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9173"/>
      </patternFill>
    </fill>
    <fill>
      <patternFill patternType="solid">
        <fgColor rgb="FFFF86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8AFF73"/>
      </patternFill>
    </fill>
    <fill>
      <patternFill patternType="solid">
        <fgColor rgb="FFFF8F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9673"/>
      </patternFill>
    </fill>
    <fill>
      <patternFill patternType="solid">
        <fgColor rgb="FF73FFA6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3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FF7C73"/>
      </patternFill>
    </fill>
    <fill>
      <patternFill patternType="solid">
        <fgColor rgb="FFFFCE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373"/>
      </patternFill>
    </fill>
    <fill>
      <patternFill patternType="solid">
        <fgColor rgb="FFFFC573"/>
      </patternFill>
    </fill>
    <fill>
      <patternFill patternType="solid">
        <fgColor rgb="FFFFC073"/>
      </patternFill>
    </fill>
    <fill>
      <patternFill patternType="solid">
        <fgColor rgb="FFFFB7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EC73"/>
      </patternFill>
    </fill>
    <fill>
      <patternFill patternType="solid">
        <fgColor rgb="FFD0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7AFF73"/>
      </patternFill>
    </fill>
    <fill>
      <patternFill patternType="solid">
        <fgColor rgb="FFFFBE73"/>
      </patternFill>
    </fill>
    <fill>
      <patternFill patternType="solid">
        <fgColor rgb="FFA6FF73"/>
      </patternFill>
    </fill>
    <fill>
      <patternFill patternType="solid">
        <fgColor rgb="FFA9FF73"/>
      </patternFill>
    </fill>
    <fill>
      <patternFill patternType="solid">
        <fgColor rgb="FFF1FF73"/>
      </patternFill>
    </fill>
    <fill>
      <patternFill patternType="solid">
        <fgColor rgb="FFFFD373"/>
      </patternFill>
    </fill>
    <fill>
      <patternFill patternType="solid">
        <fgColor rgb="FFE5FF73"/>
      </patternFill>
    </fill>
    <fill>
      <patternFill patternType="solid">
        <fgColor rgb="FFFFCC73"/>
      </patternFill>
    </fill>
    <fill>
      <patternFill patternType="solid">
        <fgColor rgb="FF73FF8D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FFA473"/>
      </patternFill>
    </fill>
    <fill>
      <patternFill patternType="solid">
        <fgColor rgb="FF73FFFA"/>
      </patternFill>
    </fill>
    <fill>
      <patternFill patternType="solid">
        <fgColor rgb="FFFFA973"/>
      </patternFill>
    </fill>
    <fill>
      <patternFill patternType="solid">
        <fgColor rgb="FF73FDFF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<sst xmlns="http://schemas.openxmlformats.org/spreadsheetml/2006/main" count="48328" uniqueCount="777">
  <si>
    <t>CS2</t>
  </si>
  <si>
    <t>r0205</t>
  </si>
  <si>
    <t>FUNCTION</t>
  </si>
  <si>
    <t/>
  </si>
  <si>
    <t>Location</t>
  </si>
  <si>
    <t>OP Code</t>
  </si>
  <si>
    <t>string</t>
  </si>
  <si>
    <t>br0200</t>
  </si>
  <si>
    <t>fill</t>
  </si>
  <si>
    <t>int</t>
  </si>
  <si>
    <t>short</t>
  </si>
  <si>
    <t>ply006_0</t>
  </si>
  <si>
    <t/>
  </si>
  <si>
    <t>byte</t>
  </si>
  <si>
    <t>bytearray</t>
  </si>
  <si>
    <t>npc071</t>
  </si>
  <si>
    <t>npc073</t>
  </si>
  <si>
    <t>br0201</t>
  </si>
  <si>
    <t>npc610</t>
  </si>
  <si>
    <t>npc631</t>
  </si>
  <si>
    <t>PreInit</t>
  </si>
  <si>
    <t>FC_Change_MapColor</t>
  </si>
  <si>
    <t>Init</t>
  </si>
  <si>
    <t>pointer</t>
  </si>
  <si>
    <t>float</t>
  </si>
  <si>
    <t>RIVER</t>
  </si>
  <si>
    <t>WATERFALL</t>
  </si>
  <si>
    <t>Init_Replay</t>
  </si>
  <si>
    <t>changeMap</t>
  </si>
  <si>
    <t>Init_Replay</t>
  </si>
  <si>
    <t>Reinit</t>
  </si>
  <si>
    <t>MG06_0_Start</t>
  </si>
  <si>
    <t>InitEnt</t>
  </si>
  <si>
    <t>Start</t>
  </si>
  <si>
    <t>End</t>
  </si>
  <si>
    <t>MG06_0_Continue</t>
  </si>
  <si>
    <t>MG06_0_End</t>
  </si>
  <si>
    <t>changeMap</t>
  </si>
  <si>
    <t>for_r0205b</t>
  </si>
  <si>
    <t>changeMapA</t>
  </si>
  <si>
    <t>changeMapB</t>
  </si>
  <si>
    <t>changeMapA</t>
  </si>
  <si>
    <t>map</t>
  </si>
  <si>
    <t>a_</t>
  </si>
  <si>
    <t>b_</t>
  </si>
  <si>
    <t>changeMapB</t>
  </si>
  <si>
    <t>AV_01056</t>
  </si>
  <si>
    <t>AV_01056</t>
  </si>
  <si>
    <t>AV_01056b</t>
  </si>
  <si>
    <t>AV_01056b</t>
  </si>
  <si>
    <t>AV_01057</t>
  </si>
  <si>
    <t>AV_01057</t>
  </si>
  <si>
    <t>EV_01_71_03</t>
  </si>
  <si>
    <t>AniFieldAttack</t>
  </si>
  <si>
    <t>AniWait</t>
  </si>
  <si>
    <t>FC_Start_Party</t>
  </si>
  <si>
    <t>I_TVIS001</t>
  </si>
  <si>
    <t>C_NPC052</t>
  </si>
  <si>
    <t>Celine</t>
  </si>
  <si>
    <t>C_PLY006_C10</t>
  </si>
  <si>
    <t>Jusis</t>
  </si>
  <si>
    <t>C_NPC500_C00</t>
  </si>
  <si>
    <t>Horse</t>
  </si>
  <si>
    <t>C_NPC069</t>
  </si>
  <si>
    <t>Bike</t>
  </si>
  <si>
    <t>FC_chr_entry</t>
  </si>
  <si>
    <t>AniEvRyoteMae</t>
  </si>
  <si>
    <t>AniEvTeburi</t>
  </si>
  <si>
    <t>AniEvGyu</t>
  </si>
  <si>
    <t>AniEvOdoroki</t>
  </si>
  <si>
    <t>AniEvUdegumi</t>
  </si>
  <si>
    <t>AniEvRyoteKosi</t>
  </si>
  <si>
    <t>AniEvRyoteKosiTeburi</t>
  </si>
  <si>
    <t>AniEvYaruki</t>
  </si>
  <si>
    <t>AniEvTeMune</t>
  </si>
  <si>
    <t>AniEvRyoteGyu</t>
  </si>
  <si>
    <t>AniEvRyoteAtama</t>
  </si>
  <si>
    <t>C</t>
  </si>
  <si>
    <t>0</t>
  </si>
  <si>
    <t>#b</t>
  </si>
  <si>
    <t>#E[C]#M_0</t>
  </si>
  <si>
    <t>dialog</t>
  </si>
  <si>
    <t>#4KIsn't this Angelica's bike?!</t>
  </si>
  <si>
    <t>#KI thought she entrusted it to you after
she withdrew, Rean?</t>
  </si>
  <si>
    <t>#E[C]#M_A</t>
  </si>
  <si>
    <t>#KWhat in the world is it doing here?</t>
  </si>
  <si>
    <t>#E_0#M_9</t>
  </si>
  <si>
    <t>#2KI made use of my family's influence to
have it brought here from the academy.</t>
  </si>
  <si>
    <t>#E[1]#M_9Since then, it's been left in the hands
of a skilled mechanic, so it's been well
maintained.</t>
  </si>
  <si>
    <t>#E_2#M_0</t>
  </si>
  <si>
    <t>#2KYou will be riding that for our duel.</t>
  </si>
  <si>
    <t>#3KYou mean our 'duel' will be a race between
me on this bike and you on that horse?</t>
  </si>
  <si>
    <t>AniWait2</t>
  </si>
  <si>
    <t>#E_0#M_0</t>
  </si>
  <si>
    <t>#K#0TPartially. The finish line will be the plateau
where we fought that monster during our
field study.</t>
  </si>
  <si>
    <t>#E[1]#M_0Once there, we shall begin a sword fight to
determine the victor.</t>
  </si>
  <si>
    <t>#K#0TWhoever arrives first will therefore have
the advantage of more time to prepare.</t>
  </si>
  <si>
    <t>#E_J#M_0</t>
  </si>
  <si>
    <t>#K#0TOh... We did stuff like that back in the
corps, too.</t>
  </si>
  <si>
    <t>#E[1]#M_0We called them chase battles. You had
to make good use of the terrain to win.</t>
  </si>
  <si>
    <t>#E_I#M_0</t>
  </si>
  <si>
    <t>#K#0TThat does sound quite similar to what 
I had in mind.</t>
  </si>
  <si>
    <t>#E[1]#M_0</t>
  </si>
  <si>
    <t>#K#0T...Okay. I understand what we're going
to do.</t>
  </si>
  <si>
    <t>0[autoE0]</t>
  </si>
  <si>
    <t>0[autoM0]</t>
  </si>
  <si>
    <t>#K#0TOkay, I understand what we're going to do.</t>
  </si>
  <si>
    <t>#E[3]#M_0</t>
  </si>
  <si>
    <t>So if I win, you're coming with us, right?</t>
  </si>
  <si>
    <t>#E_2#M_0You're not backing out?</t>
  </si>
  <si>
    <t>#2K#FCorrect. In the unlikely event that you
defeat me, I will concede and go with you.</t>
  </si>
  <si>
    <t>#E_0#M_0But know this: I've absolutely no intention
of holding back.</t>
  </si>
  <si>
    <t>#E_J#M_0That bike of yours may have the advantage
in terms of speed, but I know this area like
the back of my hand.</t>
  </si>
  <si>
    <t>#E[1]#M_0Do not expect this to be an easy battle.</t>
  </si>
  <si>
    <t>#E[1]#M_9</t>
  </si>
  <si>
    <t>#3K#FOh, I won't.</t>
  </si>
  <si>
    <t>#E_2#M_9</t>
  </si>
  <si>
    <t>#3K#FI'll be coming at you with all I've got!</t>
  </si>
  <si>
    <t>#KHeh. I would expect no less.</t>
  </si>
  <si>
    <t>9</t>
  </si>
  <si>
    <t>FC_look_dir_No</t>
  </si>
  <si>
    <t>#E[A]#M_0</t>
  </si>
  <si>
    <t>#2KThey're way too fired up about this...</t>
  </si>
  <si>
    <t>#2KHaha. We'll have to simply stand aside
and see what unfolds.</t>
  </si>
  <si>
    <t>#E[1]#M_A</t>
  </si>
  <si>
    <t>#2KRight.</t>
  </si>
  <si>
    <t>#E_0#M_0We'll go and take up places along the
course to watch.</t>
  </si>
  <si>
    <t>#2KGuess I'll handle giving the signal to
begin.</t>
  </si>
  <si>
    <t>#E[5]#M_0#e[4]I won't go trying to cheat or anything,
though, so don't worry.</t>
  </si>
  <si>
    <t>#2KIn that case, I will signal off when to
begin.</t>
  </si>
  <si>
    <t>#E[1]#M_9Naturally, I'll be fully impartial when
doing so.</t>
  </si>
  <si>
    <t>#2KIn that case, I will signal when to begin.</t>
  </si>
  <si>
    <t>#E[1]#M_0Rest assured, I wouldn't dream of giving
either party an unfair advantage.</t>
  </si>
  <si>
    <t>FC_look_dir_Yes</t>
  </si>
  <si>
    <t>#E_J#M_9</t>
  </si>
  <si>
    <t>#4K#FThat works for me. How about you, Jusis?</t>
  </si>
  <si>
    <t>#KVery well.</t>
  </si>
  <si>
    <t>#E_2#M_0Let's begin.</t>
  </si>
  <si>
    <t>They waved goodbye to Emma and Laura as they went to take
up positions along the course...</t>
  </si>
  <si>
    <t>...and after Rean took a moment to re-familiarize himself
with the orbal bike's controls, the time came for the race
to begin.</t>
  </si>
  <si>
    <t>I_NOTE_HELP053</t>
  </si>
  <si>
    <t>AniEvWait</t>
  </si>
  <si>
    <t>#E_2#M_A</t>
  </si>
  <si>
    <t>#2PHere we go...</t>
  </si>
  <si>
    <t>#2PGood luck, Rean!</t>
  </si>
  <si>
    <t>#2PGo get him.</t>
  </si>
  <si>
    <t>#E[Q]#M_0</t>
  </si>
  <si>
    <t>#2PLeave him in the dust!</t>
  </si>
  <si>
    <t>#E_2#M_4</t>
  </si>
  <si>
    <t>#2PDo us all a favor, and knock him
off his high horse.</t>
  </si>
  <si>
    <t>#2PJusis is an accomplished rider,
but if anyone can defeat him,
it's you.</t>
  </si>
  <si>
    <t>#3KI won't let you down.</t>
  </si>
  <si>
    <t>2[autoE2]</t>
  </si>
  <si>
    <t>A[autoMA]</t>
  </si>
  <si>
    <t>EV_01_73_00</t>
  </si>
  <si>
    <t>event/ev2ri018.eff</t>
  </si>
  <si>
    <t>AniEv4505</t>
  </si>
  <si>
    <t>AniEv4500</t>
  </si>
  <si>
    <t>AniEv3010</t>
  </si>
  <si>
    <t>AniEvBtlMove</t>
  </si>
  <si>
    <t>chr_locator</t>
  </si>
  <si>
    <t>RUN</t>
  </si>
  <si>
    <t>AniEvRideHorseWait</t>
  </si>
  <si>
    <t>AniEvRideHorseRun</t>
  </si>
  <si>
    <t>AniEvRideHorseStop</t>
  </si>
  <si>
    <t>Jockey1_point</t>
  </si>
  <si>
    <t>AniEraseStand</t>
  </si>
  <si>
    <t>AniRun</t>
  </si>
  <si>
    <t>NODE_CENTER</t>
  </si>
  <si>
    <t>Yes! I won!</t>
  </si>
  <si>
    <t>WAIT</t>
  </si>
  <si>
    <t>AniRun1</t>
  </si>
  <si>
    <t>AniStop</t>
  </si>
  <si>
    <t>1</t>
  </si>
  <si>
    <t>Bah... Your performance was admirable,
I'll admit.</t>
  </si>
  <si>
    <t>AniEvAttachEquip</t>
  </si>
  <si>
    <t>AniShowStand</t>
  </si>
  <si>
    <t>2</t>
  </si>
  <si>
    <t>#1PThe advantage is mine, Jusis!</t>
  </si>
  <si>
    <t>#E_2#M_ALet's settle this once and for all!</t>
  </si>
  <si>
    <t>No matter. A handicap like this will
hardly pose a problem for me.</t>
  </si>
  <si>
    <t>#E_6#M_A</t>
  </si>
  <si>
    <t>#5SCome at me, Rean!</t>
  </si>
  <si>
    <t>#3P#5S#0TLet's do this!</t>
  </si>
  <si>
    <t>EV_01_73_01</t>
  </si>
  <si>
    <t>A</t>
  </si>
  <si>
    <t>3</t>
  </si>
  <si>
    <t>#2PBah... It looks like being part of the 
Riding Club did more for your skills
than I thought.</t>
  </si>
  <si>
    <t>#1PHeh. I suppose you could put it that
way.</t>
  </si>
  <si>
    <t>#E_6#M_0The advantage is mine!</t>
  </si>
  <si>
    <t>#E[6]#M_A</t>
  </si>
  <si>
    <t>#1PThat's fine by me.</t>
  </si>
  <si>
    <t>Let's do this, Jusis!</t>
  </si>
  <si>
    <t>#3P#0TCome at me, Rean!</t>
  </si>
  <si>
    <t>EV_01_73_02</t>
  </si>
  <si>
    <t>event/ev2ac000.eff</t>
  </si>
  <si>
    <t>C_NPC071</t>
  </si>
  <si>
    <t>McBurn</t>
  </si>
  <si>
    <t>C_NPC073</t>
  </si>
  <si>
    <t>Duvalie</t>
  </si>
  <si>
    <t>Armored Girl</t>
  </si>
  <si>
    <t>Bored-Looking Man</t>
  </si>
  <si>
    <t>Sword00</t>
  </si>
  <si>
    <t>AniEv7300</t>
  </si>
  <si>
    <t>AniEv7305</t>
  </si>
  <si>
    <t>AniEvCraft03_02</t>
  </si>
  <si>
    <t>AniEv7290</t>
  </si>
  <si>
    <t>AniEvKincho</t>
  </si>
  <si>
    <t>AniEv7295</t>
  </si>
  <si>
    <t>AniEv2000</t>
  </si>
  <si>
    <t>AniEv2000b</t>
  </si>
  <si>
    <t>AniEvShagami</t>
  </si>
  <si>
    <t>AniEvSeki</t>
  </si>
  <si>
    <t>AniEv0875</t>
  </si>
  <si>
    <t>AniEvBtlWait</t>
  </si>
  <si>
    <t>AniEvOdorokiTeburi</t>
  </si>
  <si>
    <t>AniEvRyoteSiri</t>
  </si>
  <si>
    <t>AniEvRyoteMune</t>
  </si>
  <si>
    <t>event</t>
  </si>
  <si>
    <t>#E[2]#M[7]#e[3]</t>
  </si>
  <si>
    <t>Ugh...!</t>
  </si>
  <si>
    <t>*pant*...*pant*...</t>
  </si>
  <si>
    <t>#E_2#M_9Looks like I win this one.</t>
  </si>
  <si>
    <t>8</t>
  </si>
  <si>
    <t>#E[9]#M_9</t>
  </si>
  <si>
    <t>#2P...I should have expected no less.</t>
  </si>
  <si>
    <t>#E_8#M_9It's hard to believe how much your
swordsmanship has improved in such
a short period of time.</t>
  </si>
  <si>
    <t>SubAttackEndEV</t>
  </si>
  <si>
    <t>#E_8#M_9</t>
  </si>
  <si>
    <t>#1PDon't sell yourself short, Jusis.</t>
  </si>
  <si>
    <t>#E[1]#M_9If I'd held back even a little, I'd be the
one kneeling on the ground right now.</t>
  </si>
  <si>
    <t>#E_4#M_9Your skills really shone through both
in the race and our duel.</t>
  </si>
  <si>
    <t>#KHeh. I can't pretend to have held back,
either.</t>
  </si>
  <si>
    <t>#E_8#M_9The victory is well and truly yours, Rean.</t>
  </si>
  <si>
    <t>Laura's Voice</t>
  </si>
  <si>
    <t>#0T#5SRean! Jusis!</t>
  </si>
  <si>
    <t>Emma's Voice</t>
  </si>
  <si>
    <t>#E_8#M_A</t>
  </si>
  <si>
    <t>#0T#5SAre you both all right?!</t>
  </si>
  <si>
    <t>#3KOh. Hey, guys.</t>
  </si>
  <si>
    <t>#1K#FRean! Jusis!</t>
  </si>
  <si>
    <t>#E_8#M_0</t>
  </si>
  <si>
    <t>#1K#FYou're already finished?</t>
  </si>
  <si>
    <t>#1K#FYou couldn't have waited?</t>
  </si>
  <si>
    <t>#1K#FHow did it go?</t>
  </si>
  <si>
    <t>#1K#FWell?! Who won?!</t>
  </si>
  <si>
    <t>#E_4#M_9</t>
  </si>
  <si>
    <t>#1K#FLooks like we've got a winner.</t>
  </si>
  <si>
    <t>#KHmph. The verdict should be plainly
obvious.</t>
  </si>
  <si>
    <t>#3KYeah. I managed to scrape through.</t>
  </si>
  <si>
    <t>#E_8#M_9It was pretty close, though.</t>
  </si>
  <si>
    <t>#2KWas it?</t>
  </si>
  <si>
    <t>#E_F#M_0</t>
  </si>
  <si>
    <t>#1KD-Does that mean you'll come back
with us?</t>
  </si>
  <si>
    <t>I fought with all my might.</t>
  </si>
  <si>
    <t>I performed to the very best of my
abilities, holding nothing back.</t>
  </si>
  <si>
    <t>And even then, I couldn't compare
to your strength and resolve.</t>
  </si>
  <si>
    <t>#E[3]#M_4With that, I have no more reservations.</t>
  </si>
  <si>
    <t>#E_2#M_4The path I should take is the same as
yours.</t>
  </si>
  <si>
    <t>#3K#0T#FHeh. About time.</t>
  </si>
  <si>
    <t>And we're happy to have you with us,
of course.</t>
  </si>
  <si>
    <t>We'll find the answers we seek together.</t>
  </si>
  <si>
    <t>#E_2#M_9And together, we'll bring Crow back, too.</t>
  </si>
  <si>
    <t>#E[1]#M_4</t>
  </si>
  <si>
    <t>You can count on me.</t>
  </si>
  <si>
    <t>#E[1111111111111111111112]#M_4Starting today, I am a member of Class
VII once again.</t>
  </si>
  <si>
    <t>#E_2#M_4I'll show my father and brother just how
I believe one bearing the name Albarea
should live.</t>
  </si>
  <si>
    <t>#1KHonestly... You really know how to stir
up drama.</t>
  </si>
  <si>
    <t>#E[5]#M_0</t>
  </si>
  <si>
    <t>#1KHeehee. Ah, the sight of budding male
camaraderie.</t>
  </si>
  <si>
    <t>#1KUgh. I feel embarrassed just watching
you two.</t>
  </si>
  <si>
    <t>#1KThere's nothing to feel embarrassed
about. This is just part of how we are
as a class.</t>
  </si>
  <si>
    <t>#E_8#M_4</t>
  </si>
  <si>
    <t>#1KHeehee. That's very true.</t>
  </si>
  <si>
    <t>#E_0#M_4</t>
  </si>
  <si>
    <t>#1KI couldn't agree more.</t>
  </si>
  <si>
    <t>#1K#FThere are some things you learn only
by directly confronting those you care
about.</t>
  </si>
  <si>
    <t>#E_4#M_4I know this much from experience.</t>
  </si>
  <si>
    <t>#E_I#M_4</t>
  </si>
  <si>
    <t>#2KYou and I both know a thing or two
about that, don't we, Fie?</t>
  </si>
  <si>
    <t>#E_F#M_9</t>
  </si>
  <si>
    <t>#1KSure do.</t>
  </si>
  <si>
    <t>#2KAs do you, do you not, Machias?</t>
  </si>
  <si>
    <t>#E[9]#M_0</t>
  </si>
  <si>
    <t>#1KW-Well, I, uh... Sure. I guess.</t>
  </si>
  <si>
    <t>#E_4#M_0</t>
  </si>
  <si>
    <t>#3K#FHaha. Well, with one obvious exception,
you've finally got all of Class VII back
together again.</t>
  </si>
  <si>
    <t>#E[G]#M_0Which means it's probably time to start
thinking about what to do ne--</t>
  </si>
  <si>
    <t>#3K#FHaha. Well, with one clear exception,
you've finally reunited all of Class VII.</t>
  </si>
  <si>
    <t>#E[G]#M_9Which means that it may be about
time to start thinking about what to
do ne--</t>
  </si>
  <si>
    <t>#3K#FTeehee. Congratulations on reuniting
nearly everyone in Class VII.</t>
  </si>
  <si>
    <t>#E_8#M_0I suppose now is the best time to start
thinking about what to do ne--</t>
  </si>
  <si>
    <t>Girl's Voice</t>
  </si>
  <si>
    <t>#0THeh. I wouldn't celebrate your
paltry victory just yet!</t>
  </si>
  <si>
    <t>I</t>
  </si>
  <si>
    <t>6</t>
  </si>
  <si>
    <t>#1PWho was that...?</t>
  </si>
  <si>
    <t>#2PUp there.</t>
  </si>
  <si>
    <t>4</t>
  </si>
  <si>
    <t>#1KWho are they...?</t>
  </si>
  <si>
    <t>#1KOne of them is wearing armor...</t>
  </si>
  <si>
    <t>Crap...</t>
  </si>
  <si>
    <t>No...</t>
  </si>
  <si>
    <t>Oh, dear...</t>
  </si>
  <si>
    <t>#1PHah!</t>
  </si>
  <si>
    <t>#1PGood day to you, ladies and gentlemen
of Class VII.</t>
  </si>
  <si>
    <t>#E[3]#M_4I'm afraid I've come to thoroughly put
a damper on your reunion. I hope you
don't mind.</t>
  </si>
  <si>
    <t>#4K#FShe knows us?</t>
  </si>
  <si>
    <t>#3KJust who are you?</t>
  </si>
  <si>
    <t>#E[A]#M_9</t>
  </si>
  <si>
    <t>#2K#FHeehee. Well, at least one among you
should already be familiar with me...</t>
  </si>
  <si>
    <t>#E[3]#M_9...but it wouldn't hurt to introduce myself
for the benefit of the others. I am a lady,
after all.</t>
  </si>
  <si>
    <t>#E[3]#M_4</t>
  </si>
  <si>
    <t>#2K#FHeehee. It wouldn't hurt to introduce
myself, I suppose. I am a lady, after all.</t>
  </si>
  <si>
    <t>I_TVIS234</t>
  </si>
  <si>
    <t>#2PMy name is Duvalie.</t>
  </si>
  <si>
    <t>#E_2#M_4I'm the head knight of the Stahlritter,
an esteemed group led by Ouroboros'
Seventh Anguis in all her glory.</t>
  </si>
  <si>
    <t>#E_2#M_4And it is by her order that I have come
here today.</t>
  </si>
  <si>
    <t>#1K#FYou're with Ouroboros?!</t>
  </si>
  <si>
    <t>#1K#FThe Seventh Anguis?
You can't mean the Steel Maiden?!</t>
  </si>
  <si>
    <t>#E[9]#M_A</t>
  </si>
  <si>
    <t>#1K#FSo the Steel Maiden sent you, did she?</t>
  </si>
  <si>
    <t>#1K#FBah. Looks like our luck just ran out.</t>
  </si>
  <si>
    <t>#1K#FMight I ask if the Stahlritter is somehow
related to the Eisenritter?</t>
  </si>
  <si>
    <t>#E_8#M_0The name is eerily similar. Even their
only difference in name is related,
with 'iron' and 'steel' being two metals.</t>
  </si>
  <si>
    <t>#E[A]#M_4</t>
  </si>
  <si>
    <t>#2POh. You're the Arseid, aren't you?</t>
  </si>
  <si>
    <t>#E[9]#M_9Heh. Are you curious? Hmm?
I'll bet you are.</t>
  </si>
  <si>
    <t>#E[H]#M_4#2P#6SWell, I'm not going to tell you!</t>
  </si>
  <si>
    <t>#E[C]#M_8</t>
  </si>
  <si>
    <t>#K#0TP-Pardon?</t>
  </si>
  <si>
    <t>#E[5]#M_4</t>
  </si>
  <si>
    <t>#2P#5SAhaha! Does it bug you? Does it?</t>
  </si>
  <si>
    <t>#E[7]#M_4Your curiosity's going to build and build
and eat away at you until you can't even
sleep at night!</t>
  </si>
  <si>
    <t>#E[H]#M_4</t>
  </si>
  <si>
    <t>#2P#6SHAHA! Sucks to be you!</t>
  </si>
  <si>
    <t>#2K#FUmm...</t>
  </si>
  <si>
    <t>#2K#FIs she really with Ouroboros?</t>
  </si>
  <si>
    <t>#K#FI'm not quite that curious...</t>
  </si>
  <si>
    <t>#E_8#M_9I wouldn't want to pressure you
into discussing something
you aren't comfortable sharing.</t>
  </si>
  <si>
    <t>#3KH-Hold on a minute!</t>
  </si>
  <si>
    <t>#E[N]#M_0There's no point in pretending you
don't care! I know full well you do!</t>
  </si>
  <si>
    <t>#E[99999999999992]#M_A</t>
  </si>
  <si>
    <t>#1PShe doesn't act like it...but there's no
doubting she's extremely powerful.</t>
  </si>
  <si>
    <t>#E[3]#M_A</t>
  </si>
  <si>
    <t>#1PSo it seems.</t>
  </si>
  <si>
    <t>#E[O]#M_A</t>
  </si>
  <si>
    <t>#2PAnd the guy with her's a complete monster
as far as pure power goes, too.</t>
  </si>
  <si>
    <t>#2PAnd the man accompanying her is even
more terrifying.</t>
  </si>
  <si>
    <t>#1PIndeed. She may not be an Enforcer,
but not for lack of skill.</t>
  </si>
  <si>
    <t>#E_E#M_A</t>
  </si>
  <si>
    <t>#2PAlthough, the power of the man beside
her is even more frightening.</t>
  </si>
  <si>
    <t>*cough* Leaving that aside for the moment...</t>
  </si>
  <si>
    <t>I've already introduced myself. It's only
proper for you to do th--</t>
  </si>
  <si>
    <t>#E[B]#M_A</t>
  </si>
  <si>
    <t>#5SWHY are you still up there?!
Get down here right this instant!</t>
  </si>
  <si>
    <t>#E[9]#M[0000122222222222222210]</t>
  </si>
  <si>
    <t>#1P*yaaaawn*</t>
  </si>
  <si>
    <t>#E[A]#M_0What do you need me for? You can handle
'em just fine yourself.</t>
  </si>
  <si>
    <t>#1POh, for goodness' SAKE...!</t>
  </si>
  <si>
    <t>#E_6#M_0You're supposed to be No. I! Would it kill
you to put even the tiniest bit of effort
into your job?!</t>
  </si>
  <si>
    <t>#2K#FN-Number one?</t>
  </si>
  <si>
    <t>#2K#FThen he's an Enforcer just like Sharon and
Phantom Thief B!</t>
  </si>
  <si>
    <t>#1P#FIndeed... I happen to be No. IX.</t>
  </si>
  <si>
    <t>#E[3]#M_AAn Enforcer's number is not in any way
indicative of their combat prowess...</t>
  </si>
  <si>
    <t>#E_2#M_A...but by coincidence, his may actually be so.
He's easily among the strongest in Ouroboros.
Perhaps even THE strongest.</t>
  </si>
  <si>
    <t>#E_J#M_4</t>
  </si>
  <si>
    <t>#3K#FHaha. Never tried fighting Steel to see
which of us gets the top spot, though.</t>
  </si>
  <si>
    <t>#3K#F*sigh* Okay, you win. Arguing with you's gonna
end up taking more effort than actually fighting.</t>
  </si>
  <si>
    <t>#3K#FAnd you, bracer, might be worth my time.</t>
  </si>
  <si>
    <t>#3K#FAnd you, officer, might be worth my time.</t>
  </si>
  <si>
    <t>#3K#FThat race before was kinda fun to watch...
so let's see what you got.</t>
  </si>
  <si>
    <t>I_TVIS235</t>
  </si>
  <si>
    <t>#2PThe name's McBurn. Some call me the
Almighty Conflagration.</t>
  </si>
  <si>
    <t>#E[7]#M_4And talk is cheap. I hate conversations
that just drag on and on.</t>
  </si>
  <si>
    <t>#E_6#M_4So let's skip to the good part, okay?</t>
  </si>
  <si>
    <t>#E_6#M[8]</t>
  </si>
  <si>
    <t>#K#F...?!</t>
  </si>
  <si>
    <t>#K#FThe power radiating from him is
incredible...</t>
  </si>
  <si>
    <t>#K#FWhat are those flames...?</t>
  </si>
  <si>
    <t>Heehee. Shall we begin?</t>
  </si>
  <si>
    <t>My swift swordsmanship was taught to me
by my illustrious lord, the Steel Maiden.</t>
  </si>
  <si>
    <t>#E_6#M_4</t>
  </si>
  <si>
    <t>#6SAnd you haven't a chance in hell of
withstanding it!</t>
  </si>
  <si>
    <t>I've gone to the trouble of comin' down
here.</t>
  </si>
  <si>
    <t>Do me a favor, and try lasting a minute
before you call it quits.</t>
  </si>
  <si>
    <t>#1PYour arrogance will be your undoing!</t>
  </si>
  <si>
    <t>#1PGive them everything you've got!</t>
  </si>
  <si>
    <t>#6POf course!</t>
  </si>
  <si>
    <t>Set_Mquartz_Lv</t>
  </si>
  <si>
    <t>SetCurrentPartyFlag</t>
  </si>
  <si>
    <t>EV_01_73_03</t>
  </si>
  <si>
    <t>event/ev2sa005.eff</t>
  </si>
  <si>
    <t>event/ev2sa006.eff</t>
  </si>
  <si>
    <t>event/ev2sa007.eff</t>
  </si>
  <si>
    <t>battle/crsa02_0.eff</t>
  </si>
  <si>
    <t>event/ev2ac003.eff</t>
  </si>
  <si>
    <t>event/ev2ac002.eff</t>
  </si>
  <si>
    <t>event/ev2dh003.eff</t>
  </si>
  <si>
    <t>battle/crsa00_0.eff</t>
  </si>
  <si>
    <t>battle/crsa00_1.eff</t>
  </si>
  <si>
    <t>event/ev2kg007.eff</t>
  </si>
  <si>
    <t>event/ev2kg000.eff</t>
  </si>
  <si>
    <t>event/ev2kz006.eff</t>
  </si>
  <si>
    <t>system/mist02.eff</t>
  </si>
  <si>
    <t>C_NPC000</t>
  </si>
  <si>
    <t>Instructor Sara</t>
  </si>
  <si>
    <t>C_NPC034</t>
  </si>
  <si>
    <t>Duke Albarea</t>
  </si>
  <si>
    <t>C_NPC313_C02</t>
  </si>
  <si>
    <t>Butler Arnauld</t>
  </si>
  <si>
    <t>C_NPC610</t>
  </si>
  <si>
    <t>Heavy Soldat Hector</t>
  </si>
  <si>
    <t>C_NPC607</t>
  </si>
  <si>
    <t>Soldat</t>
  </si>
  <si>
    <t>npc607</t>
  </si>
  <si>
    <t>O_E6402</t>
  </si>
  <si>
    <t>Armored Car</t>
  </si>
  <si>
    <t>O_E5660</t>
  </si>
  <si>
    <t>Limo (Green)</t>
  </si>
  <si>
    <t>C_NPC600</t>
  </si>
  <si>
    <t>Valimar</t>
  </si>
  <si>
    <t>Ebel</t>
  </si>
  <si>
    <t>EbelSky</t>
  </si>
  <si>
    <t>b_Fence00</t>
  </si>
  <si>
    <t>b_Fence01</t>
  </si>
  <si>
    <t>b_Fence02</t>
  </si>
  <si>
    <t>b_Fence03</t>
  </si>
  <si>
    <t>b_Fence04</t>
  </si>
  <si>
    <t>b_Fence05</t>
  </si>
  <si>
    <t>b_Fence06</t>
  </si>
  <si>
    <t>b_Fence10</t>
  </si>
  <si>
    <t>b_Fence11</t>
  </si>
  <si>
    <t>b_Fence12</t>
  </si>
  <si>
    <t>wait</t>
  </si>
  <si>
    <t>crest_01</t>
  </si>
  <si>
    <t>crest_02</t>
  </si>
  <si>
    <t>crest_03</t>
  </si>
  <si>
    <t>crest_04</t>
  </si>
  <si>
    <t>crest_05</t>
  </si>
  <si>
    <t>crest_06</t>
  </si>
  <si>
    <t>AniEvDead1</t>
  </si>
  <si>
    <t>AniEv0810</t>
  </si>
  <si>
    <t>AniEv0335</t>
  </si>
  <si>
    <t>AniEv4055</t>
  </si>
  <si>
    <t>AniEvTeKosiTeburi</t>
  </si>
  <si>
    <t>AniEv0870</t>
  </si>
  <si>
    <t>AniEvBackstep</t>
  </si>
  <si>
    <t>AniEv3020</t>
  </si>
  <si>
    <t>AniEvYareyare</t>
  </si>
  <si>
    <t>AniEvKinchoTeburi</t>
  </si>
  <si>
    <t>AniEvCraft01_02</t>
  </si>
  <si>
    <t>AniEvCraft01_02b</t>
  </si>
  <si>
    <t>AniEvCraft01_03t</t>
  </si>
  <si>
    <t>AniFieldAttack2</t>
  </si>
  <si>
    <t>AniEvCraft13_01</t>
  </si>
  <si>
    <t>AniEvTeukase</t>
  </si>
  <si>
    <t>AniEvk0003</t>
  </si>
  <si>
    <t>AniEvk0005</t>
  </si>
  <si>
    <t>AniEvk0023</t>
  </si>
  <si>
    <t>AniBtlWait</t>
  </si>
  <si>
    <t>AniRdash</t>
  </si>
  <si>
    <t>SIT_WAIT</t>
  </si>
  <si>
    <t>FC_AddAP_3</t>
  </si>
  <si>
    <t>#E[CCCCCCCCCC9]#M_0</t>
  </si>
  <si>
    <t>#2PMan, is that really what you call
'everything you've got'?</t>
  </si>
  <si>
    <t>#K#F#800WTh-This...can't be happening...</t>
  </si>
  <si>
    <t>#K#F#800WHow can they be so strong...?</t>
  </si>
  <si>
    <t>#E[B]#e[6]#M_A</t>
  </si>
  <si>
    <t>#K#F#800WI've never fought anyone so strong
in my life...</t>
  </si>
  <si>
    <t>#E[9]#e[9]#M_ANot by a long shot...</t>
  </si>
  <si>
    <t>#K#F#800WDamn, he's tough...</t>
  </si>
  <si>
    <t>#K#F#800WHe's a real force to be reckoned with...</t>
  </si>
  <si>
    <t>#K#F#800WI didn't expect we would have a chance
against him head on...</t>
  </si>
  <si>
    <t>#1K#F#800WWe were able to knock that knight down,
at least...</t>
  </si>
  <si>
    <t>AniEvDetachEquip</t>
  </si>
  <si>
    <t>#800WUgh... I can't believe I lost to mere students...</t>
  </si>
  <si>
    <t>#E[M]#M_A</t>
  </si>
  <si>
    <t>#800WAnd of course, one of them had to be an 
Arseid... This is so HUMILIATING!</t>
  </si>
  <si>
    <t>#2POh, gimme a break. Were you even trying?</t>
  </si>
  <si>
    <t>#E_I#M_0I thought you beat Loewe once? Hard to
believe with that sorry sight of a fight.</t>
  </si>
  <si>
    <t>E</t>
  </si>
  <si>
    <t>#E[EEEEEE9]#M_A</t>
  </si>
  <si>
    <t>#2PI did. Granted, he won the other
ninety-nine or so battles...</t>
  </si>
  <si>
    <t>#E[BBBBBBBB6]#M_A</t>
  </si>
  <si>
    <t>And I was!
I...simply slipped, that's all!</t>
  </si>
  <si>
    <t>#1K#FHer speed was incredible, to say the least...</t>
  </si>
  <si>
    <t>Heh. They don't call me Duvalie the Swift
for nothing.</t>
  </si>
  <si>
    <t>#E[A]#M_4A mere Arseid like you didn't have a chance.</t>
  </si>
  <si>
    <t>#1PHmm?</t>
  </si>
  <si>
    <t>#1K#FInteresting...</t>
  </si>
  <si>
    <t>#E_2#M_4You mixed, by any chance?</t>
  </si>
  <si>
    <t>#E_E#M_0</t>
  </si>
  <si>
    <t>#4KWhat are you talking about?</t>
  </si>
  <si>
    <t>#1K#FNothing. If you haven't noticed yourself,
I'm not gonna be the one to tell you.</t>
  </si>
  <si>
    <t>#E_I#M_0If you haven't, it's probably not much,
anyway.</t>
  </si>
  <si>
    <t>#E_8#M[8]</t>
  </si>
  <si>
    <t>#4K...?</t>
  </si>
  <si>
    <t>#K#0TWhat do you...?</t>
  </si>
  <si>
    <t>#3KAnyway, I'm outta here.</t>
  </si>
  <si>
    <t>#E[1]#M_0You can take care of handing 'em over
to the duke.</t>
  </si>
  <si>
    <t>Y-You can't possibly be serious!</t>
  </si>
  <si>
    <t>#E[9999999999999999999999999N]#M_0You won't help even a teensy bit?
It's a little much to handle all by myself!</t>
  </si>
  <si>
    <t>#E[9]#M_4</t>
  </si>
  <si>
    <t>#3KNah. I'm tired of this already.</t>
  </si>
  <si>
    <t>#E_8#M_4Maybe if one of them could seriously give
me a run for my mira, I'd consider it, but--</t>
  </si>
  <si>
    <t>Voice</t>
  </si>
  <si>
    <t>#0TOne run for your mira, comin' right up!</t>
  </si>
  <si>
    <t>#E[P]#M_0</t>
  </si>
  <si>
    <t>#3K...?</t>
  </si>
  <si>
    <t>#1PIt couldn't be...</t>
  </si>
  <si>
    <t>#1PShe finally made it.</t>
  </si>
  <si>
    <t>#2PHuh...?</t>
  </si>
  <si>
    <t>#3PWh-Where did that come from?!</t>
  </si>
  <si>
    <t>Woman</t>
  </si>
  <si>
    <t>#3P#6S#0THaaaaaaaah!</t>
  </si>
  <si>
    <t>#E_6#M_0</t>
  </si>
  <si>
    <t>#2PGuh!</t>
  </si>
  <si>
    <t>#2PHeh. Nice.</t>
  </si>
  <si>
    <t>#3K#FWhew... Looks like I was right to hurry.</t>
  </si>
  <si>
    <t>#E_2#M_AI wasn't expecting to find you fighting
monsters of this caliber.</t>
  </si>
  <si>
    <t>#4K#FYou're...</t>
  </si>
  <si>
    <t>#4K#FI-Instructor Sara?!</t>
  </si>
  <si>
    <t>I_TVIS236</t>
  </si>
  <si>
    <t>#1PSorry for the wait.</t>
  </si>
  <si>
    <t>#E[1]#M_0But don't you worry your pretty little
heads none. Now that I'm here,
I won't let them lay a finger on you!</t>
  </si>
  <si>
    <t>#2PHow could I call myself your homeroom
teacher if I did?</t>
  </si>
  <si>
    <t>#1K#0T#FHaha... Thanks.</t>
  </si>
  <si>
    <t>#K#0TYou're the Purple Lightning, aren't you?</t>
  </si>
  <si>
    <t>#K#0T#FHuh. Hey, I've heard of you.</t>
  </si>
  <si>
    <t>#1KWh-Wh-Wh-Wha--</t>
  </si>
  <si>
    <t>#1KOoooh, yeah! Nice timing!</t>
  </si>
  <si>
    <t>#1KWhat's Sara doing here...?</t>
  </si>
  <si>
    <t>#1KWe aren't...dreaming, are we?</t>
  </si>
  <si>
    <t>#1KI-I don't know what to say...</t>
  </si>
  <si>
    <t>#1KI'm sure it's no coincidence that she's here.</t>
  </si>
  <si>
    <t>#4K#FWas this your doing, Jusis?</t>
  </si>
  <si>
    <t>#1K#FHeh. I used a secret channel to contact
her.</t>
  </si>
  <si>
    <t>#E_0#M_9She was to be our insurance if things
took a turn for the worse.</t>
  </si>
  <si>
    <t>#1PReally...?</t>
  </si>
  <si>
    <t>#3KHaha. I knew you'd still be hangin'
in there, Sara.</t>
  </si>
  <si>
    <t>#3KHeehee. But of course.</t>
  </si>
  <si>
    <t>#E_I#M_0I owe you one for taking care of them
for me, Toval.</t>
  </si>
  <si>
    <t>#3KI'm pleased to see you're well, Sara.</t>
  </si>
  <si>
    <t>#3KSure am. I wasn't expecting to find
you taking care of my kids, though.</t>
  </si>
  <si>
    <t>#E_E#M_0Still, I'll give credit where it's due. Thanks.</t>
  </si>
  <si>
    <t>#3KHeehee. I'm delighted to see that you're
well, Lady Sara.</t>
  </si>
  <si>
    <t>#3KThanks, I guess?</t>
  </si>
  <si>
    <t>#E_E#M_0Still, looks like you've been fighting some
of your old pals for the sake of my kids.</t>
  </si>
  <si>
    <t>#E[1]#M_0And I can give credit where it's due. Thanks.</t>
  </si>
  <si>
    <t>#E[G]#M_0</t>
  </si>
  <si>
    <t>#1PHeh. And I'm glad to see you're okay,
Rean.</t>
  </si>
  <si>
    <t>#E[5]#M_0#e[I]Not that you'd dream of forgetting
the promise you made, hmm? I've got
a glass of beer with your name on it.</t>
  </si>
  <si>
    <t>#KHaha... Of course I wouldn't!</t>
  </si>
  <si>
    <t>#1PThat's my boy! Until we've done that,
don't even think about dying.</t>
  </si>
  <si>
    <t>#E_I#M_4Because if you break your promise,
you'll be subjected to a little thing
I like to call 'homework from hell.'</t>
  </si>
  <si>
    <t>Ugh... Do you seriously want to keep
fighting?</t>
  </si>
  <si>
    <t>Surely you don't believe you'll win
because you're an A-rank bracer!</t>
  </si>
  <si>
    <t>#1PHeh. You ask me, this is more like it.</t>
  </si>
  <si>
    <t>#E[M]#M_4Not like there are any towns nearby I can 
burn down, so maybe it's time I stopped
holding back.</t>
  </si>
  <si>
    <t>#E[C]#M[8]</t>
  </si>
  <si>
    <t>#K#F#0TBlack...flames?</t>
  </si>
  <si>
    <t>#K#F#0TStay away from him!</t>
  </si>
  <si>
    <t>#K#F(Those are just like...)</t>
  </si>
  <si>
    <t>M</t>
  </si>
  <si>
    <t>H-Hold on a moment!</t>
  </si>
  <si>
    <t>I know I said I wanted help, but I'd rather
you didn't set me on fire in the process!</t>
  </si>
  <si>
    <t>Megaphone</t>
  </si>
  <si>
    <t>#0T#1C#6S#1CWhat the devil are you doing up there?!</t>
  </si>
  <si>
    <t>#1PThe hell...?</t>
  </si>
  <si>
    <t>#K#0TThat sounds like...</t>
  </si>
  <si>
    <t>#K#0TIsn't that...Duke Albarea?!</t>
  </si>
  <si>
    <t>#K#0TFather? Arnauld?</t>
  </si>
  <si>
    <t>Lord Jusis...</t>
  </si>
  <si>
    <t>#E[7]#M_A</t>
  </si>
  <si>
    <t>#2PJusis, what is the meaning of this?!</t>
  </si>
  <si>
    <t>#2P#5SYou dare to leave a letter like that and 
simply disappear? Have you gone mad?!</t>
  </si>
  <si>
    <t>#K#0T#FLetter?</t>
  </si>
  <si>
    <t>#K#0THey, Duke, you mind staying outta this?</t>
  </si>
  <si>
    <t>#E[K]#M_0I was getting all fired up there before you
came and ruined everything.</t>
  </si>
  <si>
    <t>#2P#5SSilence! This has nothing to do with you!</t>
  </si>
  <si>
    <t>#6K#FI will not stand for behavior like this,
Jusis! You WILL do as I say!</t>
  </si>
  <si>
    <t>#E[7]#M_AYour selfish actions will smear mud
on the good Albarea name! Is that what
you want?!</t>
  </si>
  <si>
    <t>#3K#FMy intentions are as I outlined in the
contents of that letter.</t>
  </si>
  <si>
    <t>#E_2#M_0I intend to walk my own path, with my
classmates at my side.</t>
  </si>
  <si>
    <t>I have no wish to dirty the Albarea name.
On the contrary, I wish to find for myself
how I should live as one who bears it.</t>
  </si>
  <si>
    <t>#3KJusis...</t>
  </si>
  <si>
    <t>Tch... What is this drivel?</t>
  </si>
  <si>
    <t>#5SI always knew what a mistake it was
to accept you into this family!</t>
  </si>
  <si>
    <t>7</t>
  </si>
  <si>
    <t>#5SCome forth, knights of Kreuzen!</t>
  </si>
  <si>
    <t>NODE_GW_R</t>
  </si>
  <si>
    <t>NODE_GW_L</t>
  </si>
  <si>
    <t>Oh, boy. Here comes trouble.</t>
  </si>
  <si>
    <t>#2KThese must be the Soldats from
Aurochs Fort.</t>
  </si>
  <si>
    <t>#2KI don't recognize that one, either!</t>
  </si>
  <si>
    <t>#2KIt must be a new model.</t>
  </si>
  <si>
    <t>I_TVIS287</t>
  </si>
  <si>
    <t>J</t>
  </si>
  <si>
    <t>#E[999999999999999999999A]#M_0</t>
  </si>
  <si>
    <t>Yeah, there goes any interest I had left.
Have a blast. See ya.</t>
  </si>
  <si>
    <t>#E[B]#M_0</t>
  </si>
  <si>
    <t>#3KWhy must you ALWAYS be so indifferent?!</t>
  </si>
  <si>
    <t>#1K#FRean!</t>
  </si>
  <si>
    <t>#2PRight!</t>
  </si>
  <si>
    <t>#K#FLooks like it's your turn to shine!</t>
  </si>
  <si>
    <t>#1KThen...!</t>
  </si>
  <si>
    <t>#1KAre you gonna call Valley?</t>
  </si>
  <si>
    <t>#1KAre you gonna call Valimar?</t>
  </si>
  <si>
    <t>#1KThis is a do-or-die moment...
Make it count, Rean!</t>
  </si>
  <si>
    <t>#1KThis is a do-or-die moment...
Best of luck, Rean!</t>
  </si>
  <si>
    <t>#1KNo matter the results, we can't turn back.
Take care, Master Rean!</t>
  </si>
  <si>
    <t>#1PHeed my call...</t>
  </si>
  <si>
    <t>#1P#5SValimar, the Ashen Knight!</t>
  </si>
  <si>
    <t>#3P#0T#6C#6S#6CAcknowledged!</t>
  </si>
  <si>
    <t>NODE_R_WING0</t>
  </si>
  <si>
    <t>NODE_L_WING0</t>
  </si>
  <si>
    <t>EV_01_73_05</t>
  </si>
  <si>
    <t>event/ev2re005.eff</t>
  </si>
  <si>
    <t>event/ev2re006.eff</t>
  </si>
  <si>
    <t>event/ev2ke000.eff</t>
  </si>
  <si>
    <t>event/ev2re008.eff</t>
  </si>
  <si>
    <t>M_E9100</t>
  </si>
  <si>
    <t>AniEvk0030</t>
  </si>
  <si>
    <t>AniEvk0021</t>
  </si>
  <si>
    <t>AniEvk0025</t>
  </si>
  <si>
    <t>AniEvk0050</t>
  </si>
  <si>
    <t>AniEvk0058</t>
  </si>
  <si>
    <t>AniEvk0520</t>
  </si>
  <si>
    <t>AniEvKangei</t>
  </si>
  <si>
    <t>R_arm_point</t>
  </si>
  <si>
    <t>C_EQU608</t>
  </si>
  <si>
    <t>#3KAn ash-colored knight?</t>
  </si>
  <si>
    <t>#E_6#M_ASo that's the foul fiend that caused
trouble for the soldiers from the Twin
Dragons Bridge!</t>
  </si>
  <si>
    <t>#2K#0T#FOh, so that's the Ashen Knight?</t>
  </si>
  <si>
    <t>#2K#0TThe very same Great Knight that
fought near Trista, at that!</t>
  </si>
  <si>
    <t>#2K#0T#FAnd I can sense even more mana coming
from it now than I could then!</t>
  </si>
  <si>
    <t>#2K#0T#FHaha. Its form is most impressive.</t>
  </si>
  <si>
    <t>Go forth, my knights!</t>
  </si>
  <si>
    <t>#E[7]#M_AWith them in our custody, the top spot
in the alliance is as good as mine!</t>
  </si>
  <si>
    <t>#E_6#M_AShow them the terrifying strength of the
newest addition to our army!</t>
  </si>
  <si>
    <t>Soldiers</t>
  </si>
  <si>
    <t>#0T#6S#3C#3CYes, Your Grace!</t>
  </si>
  <si>
    <t>up_point</t>
  </si>
  <si>
    <t>equip</t>
  </si>
  <si>
    <t>center_point</t>
  </si>
  <si>
    <t>L_cat_point</t>
  </si>
  <si>
    <t>ET_01_73_05_SE</t>
  </si>
  <si>
    <t>#3P#0TThat one looks tough. Heavily armored,
too.</t>
  </si>
  <si>
    <t>#E_2#M_ABut I'm sure Valimar can take it!</t>
  </si>
  <si>
    <t>Right! Let's do this!</t>
  </si>
  <si>
    <t>#E_6#M_AI'm counting on you, Valimar!</t>
  </si>
  <si>
    <t>#1P#5S#0TUnderstood!</t>
  </si>
  <si>
    <t>SetKisinBattlePartnerReserve</t>
  </si>
  <si>
    <t>SetKisinBattlePartner</t>
  </si>
  <si>
    <t>ET_01_73_05_SE</t>
  </si>
  <si>
    <t>EV_01_73_06</t>
  </si>
  <si>
    <t>I_VIS050</t>
  </si>
  <si>
    <t>event/ev2kz009.eff</t>
  </si>
  <si>
    <t>event/ev2em008.eff</t>
  </si>
  <si>
    <t>event/ev2se002.eff</t>
  </si>
  <si>
    <t>event/ev2se004.eff</t>
  </si>
  <si>
    <t>event/ev2se000.eff</t>
  </si>
  <si>
    <t>AniEvk0051</t>
  </si>
  <si>
    <t>AniEvk0553</t>
  </si>
  <si>
    <t>AniEvk0022</t>
  </si>
  <si>
    <t>AniEvk0020</t>
  </si>
  <si>
    <t>AniEvk0011</t>
  </si>
  <si>
    <t>AniEvOjigi</t>
  </si>
  <si>
    <t>AniEvAria</t>
  </si>
  <si>
    <t>AniAttachEQU608</t>
  </si>
  <si>
    <t>Operator's Voice</t>
  </si>
  <si>
    <t>#2P#3C#5S#3CGraaaaaah!</t>
  </si>
  <si>
    <t>Soldier</t>
  </si>
  <si>
    <t>#3C#0T#3CThis can't be happening. How could
our new Soldat be defeated?!</t>
  </si>
  <si>
    <t>#2P#5SDamn you!</t>
  </si>
  <si>
    <t>EV_01_73_06_DetachEquip</t>
  </si>
  <si>
    <t>#0T#KYou think he's ready, Celine?</t>
  </si>
  <si>
    <t>#0THe should be!</t>
  </si>
  <si>
    <t>#K#FRean...?!</t>
  </si>
  <si>
    <t>Celine's Voice</t>
  </si>
  <si>
    <t>#6C#1P#0T#6CGive us a hand, Emma!</t>
  </si>
  <si>
    <t>We're going to open the Spirit Path!</t>
  </si>
  <si>
    <t>#3K#FA transportation spell?!</t>
  </si>
  <si>
    <t>#4KTime to make our escape!</t>
  </si>
  <si>
    <t>#4KW-Wait, Jusis!</t>
  </si>
  <si>
    <t>#E_6#M_AYou can't leave like this! I won't allow it!</t>
  </si>
  <si>
    <t>#E[1111111111111111111110]#M_0</t>
  </si>
  <si>
    <t>#1P...Farewell for now, Father. Please give my
regards to Rufus as well.</t>
  </si>
  <si>
    <t>#E_8#M_0It is my dearest wish that you won't repeat
the mistake you made with Ymir a second
time.</t>
  </si>
  <si>
    <t>#1PArnauld, might I ask you to return the
horse I borrowed to the mansion?</t>
  </si>
  <si>
    <t>#4K...As you wish, Lord Jusis.</t>
  </si>
  <si>
    <t>#2P#5SWait! Wait, I say!</t>
  </si>
  <si>
    <t>#2P#6SThat is an order, Jusis!</t>
  </si>
  <si>
    <t>With the last of Class VII found, they left Bareahard.
But even with all of them finally together, their feelings
remained mixed.</t>
  </si>
  <si>
    <t>Their reunion itself was a reason for joy, and yet each of
them was left with a nasty sense of foreboding at the
forefront of their minds.</t>
  </si>
  <si>
    <t>They were face to face with the alliance's leading generals
as well as a newer, more powerful kind of Soldat...</t>
  </si>
  <si>
    <t>That, along with the realization of just how powerful
Ouroboros' Enforcers could be, left them with happiness and
fear in equal measure.</t>
  </si>
  <si>
    <t>Guided by Valimar, they made their way back to Ymir.</t>
  </si>
  <si>
    <t>EV_01_73_06_DetachEquip</t>
  </si>
  <si>
    <t>SetCurrentPartyFlag</t>
  </si>
  <si>
    <t>MG06_0_Start</t>
  </si>
  <si>
    <t>C_NPC330</t>
  </si>
  <si>
    <t>Dummy 0</t>
  </si>
  <si>
    <t>Dummy 1</t>
  </si>
  <si>
    <t>Dummy 2</t>
  </si>
  <si>
    <t>Dummy 3</t>
  </si>
  <si>
    <t>Dummy 4</t>
  </si>
  <si>
    <t>FC_chr_exit</t>
  </si>
  <si>
    <t>C_NPC051</t>
  </si>
  <si>
    <t>Airgetlam</t>
  </si>
  <si>
    <t>AniRideBike</t>
  </si>
  <si>
    <t>AniEv8200</t>
  </si>
  <si>
    <t>AniEv8210</t>
  </si>
  <si>
    <t>ET_MG06_0_ChrConfig</t>
  </si>
  <si>
    <t>ET_MG06_0_Laura</t>
  </si>
  <si>
    <t>ET_MG06_0_Emma</t>
  </si>
  <si>
    <t>a_Fence00</t>
  </si>
  <si>
    <t>a_Fence01</t>
  </si>
  <si>
    <t>MG_Millium</t>
  </si>
  <si>
    <t>#2PI'm ready, Jusis!</t>
  </si>
  <si>
    <t>#1PAs am I.</t>
  </si>
  <si>
    <t>#E[O]#M_0Now, demonstrate to me the strength
of your resolve!</t>
  </si>
  <si>
    <t>#3KAll right, let's get started! Positions,
everyone!</t>
  </si>
  <si>
    <t>#2P#FThree...</t>
  </si>
  <si>
    <t>#0T#FTwo...</t>
  </si>
  <si>
    <t>#0T#FOne...</t>
  </si>
  <si>
    <t>#0T#F#5SGO!</t>
  </si>
  <si>
    <t>#3KAll right! Take your positions!</t>
  </si>
  <si>
    <t>#2PThree...</t>
  </si>
  <si>
    <t>#0TTwo...</t>
  </si>
  <si>
    <t>#0TOne...</t>
  </si>
  <si>
    <t>#0T#5SGO!</t>
  </si>
  <si>
    <t>#3KAll right. Take your positions, please.</t>
  </si>
  <si>
    <t>#0T#E[3]#M_AOne...</t>
  </si>
  <si>
    <t>#0T#E_2#M_A#5SBegin!</t>
  </si>
  <si>
    <t>ET_MG06_0_Team7</t>
  </si>
  <si>
    <t>ET_MG06_0_PopupCloser</t>
  </si>
  <si>
    <t>ET_MG06_0_HorseCtrl</t>
  </si>
  <si>
    <t>MG06_0_Continue</t>
  </si>
  <si>
    <t>MG06_0_Retry</t>
  </si>
  <si>
    <t>#KThree...</t>
  </si>
  <si>
    <t>#KTwo...</t>
  </si>
  <si>
    <t>#KOne...</t>
  </si>
  <si>
    <t>#K#5SGO!</t>
  </si>
  <si>
    <t>#K#E[3]#M_AOne...</t>
  </si>
  <si>
    <t>#K#E_2#M_A#5SBegin!</t>
  </si>
  <si>
    <t>ET_MG06_0_ChrConfig</t>
  </si>
  <si>
    <t>ET_MG06_0_Team7</t>
  </si>
  <si>
    <t>ET_MG06_0_Laura</t>
  </si>
  <si>
    <t>ET_MG06_0_Emma</t>
  </si>
  <si>
    <t>MG_Millium</t>
  </si>
  <si>
    <t>ET_MG06_0_AgertlumCtrl</t>
  </si>
  <si>
    <t>ET_MG06_0_AgertlumCtrl</t>
  </si>
  <si>
    <t>Null_Ride</t>
  </si>
  <si>
    <t>ET_MG06_0_HelperMove</t>
  </si>
  <si>
    <t>ET_MG06_0_PopupCloser</t>
  </si>
  <si>
    <t>MG06_0_EnableEntry</t>
  </si>
  <si>
    <t>go_r0205a</t>
  </si>
  <si>
    <t>MG06_0_DisableEntry</t>
  </si>
  <si>
    <t>ET_MG06_0_HorseCtrl</t>
  </si>
  <si>
    <t>MG06_0_End</t>
  </si>
  <si>
    <t>You lost the race...</t>
  </si>
  <si>
    <t>Challenge Him Again</t>
  </si>
  <si>
    <t>Accept Defeat</t>
  </si>
  <si>
    <t>MG06_0_Retry</t>
  </si>
  <si>
    <t>FC_AddAP_2</t>
  </si>
  <si>
    <t>_EV_01_71_03</t>
  </si>
  <si>
    <t>_EV_01_73_00</t>
  </si>
  <si>
    <t>_EV_01_73_01</t>
  </si>
  <si>
    <t>_EV_01_73_02</t>
  </si>
  <si>
    <t>_EV_01_73_03</t>
  </si>
  <si>
    <t>_EV_01_73_05</t>
  </si>
  <si>
    <t>_ET_01_73_05_SE</t>
  </si>
  <si>
    <t>_EV_01_73_06</t>
  </si>
  <si>
    <t>_MG06_0_Start</t>
  </si>
  <si>
    <t>_MG06_0_Retry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</si>
</sst>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9173"/>
      </patternFill>
    </fill>
    <fill>
      <patternFill patternType="solid">
        <fgColor rgb="FFFF86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8AFF73"/>
      </patternFill>
    </fill>
    <fill>
      <patternFill patternType="solid">
        <fgColor rgb="FFFF8F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9673"/>
      </patternFill>
    </fill>
    <fill>
      <patternFill patternType="solid">
        <fgColor rgb="FF73FFA6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3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FF7C73"/>
      </patternFill>
    </fill>
    <fill>
      <patternFill patternType="solid">
        <fgColor rgb="FFFFCE73"/>
      </patternFill>
    </fill>
    <fill>
      <patternFill patternType="solid">
        <fgColor rgb="FF73FF86"/>
      </patternFill>
    </fill>
    <fill>
      <patternFill patternType="solid">
        <fgColor rgb="FFFFC2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373"/>
      </patternFill>
    </fill>
    <fill>
      <patternFill patternType="solid">
        <fgColor rgb="FFFFC573"/>
      </patternFill>
    </fill>
    <fill>
      <patternFill patternType="solid">
        <fgColor rgb="FFFFC073"/>
      </patternFill>
    </fill>
    <fill>
      <patternFill patternType="solid">
        <fgColor rgb="FFFFB7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EC73"/>
      </patternFill>
    </fill>
    <fill>
      <patternFill patternType="solid">
        <fgColor rgb="FFD0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7AFF73"/>
      </patternFill>
    </fill>
    <fill>
      <patternFill patternType="solid">
        <fgColor rgb="FFFFBE73"/>
      </patternFill>
    </fill>
    <fill>
      <patternFill patternType="solid">
        <fgColor rgb="FFA6FF73"/>
      </patternFill>
    </fill>
    <fill>
      <patternFill patternType="solid">
        <fgColor rgb="FFA9FF73"/>
      </patternFill>
    </fill>
    <fill>
      <patternFill patternType="solid">
        <fgColor rgb="FFF1FF73"/>
      </patternFill>
    </fill>
    <fill>
      <patternFill patternType="solid">
        <fgColor rgb="FFFFD373"/>
      </patternFill>
    </fill>
    <fill>
      <patternFill patternType="solid">
        <fgColor rgb="FFE5FF73"/>
      </patternFill>
    </fill>
    <fill>
      <patternFill patternType="solid">
        <fgColor rgb="FFFFCC73"/>
      </patternFill>
    </fill>
    <fill>
      <patternFill patternType="solid">
        <fgColor rgb="FF73FF8D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FFA473"/>
      </patternFill>
    </fill>
    <fill>
      <patternFill patternType="solid">
        <fgColor rgb="FF73FFFA"/>
      </patternFill>
    </fill>
    <fill>
      <patternFill patternType="solid">
        <fgColor rgb="FFFFA973"/>
      </patternFill>
    </fill>
    <fill>
      <patternFill patternType="solid">
        <fgColor rgb="FF73FDFF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F1337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976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980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65749</v>
      </c>
      <c r="F9" s="7" t="n">
        <v>443</v>
      </c>
      <c r="G9" s="7" t="n">
        <v>423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1188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1192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2687190</v>
      </c>
      <c r="F14" s="7" t="n">
        <v>424</v>
      </c>
      <c r="G14" s="7" t="n">
        <v>424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15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1400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1404</v>
      </c>
      <c r="B19" s="6" t="n">
        <v>256</v>
      </c>
      <c r="C19" s="7" t="s">
        <v>17</v>
      </c>
      <c r="D19" s="7" t="n">
        <f t="normal" ca="1">16-LENB(INDIRECT(ADDRESS(19,3)))</f>
        <v>0</v>
      </c>
      <c r="E19" s="7" t="n">
        <v>1013</v>
      </c>
      <c r="F19" s="7" t="n">
        <v>426</v>
      </c>
      <c r="G19" s="7" t="n">
        <v>426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s">
        <v>18</v>
      </c>
      <c r="N19" s="7" t="n">
        <f t="normal" ca="1">16-LENB(INDIRECT(ADDRESS(19,13)))</f>
        <v>0</v>
      </c>
      <c r="O19" s="7" t="s">
        <v>19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1612</v>
      </c>
      <c r="B21" s="5" t="n">
        <v>1</v>
      </c>
    </row>
    <row r="22" spans="1:72" s="3" customFormat="1" customHeight="0">
      <c r="A22" s="3" t="s">
        <v>2</v>
      </c>
      <c r="B22" s="3" t="s">
        <v>20</v>
      </c>
    </row>
    <row r="23" spans="1:72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13</v>
      </c>
    </row>
    <row r="24" spans="1:72">
      <c r="A24" t="n">
        <v>1616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72">
      <c r="A25" t="s">
        <v>4</v>
      </c>
      <c r="B25" s="4" t="s">
        <v>5</v>
      </c>
      <c r="C25" s="4" t="s">
        <v>13</v>
      </c>
      <c r="D25" s="4" t="s">
        <v>13</v>
      </c>
      <c r="E25" s="4" t="s">
        <v>13</v>
      </c>
      <c r="F25" s="4" t="s">
        <v>13</v>
      </c>
    </row>
    <row r="26" spans="1:72">
      <c r="A26" t="n">
        <v>1621</v>
      </c>
      <c r="B26" s="8" t="n">
        <v>14</v>
      </c>
      <c r="C26" s="7" t="n">
        <v>0</v>
      </c>
      <c r="D26" s="7" t="n">
        <v>0</v>
      </c>
      <c r="E26" s="7" t="n">
        <v>0</v>
      </c>
      <c r="F26" s="7" t="n">
        <v>32</v>
      </c>
    </row>
    <row r="27" spans="1:72">
      <c r="A27" t="s">
        <v>4</v>
      </c>
      <c r="B27" s="4" t="s">
        <v>5</v>
      </c>
      <c r="C27" s="4" t="s">
        <v>13</v>
      </c>
      <c r="D27" s="4" t="s">
        <v>6</v>
      </c>
    </row>
    <row r="28" spans="1:72">
      <c r="A28" t="n">
        <v>1626</v>
      </c>
      <c r="B28" s="9" t="n">
        <v>2</v>
      </c>
      <c r="C28" s="7" t="n">
        <v>10</v>
      </c>
      <c r="D28" s="7" t="s">
        <v>21</v>
      </c>
    </row>
    <row r="29" spans="1:72">
      <c r="A29" t="s">
        <v>4</v>
      </c>
      <c r="B29" s="4" t="s">
        <v>5</v>
      </c>
      <c r="C29" s="4" t="s">
        <v>13</v>
      </c>
      <c r="D29" s="4" t="s">
        <v>13</v>
      </c>
    </row>
    <row r="30" spans="1:72">
      <c r="A30" t="n">
        <v>1647</v>
      </c>
      <c r="B30" s="10" t="n">
        <v>162</v>
      </c>
      <c r="C30" s="7" t="n">
        <v>0</v>
      </c>
      <c r="D30" s="7" t="n">
        <v>0</v>
      </c>
    </row>
    <row r="31" spans="1:72">
      <c r="A31" t="s">
        <v>4</v>
      </c>
      <c r="B31" s="4" t="s">
        <v>5</v>
      </c>
    </row>
    <row r="32" spans="1:72">
      <c r="A32" t="n">
        <v>1650</v>
      </c>
      <c r="B32" s="5" t="n">
        <v>1</v>
      </c>
    </row>
    <row r="33" spans="1:72" s="3" customFormat="1" customHeight="0">
      <c r="A33" s="3" t="s">
        <v>2</v>
      </c>
      <c r="B33" s="3" t="s">
        <v>22</v>
      </c>
    </row>
    <row r="34" spans="1:72">
      <c r="A34" t="s">
        <v>4</v>
      </c>
      <c r="B34" s="4" t="s">
        <v>5</v>
      </c>
      <c r="C34" s="4" t="s">
        <v>13</v>
      </c>
      <c r="D34" s="4" t="s">
        <v>13</v>
      </c>
      <c r="E34" s="4" t="s">
        <v>13</v>
      </c>
      <c r="F34" s="4" t="s">
        <v>13</v>
      </c>
    </row>
    <row r="35" spans="1:72">
      <c r="A35" t="n">
        <v>1652</v>
      </c>
      <c r="B35" s="8" t="n">
        <v>14</v>
      </c>
      <c r="C35" s="7" t="n">
        <v>8</v>
      </c>
      <c r="D35" s="7" t="n">
        <v>0</v>
      </c>
      <c r="E35" s="7" t="n">
        <v>0</v>
      </c>
      <c r="F35" s="7" t="n">
        <v>0</v>
      </c>
    </row>
    <row r="36" spans="1:72">
      <c r="A36" t="s">
        <v>4</v>
      </c>
      <c r="B36" s="4" t="s">
        <v>5</v>
      </c>
      <c r="C36" s="4" t="s">
        <v>13</v>
      </c>
      <c r="D36" s="4" t="s">
        <v>10</v>
      </c>
      <c r="E36" s="4" t="s">
        <v>13</v>
      </c>
      <c r="F36" s="4" t="s">
        <v>10</v>
      </c>
      <c r="G36" s="4" t="s">
        <v>13</v>
      </c>
      <c r="H36" s="4" t="s">
        <v>13</v>
      </c>
      <c r="I36" s="4" t="s">
        <v>10</v>
      </c>
      <c r="J36" s="4" t="s">
        <v>13</v>
      </c>
      <c r="K36" s="4" t="s">
        <v>13</v>
      </c>
      <c r="L36" s="4" t="s">
        <v>23</v>
      </c>
    </row>
    <row r="37" spans="1:72">
      <c r="A37" t="n">
        <v>1657</v>
      </c>
      <c r="B37" s="11" t="n">
        <v>5</v>
      </c>
      <c r="C37" s="7" t="n">
        <v>30</v>
      </c>
      <c r="D37" s="7" t="n">
        <v>6465</v>
      </c>
      <c r="E37" s="7" t="n">
        <v>30</v>
      </c>
      <c r="F37" s="7" t="n">
        <v>6466</v>
      </c>
      <c r="G37" s="7" t="n">
        <v>11</v>
      </c>
      <c r="H37" s="7" t="n">
        <v>30</v>
      </c>
      <c r="I37" s="7" t="n">
        <v>6467</v>
      </c>
      <c r="J37" s="7" t="n">
        <v>11</v>
      </c>
      <c r="K37" s="7" t="n">
        <v>1</v>
      </c>
      <c r="L37" s="12" t="n">
        <f t="normal" ca="1">A43</f>
        <v>0</v>
      </c>
    </row>
    <row r="38" spans="1:72">
      <c r="A38" t="s">
        <v>4</v>
      </c>
      <c r="B38" s="4" t="s">
        <v>5</v>
      </c>
      <c r="C38" s="4" t="s">
        <v>13</v>
      </c>
      <c r="D38" s="4" t="s">
        <v>10</v>
      </c>
      <c r="E38" s="4" t="s">
        <v>24</v>
      </c>
      <c r="F38" s="4" t="s">
        <v>10</v>
      </c>
      <c r="G38" s="4" t="s">
        <v>24</v>
      </c>
      <c r="H38" s="4" t="s">
        <v>13</v>
      </c>
    </row>
    <row r="39" spans="1:72">
      <c r="A39" t="n">
        <v>1674</v>
      </c>
      <c r="B39" s="13" t="n">
        <v>49</v>
      </c>
      <c r="C39" s="7" t="n">
        <v>4</v>
      </c>
      <c r="D39" s="7" t="n">
        <v>2</v>
      </c>
      <c r="E39" s="7" t="n">
        <v>1</v>
      </c>
      <c r="F39" s="7" t="n">
        <v>0</v>
      </c>
      <c r="G39" s="7" t="n">
        <v>0</v>
      </c>
      <c r="H39" s="7" t="n">
        <v>0</v>
      </c>
    </row>
    <row r="40" spans="1:72">
      <c r="A40" t="s">
        <v>4</v>
      </c>
      <c r="B40" s="4" t="s">
        <v>5</v>
      </c>
      <c r="C40" s="4" t="s">
        <v>23</v>
      </c>
    </row>
    <row r="41" spans="1:72">
      <c r="A41" t="n">
        <v>1689</v>
      </c>
      <c r="B41" s="14" t="n">
        <v>3</v>
      </c>
      <c r="C41" s="12" t="n">
        <f t="normal" ca="1">A47</f>
        <v>0</v>
      </c>
    </row>
    <row r="42" spans="1:72">
      <c r="A42" t="s">
        <v>4</v>
      </c>
      <c r="B42" s="4" t="s">
        <v>5</v>
      </c>
      <c r="C42" s="4" t="s">
        <v>13</v>
      </c>
      <c r="D42" s="4" t="s">
        <v>10</v>
      </c>
      <c r="E42" s="4" t="s">
        <v>24</v>
      </c>
      <c r="F42" s="4" t="s">
        <v>10</v>
      </c>
      <c r="G42" s="4" t="s">
        <v>9</v>
      </c>
      <c r="H42" s="4" t="s">
        <v>9</v>
      </c>
      <c r="I42" s="4" t="s">
        <v>10</v>
      </c>
      <c r="J42" s="4" t="s">
        <v>10</v>
      </c>
      <c r="K42" s="4" t="s">
        <v>9</v>
      </c>
      <c r="L42" s="4" t="s">
        <v>9</v>
      </c>
      <c r="M42" s="4" t="s">
        <v>9</v>
      </c>
      <c r="N42" s="4" t="s">
        <v>9</v>
      </c>
      <c r="O42" s="4" t="s">
        <v>6</v>
      </c>
    </row>
    <row r="43" spans="1:72">
      <c r="A43" t="n">
        <v>1694</v>
      </c>
      <c r="B43" s="15" t="n">
        <v>50</v>
      </c>
      <c r="C43" s="7" t="n">
        <v>0</v>
      </c>
      <c r="D43" s="7" t="n">
        <v>8021</v>
      </c>
      <c r="E43" s="7" t="n">
        <v>0.600000023841858</v>
      </c>
      <c r="F43" s="7" t="n">
        <v>1000</v>
      </c>
      <c r="G43" s="7" t="n">
        <v>0</v>
      </c>
      <c r="H43" s="7" t="n">
        <v>0</v>
      </c>
      <c r="I43" s="7" t="n">
        <v>1</v>
      </c>
      <c r="J43" s="7" t="n">
        <v>65533</v>
      </c>
      <c r="K43" s="7" t="n">
        <v>0</v>
      </c>
      <c r="L43" s="7" t="n">
        <v>0</v>
      </c>
      <c r="M43" s="7" t="n">
        <v>0</v>
      </c>
      <c r="N43" s="7" t="n">
        <v>0</v>
      </c>
      <c r="O43" s="7" t="s">
        <v>25</v>
      </c>
    </row>
    <row r="44" spans="1:72">
      <c r="A44" t="s">
        <v>4</v>
      </c>
      <c r="B44" s="4" t="s">
        <v>5</v>
      </c>
      <c r="C44" s="4" t="s">
        <v>13</v>
      </c>
      <c r="D44" s="4" t="s">
        <v>10</v>
      </c>
      <c r="E44" s="4" t="s">
        <v>24</v>
      </c>
      <c r="F44" s="4" t="s">
        <v>10</v>
      </c>
      <c r="G44" s="4" t="s">
        <v>9</v>
      </c>
      <c r="H44" s="4" t="s">
        <v>9</v>
      </c>
      <c r="I44" s="4" t="s">
        <v>10</v>
      </c>
      <c r="J44" s="4" t="s">
        <v>10</v>
      </c>
      <c r="K44" s="4" t="s">
        <v>9</v>
      </c>
      <c r="L44" s="4" t="s">
        <v>9</v>
      </c>
      <c r="M44" s="4" t="s">
        <v>9</v>
      </c>
      <c r="N44" s="4" t="s">
        <v>9</v>
      </c>
      <c r="O44" s="4" t="s">
        <v>6</v>
      </c>
    </row>
    <row r="45" spans="1:72">
      <c r="A45" t="n">
        <v>1738</v>
      </c>
      <c r="B45" s="15" t="n">
        <v>50</v>
      </c>
      <c r="C45" s="7" t="n">
        <v>0</v>
      </c>
      <c r="D45" s="7" t="n">
        <v>8001</v>
      </c>
      <c r="E45" s="7" t="n">
        <v>0.899999976158142</v>
      </c>
      <c r="F45" s="7" t="n">
        <v>1000</v>
      </c>
      <c r="G45" s="7" t="n">
        <v>0</v>
      </c>
      <c r="H45" s="7" t="n">
        <v>0</v>
      </c>
      <c r="I45" s="7" t="n">
        <v>1</v>
      </c>
      <c r="J45" s="7" t="n">
        <v>65533</v>
      </c>
      <c r="K45" s="7" t="n">
        <v>0</v>
      </c>
      <c r="L45" s="7" t="n">
        <v>0</v>
      </c>
      <c r="M45" s="7" t="n">
        <v>0</v>
      </c>
      <c r="N45" s="7" t="n">
        <v>0</v>
      </c>
      <c r="O45" s="7" t="s">
        <v>26</v>
      </c>
    </row>
    <row r="46" spans="1:72">
      <c r="A46" t="s">
        <v>4</v>
      </c>
      <c r="B46" s="4" t="s">
        <v>5</v>
      </c>
      <c r="C46" s="4" t="s">
        <v>13</v>
      </c>
      <c r="D46" s="4" t="s">
        <v>6</v>
      </c>
    </row>
    <row r="47" spans="1:72">
      <c r="A47" t="n">
        <v>1786</v>
      </c>
      <c r="B47" s="9" t="n">
        <v>2</v>
      </c>
      <c r="C47" s="7" t="n">
        <v>11</v>
      </c>
      <c r="D47" s="7" t="s">
        <v>27</v>
      </c>
    </row>
    <row r="48" spans="1:72">
      <c r="A48" t="s">
        <v>4</v>
      </c>
      <c r="B48" s="4" t="s">
        <v>5</v>
      </c>
      <c r="C48" s="4" t="s">
        <v>13</v>
      </c>
      <c r="D48" s="4" t="s">
        <v>6</v>
      </c>
    </row>
    <row r="49" spans="1:15">
      <c r="A49" t="n">
        <v>1800</v>
      </c>
      <c r="B49" s="9" t="n">
        <v>2</v>
      </c>
      <c r="C49" s="7" t="n">
        <v>11</v>
      </c>
      <c r="D49" s="7" t="s">
        <v>28</v>
      </c>
    </row>
    <row r="50" spans="1:15">
      <c r="A50" t="s">
        <v>4</v>
      </c>
      <c r="B50" s="4" t="s">
        <v>5</v>
      </c>
      <c r="C50" s="4" t="s">
        <v>13</v>
      </c>
      <c r="D50" s="4" t="s">
        <v>10</v>
      </c>
      <c r="E50" s="4" t="s">
        <v>10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9</v>
      </c>
      <c r="K50" s="4" t="s">
        <v>9</v>
      </c>
      <c r="L50" s="4" t="s">
        <v>9</v>
      </c>
      <c r="M50" s="4" t="s">
        <v>6</v>
      </c>
    </row>
    <row r="51" spans="1:15">
      <c r="A51" t="n">
        <v>1812</v>
      </c>
      <c r="B51" s="16" t="n">
        <v>124</v>
      </c>
      <c r="C51" s="7" t="n">
        <v>255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65535</v>
      </c>
      <c r="J51" s="7" t="n">
        <v>0</v>
      </c>
      <c r="K51" s="7" t="n">
        <v>0</v>
      </c>
      <c r="L51" s="7" t="n">
        <v>0</v>
      </c>
      <c r="M51" s="7" t="s">
        <v>12</v>
      </c>
    </row>
    <row r="52" spans="1:15">
      <c r="A52" t="s">
        <v>4</v>
      </c>
      <c r="B52" s="4" t="s">
        <v>5</v>
      </c>
    </row>
    <row r="53" spans="1:15">
      <c r="A53" t="n">
        <v>1839</v>
      </c>
      <c r="B53" s="5" t="n">
        <v>1</v>
      </c>
    </row>
    <row r="54" spans="1:15" s="3" customFormat="1" customHeight="0">
      <c r="A54" s="3" t="s">
        <v>2</v>
      </c>
      <c r="B54" s="3" t="s">
        <v>29</v>
      </c>
    </row>
    <row r="55" spans="1:15">
      <c r="A55" t="s">
        <v>4</v>
      </c>
      <c r="B55" s="4" t="s">
        <v>5</v>
      </c>
      <c r="C55" s="4" t="s">
        <v>13</v>
      </c>
      <c r="D55" s="4" t="s">
        <v>13</v>
      </c>
      <c r="E55" s="4" t="s">
        <v>13</v>
      </c>
      <c r="F55" s="4" t="s">
        <v>9</v>
      </c>
      <c r="G55" s="4" t="s">
        <v>13</v>
      </c>
      <c r="H55" s="4" t="s">
        <v>13</v>
      </c>
      <c r="I55" s="4" t="s">
        <v>23</v>
      </c>
    </row>
    <row r="56" spans="1:15">
      <c r="A56" t="n">
        <v>1840</v>
      </c>
      <c r="B56" s="11" t="n">
        <v>5</v>
      </c>
      <c r="C56" s="7" t="n">
        <v>35</v>
      </c>
      <c r="D56" s="7" t="n">
        <v>3</v>
      </c>
      <c r="E56" s="7" t="n">
        <v>0</v>
      </c>
      <c r="F56" s="7" t="n">
        <v>0</v>
      </c>
      <c r="G56" s="7" t="n">
        <v>2</v>
      </c>
      <c r="H56" s="7" t="n">
        <v>1</v>
      </c>
      <c r="I56" s="12" t="n">
        <f t="normal" ca="1">A60</f>
        <v>0</v>
      </c>
    </row>
    <row r="57" spans="1:15">
      <c r="A57" t="s">
        <v>4</v>
      </c>
      <c r="B57" s="4" t="s">
        <v>5</v>
      </c>
      <c r="C57" s="4" t="s">
        <v>23</v>
      </c>
    </row>
    <row r="58" spans="1:15">
      <c r="A58" t="n">
        <v>1854</v>
      </c>
      <c r="B58" s="14" t="n">
        <v>3</v>
      </c>
      <c r="C58" s="12" t="n">
        <f t="normal" ca="1">A82</f>
        <v>0</v>
      </c>
    </row>
    <row r="59" spans="1:15">
      <c r="A59" t="s">
        <v>4</v>
      </c>
      <c r="B59" s="4" t="s">
        <v>5</v>
      </c>
      <c r="C59" s="4" t="s">
        <v>13</v>
      </c>
      <c r="D59" s="4" t="s">
        <v>13</v>
      </c>
      <c r="E59" s="4" t="s">
        <v>13</v>
      </c>
      <c r="F59" s="4" t="s">
        <v>9</v>
      </c>
      <c r="G59" s="4" t="s">
        <v>13</v>
      </c>
      <c r="H59" s="4" t="s">
        <v>13</v>
      </c>
      <c r="I59" s="4" t="s">
        <v>23</v>
      </c>
    </row>
    <row r="60" spans="1:15">
      <c r="A60" t="n">
        <v>1859</v>
      </c>
      <c r="B60" s="11" t="n">
        <v>5</v>
      </c>
      <c r="C60" s="7" t="n">
        <v>35</v>
      </c>
      <c r="D60" s="7" t="n">
        <v>3</v>
      </c>
      <c r="E60" s="7" t="n">
        <v>0</v>
      </c>
      <c r="F60" s="7" t="n">
        <v>1</v>
      </c>
      <c r="G60" s="7" t="n">
        <v>2</v>
      </c>
      <c r="H60" s="7" t="n">
        <v>1</v>
      </c>
      <c r="I60" s="12" t="n">
        <f t="normal" ca="1">A64</f>
        <v>0</v>
      </c>
    </row>
    <row r="61" spans="1:15">
      <c r="A61" t="s">
        <v>4</v>
      </c>
      <c r="B61" s="4" t="s">
        <v>5</v>
      </c>
      <c r="C61" s="4" t="s">
        <v>23</v>
      </c>
    </row>
    <row r="62" spans="1:15">
      <c r="A62" t="n">
        <v>1873</v>
      </c>
      <c r="B62" s="14" t="n">
        <v>3</v>
      </c>
      <c r="C62" s="12" t="n">
        <f t="normal" ca="1">A82</f>
        <v>0</v>
      </c>
    </row>
    <row r="63" spans="1:15">
      <c r="A63" t="s">
        <v>4</v>
      </c>
      <c r="B63" s="4" t="s">
        <v>5</v>
      </c>
      <c r="C63" s="4" t="s">
        <v>13</v>
      </c>
      <c r="D63" s="4" t="s">
        <v>13</v>
      </c>
      <c r="E63" s="4" t="s">
        <v>13</v>
      </c>
      <c r="F63" s="4" t="s">
        <v>9</v>
      </c>
      <c r="G63" s="4" t="s">
        <v>13</v>
      </c>
      <c r="H63" s="4" t="s">
        <v>13</v>
      </c>
      <c r="I63" s="4" t="s">
        <v>23</v>
      </c>
    </row>
    <row r="64" spans="1:15">
      <c r="A64" t="n">
        <v>1878</v>
      </c>
      <c r="B64" s="11" t="n">
        <v>5</v>
      </c>
      <c r="C64" s="7" t="n">
        <v>35</v>
      </c>
      <c r="D64" s="7" t="n">
        <v>3</v>
      </c>
      <c r="E64" s="7" t="n">
        <v>0</v>
      </c>
      <c r="F64" s="7" t="n">
        <v>2</v>
      </c>
      <c r="G64" s="7" t="n">
        <v>2</v>
      </c>
      <c r="H64" s="7" t="n">
        <v>1</v>
      </c>
      <c r="I64" s="12" t="n">
        <f t="normal" ca="1">A68</f>
        <v>0</v>
      </c>
    </row>
    <row r="65" spans="1:13">
      <c r="A65" t="s">
        <v>4</v>
      </c>
      <c r="B65" s="4" t="s">
        <v>5</v>
      </c>
      <c r="C65" s="4" t="s">
        <v>23</v>
      </c>
    </row>
    <row r="66" spans="1:13">
      <c r="A66" t="n">
        <v>1892</v>
      </c>
      <c r="B66" s="14" t="n">
        <v>3</v>
      </c>
      <c r="C66" s="12" t="n">
        <f t="normal" ca="1">A82</f>
        <v>0</v>
      </c>
    </row>
    <row r="67" spans="1:13">
      <c r="A67" t="s">
        <v>4</v>
      </c>
      <c r="B67" s="4" t="s">
        <v>5</v>
      </c>
      <c r="C67" s="4" t="s">
        <v>13</v>
      </c>
      <c r="D67" s="4" t="s">
        <v>13</v>
      </c>
      <c r="E67" s="4" t="s">
        <v>13</v>
      </c>
      <c r="F67" s="4" t="s">
        <v>9</v>
      </c>
      <c r="G67" s="4" t="s">
        <v>13</v>
      </c>
      <c r="H67" s="4" t="s">
        <v>13</v>
      </c>
      <c r="I67" s="4" t="s">
        <v>23</v>
      </c>
    </row>
    <row r="68" spans="1:13">
      <c r="A68" t="n">
        <v>1897</v>
      </c>
      <c r="B68" s="11" t="n">
        <v>5</v>
      </c>
      <c r="C68" s="7" t="n">
        <v>35</v>
      </c>
      <c r="D68" s="7" t="n">
        <v>3</v>
      </c>
      <c r="E68" s="7" t="n">
        <v>0</v>
      </c>
      <c r="F68" s="7" t="n">
        <v>3</v>
      </c>
      <c r="G68" s="7" t="n">
        <v>2</v>
      </c>
      <c r="H68" s="7" t="n">
        <v>1</v>
      </c>
      <c r="I68" s="12" t="n">
        <f t="normal" ca="1">A72</f>
        <v>0</v>
      </c>
    </row>
    <row r="69" spans="1:13">
      <c r="A69" t="s">
        <v>4</v>
      </c>
      <c r="B69" s="4" t="s">
        <v>5</v>
      </c>
      <c r="C69" s="4" t="s">
        <v>23</v>
      </c>
    </row>
    <row r="70" spans="1:13">
      <c r="A70" t="n">
        <v>1911</v>
      </c>
      <c r="B70" s="14" t="n">
        <v>3</v>
      </c>
      <c r="C70" s="12" t="n">
        <f t="normal" ca="1">A82</f>
        <v>0</v>
      </c>
    </row>
    <row r="71" spans="1:13">
      <c r="A71" t="s">
        <v>4</v>
      </c>
      <c r="B71" s="4" t="s">
        <v>5</v>
      </c>
      <c r="C71" s="4" t="s">
        <v>13</v>
      </c>
      <c r="D71" s="4" t="s">
        <v>13</v>
      </c>
      <c r="E71" s="4" t="s">
        <v>13</v>
      </c>
      <c r="F71" s="4" t="s">
        <v>9</v>
      </c>
      <c r="G71" s="4" t="s">
        <v>13</v>
      </c>
      <c r="H71" s="4" t="s">
        <v>13</v>
      </c>
      <c r="I71" s="4" t="s">
        <v>23</v>
      </c>
    </row>
    <row r="72" spans="1:13">
      <c r="A72" t="n">
        <v>1916</v>
      </c>
      <c r="B72" s="11" t="n">
        <v>5</v>
      </c>
      <c r="C72" s="7" t="n">
        <v>35</v>
      </c>
      <c r="D72" s="7" t="n">
        <v>3</v>
      </c>
      <c r="E72" s="7" t="n">
        <v>0</v>
      </c>
      <c r="F72" s="7" t="n">
        <v>4</v>
      </c>
      <c r="G72" s="7" t="n">
        <v>2</v>
      </c>
      <c r="H72" s="7" t="n">
        <v>1</v>
      </c>
      <c r="I72" s="12" t="n">
        <f t="normal" ca="1">A76</f>
        <v>0</v>
      </c>
    </row>
    <row r="73" spans="1:13">
      <c r="A73" t="s">
        <v>4</v>
      </c>
      <c r="B73" s="4" t="s">
        <v>5</v>
      </c>
      <c r="C73" s="4" t="s">
        <v>23</v>
      </c>
    </row>
    <row r="74" spans="1:13">
      <c r="A74" t="n">
        <v>1930</v>
      </c>
      <c r="B74" s="14" t="n">
        <v>3</v>
      </c>
      <c r="C74" s="12" t="n">
        <f t="normal" ca="1">A82</f>
        <v>0</v>
      </c>
    </row>
    <row r="75" spans="1:13">
      <c r="A75" t="s">
        <v>4</v>
      </c>
      <c r="B75" s="4" t="s">
        <v>5</v>
      </c>
      <c r="C75" s="4" t="s">
        <v>13</v>
      </c>
      <c r="D75" s="4" t="s">
        <v>13</v>
      </c>
      <c r="E75" s="4" t="s">
        <v>13</v>
      </c>
      <c r="F75" s="4" t="s">
        <v>9</v>
      </c>
      <c r="G75" s="4" t="s">
        <v>13</v>
      </c>
      <c r="H75" s="4" t="s">
        <v>13</v>
      </c>
      <c r="I75" s="4" t="s">
        <v>23</v>
      </c>
    </row>
    <row r="76" spans="1:13">
      <c r="A76" t="n">
        <v>1935</v>
      </c>
      <c r="B76" s="11" t="n">
        <v>5</v>
      </c>
      <c r="C76" s="7" t="n">
        <v>35</v>
      </c>
      <c r="D76" s="7" t="n">
        <v>3</v>
      </c>
      <c r="E76" s="7" t="n">
        <v>0</v>
      </c>
      <c r="F76" s="7" t="n">
        <v>5</v>
      </c>
      <c r="G76" s="7" t="n">
        <v>2</v>
      </c>
      <c r="H76" s="7" t="n">
        <v>1</v>
      </c>
      <c r="I76" s="12" t="n">
        <f t="normal" ca="1">A80</f>
        <v>0</v>
      </c>
    </row>
    <row r="77" spans="1:13">
      <c r="A77" t="s">
        <v>4</v>
      </c>
      <c r="B77" s="4" t="s">
        <v>5</v>
      </c>
      <c r="C77" s="4" t="s">
        <v>23</v>
      </c>
    </row>
    <row r="78" spans="1:13">
      <c r="A78" t="n">
        <v>1949</v>
      </c>
      <c r="B78" s="14" t="n">
        <v>3</v>
      </c>
      <c r="C78" s="12" t="n">
        <f t="normal" ca="1">A82</f>
        <v>0</v>
      </c>
    </row>
    <row r="79" spans="1:13">
      <c r="A79" t="s">
        <v>4</v>
      </c>
      <c r="B79" s="4" t="s">
        <v>5</v>
      </c>
      <c r="C79" s="4" t="s">
        <v>13</v>
      </c>
      <c r="D79" s="4" t="s">
        <v>13</v>
      </c>
      <c r="E79" s="4" t="s">
        <v>13</v>
      </c>
      <c r="F79" s="4" t="s">
        <v>9</v>
      </c>
      <c r="G79" s="4" t="s">
        <v>13</v>
      </c>
      <c r="H79" s="4" t="s">
        <v>13</v>
      </c>
      <c r="I79" s="4" t="s">
        <v>23</v>
      </c>
    </row>
    <row r="80" spans="1:13">
      <c r="A80" t="n">
        <v>1954</v>
      </c>
      <c r="B80" s="11" t="n">
        <v>5</v>
      </c>
      <c r="C80" s="7" t="n">
        <v>35</v>
      </c>
      <c r="D80" s="7" t="n">
        <v>3</v>
      </c>
      <c r="E80" s="7" t="n">
        <v>0</v>
      </c>
      <c r="F80" s="7" t="n">
        <v>6</v>
      </c>
      <c r="G80" s="7" t="n">
        <v>2</v>
      </c>
      <c r="H80" s="7" t="n">
        <v>1</v>
      </c>
      <c r="I80" s="12" t="n">
        <f t="normal" ca="1">A82</f>
        <v>0</v>
      </c>
    </row>
    <row r="81" spans="1:9">
      <c r="A81" t="s">
        <v>4</v>
      </c>
      <c r="B81" s="4" t="s">
        <v>5</v>
      </c>
    </row>
    <row r="82" spans="1:9">
      <c r="A82" t="n">
        <v>1968</v>
      </c>
      <c r="B82" s="5" t="n">
        <v>1</v>
      </c>
    </row>
    <row r="83" spans="1:9" s="3" customFormat="1" customHeight="0">
      <c r="A83" s="3" t="s">
        <v>2</v>
      </c>
      <c r="B83" s="3" t="s">
        <v>30</v>
      </c>
    </row>
    <row r="84" spans="1:9">
      <c r="A84" t="s">
        <v>4</v>
      </c>
      <c r="B84" s="4" t="s">
        <v>5</v>
      </c>
      <c r="C84" s="4" t="s">
        <v>13</v>
      </c>
      <c r="D84" s="4" t="s">
        <v>13</v>
      </c>
    </row>
    <row r="85" spans="1:9">
      <c r="A85" t="n">
        <v>1972</v>
      </c>
      <c r="B85" s="10" t="n">
        <v>162</v>
      </c>
      <c r="C85" s="7" t="n">
        <v>0</v>
      </c>
      <c r="D85" s="7" t="n">
        <v>1</v>
      </c>
    </row>
    <row r="86" spans="1:9">
      <c r="A86" t="s">
        <v>4</v>
      </c>
      <c r="B86" s="4" t="s">
        <v>5</v>
      </c>
      <c r="C86" s="4" t="s">
        <v>13</v>
      </c>
      <c r="D86" s="4" t="s">
        <v>13</v>
      </c>
      <c r="E86" s="4" t="s">
        <v>13</v>
      </c>
      <c r="F86" s="4" t="s">
        <v>9</v>
      </c>
      <c r="G86" s="4" t="s">
        <v>13</v>
      </c>
      <c r="H86" s="4" t="s">
        <v>13</v>
      </c>
      <c r="I86" s="4" t="s">
        <v>23</v>
      </c>
    </row>
    <row r="87" spans="1:9">
      <c r="A87" t="n">
        <v>1975</v>
      </c>
      <c r="B87" s="11" t="n">
        <v>5</v>
      </c>
      <c r="C87" s="7" t="n">
        <v>35</v>
      </c>
      <c r="D87" s="7" t="n">
        <v>3</v>
      </c>
      <c r="E87" s="7" t="n">
        <v>0</v>
      </c>
      <c r="F87" s="7" t="n">
        <v>1</v>
      </c>
      <c r="G87" s="7" t="n">
        <v>2</v>
      </c>
      <c r="H87" s="7" t="n">
        <v>1</v>
      </c>
      <c r="I87" s="12" t="n">
        <f t="normal" ca="1">A99</f>
        <v>0</v>
      </c>
    </row>
    <row r="88" spans="1:9">
      <c r="A88" t="s">
        <v>4</v>
      </c>
      <c r="B88" s="4" t="s">
        <v>5</v>
      </c>
      <c r="C88" s="4" t="s">
        <v>13</v>
      </c>
      <c r="D88" s="4" t="s">
        <v>10</v>
      </c>
      <c r="E88" s="4" t="s">
        <v>13</v>
      </c>
      <c r="F88" s="4" t="s">
        <v>13</v>
      </c>
      <c r="G88" s="4" t="s">
        <v>23</v>
      </c>
    </row>
    <row r="89" spans="1:9">
      <c r="A89" t="n">
        <v>1989</v>
      </c>
      <c r="B89" s="11" t="n">
        <v>5</v>
      </c>
      <c r="C89" s="7" t="n">
        <v>30</v>
      </c>
      <c r="D89" s="7" t="n">
        <v>6402</v>
      </c>
      <c r="E89" s="7" t="n">
        <v>8</v>
      </c>
      <c r="F89" s="7" t="n">
        <v>1</v>
      </c>
      <c r="G89" s="12" t="n">
        <f t="normal" ca="1">A99</f>
        <v>0</v>
      </c>
    </row>
    <row r="90" spans="1:9">
      <c r="A90" t="s">
        <v>4</v>
      </c>
      <c r="B90" s="4" t="s">
        <v>5</v>
      </c>
      <c r="C90" s="4" t="s">
        <v>13</v>
      </c>
      <c r="D90" s="4" t="s">
        <v>10</v>
      </c>
      <c r="E90" s="4" t="s">
        <v>13</v>
      </c>
      <c r="F90" s="4" t="s">
        <v>23</v>
      </c>
    </row>
    <row r="91" spans="1:9">
      <c r="A91" t="n">
        <v>1999</v>
      </c>
      <c r="B91" s="11" t="n">
        <v>5</v>
      </c>
      <c r="C91" s="7" t="n">
        <v>30</v>
      </c>
      <c r="D91" s="7" t="n">
        <v>6753</v>
      </c>
      <c r="E91" s="7" t="n">
        <v>1</v>
      </c>
      <c r="F91" s="12" t="n">
        <f t="normal" ca="1">A99</f>
        <v>0</v>
      </c>
    </row>
    <row r="92" spans="1:9">
      <c r="A92" t="s">
        <v>4</v>
      </c>
      <c r="B92" s="4" t="s">
        <v>5</v>
      </c>
      <c r="C92" s="4" t="s">
        <v>10</v>
      </c>
    </row>
    <row r="93" spans="1:9">
      <c r="A93" t="n">
        <v>2008</v>
      </c>
      <c r="B93" s="17" t="n">
        <v>13</v>
      </c>
      <c r="C93" s="7" t="n">
        <v>6753</v>
      </c>
    </row>
    <row r="94" spans="1:9">
      <c r="A94" t="s">
        <v>4</v>
      </c>
      <c r="B94" s="4" t="s">
        <v>5</v>
      </c>
      <c r="C94" s="4" t="s">
        <v>13</v>
      </c>
      <c r="D94" s="4" t="s">
        <v>13</v>
      </c>
      <c r="E94" s="4" t="s">
        <v>9</v>
      </c>
      <c r="F94" s="4" t="s">
        <v>13</v>
      </c>
      <c r="G94" s="4" t="s">
        <v>13</v>
      </c>
    </row>
    <row r="95" spans="1:9">
      <c r="A95" t="n">
        <v>2011</v>
      </c>
      <c r="B95" s="18" t="n">
        <v>8</v>
      </c>
      <c r="C95" s="7" t="n">
        <v>5</v>
      </c>
      <c r="D95" s="7" t="n">
        <v>0</v>
      </c>
      <c r="E95" s="7" t="n">
        <v>0</v>
      </c>
      <c r="F95" s="7" t="n">
        <v>19</v>
      </c>
      <c r="G95" s="7" t="n">
        <v>1</v>
      </c>
    </row>
    <row r="96" spans="1:9">
      <c r="A96" t="s">
        <v>4</v>
      </c>
      <c r="B96" s="4" t="s">
        <v>5</v>
      </c>
      <c r="C96" s="4" t="s">
        <v>10</v>
      </c>
      <c r="D96" s="4" t="s">
        <v>13</v>
      </c>
      <c r="E96" s="4" t="s">
        <v>13</v>
      </c>
      <c r="F96" s="4" t="s">
        <v>6</v>
      </c>
    </row>
    <row r="97" spans="1:9">
      <c r="A97" t="n">
        <v>2020</v>
      </c>
      <c r="B97" s="19" t="n">
        <v>20</v>
      </c>
      <c r="C97" s="7" t="n">
        <v>65533</v>
      </c>
      <c r="D97" s="7" t="n">
        <v>0</v>
      </c>
      <c r="E97" s="7" t="n">
        <v>11</v>
      </c>
      <c r="F97" s="7" t="s">
        <v>31</v>
      </c>
    </row>
    <row r="98" spans="1:9">
      <c r="A98" t="s">
        <v>4</v>
      </c>
      <c r="B98" s="4" t="s">
        <v>5</v>
      </c>
    </row>
    <row r="99" spans="1:9">
      <c r="A99" t="n">
        <v>2038</v>
      </c>
      <c r="B99" s="5" t="n">
        <v>1</v>
      </c>
    </row>
    <row r="100" spans="1:9" s="3" customFormat="1" customHeight="0">
      <c r="A100" s="3" t="s">
        <v>2</v>
      </c>
      <c r="B100" s="3" t="s">
        <v>32</v>
      </c>
    </row>
    <row r="101" spans="1:9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13</v>
      </c>
    </row>
    <row r="102" spans="1:9">
      <c r="A102" t="n">
        <v>2040</v>
      </c>
      <c r="B102" s="8" t="n">
        <v>14</v>
      </c>
      <c r="C102" s="7" t="n">
        <v>0</v>
      </c>
      <c r="D102" s="7" t="n">
        <v>0</v>
      </c>
      <c r="E102" s="7" t="n">
        <v>64</v>
      </c>
      <c r="F102" s="7" t="n">
        <v>0</v>
      </c>
    </row>
    <row r="103" spans="1:9">
      <c r="A103" t="s">
        <v>4</v>
      </c>
      <c r="B103" s="4" t="s">
        <v>5</v>
      </c>
      <c r="C103" s="4" t="s">
        <v>13</v>
      </c>
      <c r="D103" s="4" t="s">
        <v>13</v>
      </c>
      <c r="E103" s="4" t="s">
        <v>13</v>
      </c>
      <c r="F103" s="4" t="s">
        <v>13</v>
      </c>
    </row>
    <row r="104" spans="1:9">
      <c r="A104" t="n">
        <v>2045</v>
      </c>
      <c r="B104" s="8" t="n">
        <v>14</v>
      </c>
      <c r="C104" s="7" t="n">
        <v>0</v>
      </c>
      <c r="D104" s="7" t="n">
        <v>0</v>
      </c>
      <c r="E104" s="7" t="n">
        <v>0</v>
      </c>
      <c r="F104" s="7" t="n">
        <v>32</v>
      </c>
    </row>
    <row r="105" spans="1:9">
      <c r="A105" t="s">
        <v>4</v>
      </c>
      <c r="B105" s="4" t="s">
        <v>5</v>
      </c>
      <c r="C105" s="4" t="s">
        <v>13</v>
      </c>
      <c r="D105" s="4" t="s">
        <v>6</v>
      </c>
    </row>
    <row r="106" spans="1:9">
      <c r="A106" t="n">
        <v>2050</v>
      </c>
      <c r="B106" s="9" t="n">
        <v>2</v>
      </c>
      <c r="C106" s="7" t="n">
        <v>11</v>
      </c>
      <c r="D106" s="7" t="s">
        <v>28</v>
      </c>
    </row>
    <row r="107" spans="1:9">
      <c r="A107" t="s">
        <v>4</v>
      </c>
      <c r="B107" s="4" t="s">
        <v>5</v>
      </c>
      <c r="C107" s="4" t="s">
        <v>13</v>
      </c>
      <c r="D107" s="4" t="s">
        <v>10</v>
      </c>
      <c r="E107" s="4" t="s">
        <v>13</v>
      </c>
      <c r="F107" s="4" t="s">
        <v>23</v>
      </c>
    </row>
    <row r="108" spans="1:9">
      <c r="A108" t="n">
        <v>2062</v>
      </c>
      <c r="B108" s="11" t="n">
        <v>5</v>
      </c>
      <c r="C108" s="7" t="n">
        <v>30</v>
      </c>
      <c r="D108" s="7" t="n">
        <v>6754</v>
      </c>
      <c r="E108" s="7" t="n">
        <v>1</v>
      </c>
      <c r="F108" s="12" t="n">
        <f t="normal" ca="1">A124</f>
        <v>0</v>
      </c>
    </row>
    <row r="109" spans="1:9">
      <c r="A109" t="s">
        <v>4</v>
      </c>
      <c r="B109" s="4" t="s">
        <v>5</v>
      </c>
      <c r="C109" s="4" t="s">
        <v>10</v>
      </c>
    </row>
    <row r="110" spans="1:9">
      <c r="A110" t="n">
        <v>2071</v>
      </c>
      <c r="B110" s="17" t="n">
        <v>13</v>
      </c>
      <c r="C110" s="7" t="n">
        <v>6754</v>
      </c>
    </row>
    <row r="111" spans="1:9">
      <c r="A111" t="s">
        <v>4</v>
      </c>
      <c r="B111" s="4" t="s">
        <v>5</v>
      </c>
      <c r="C111" s="4" t="s">
        <v>13</v>
      </c>
      <c r="D111" s="20" t="s">
        <v>33</v>
      </c>
      <c r="E111" s="4" t="s">
        <v>5</v>
      </c>
      <c r="F111" s="4" t="s">
        <v>13</v>
      </c>
      <c r="G111" s="4" t="s">
        <v>9</v>
      </c>
      <c r="H111" s="4" t="s">
        <v>9</v>
      </c>
      <c r="I111" s="4" t="s">
        <v>9</v>
      </c>
      <c r="J111" s="4" t="s">
        <v>9</v>
      </c>
      <c r="K111" s="4" t="s">
        <v>9</v>
      </c>
      <c r="L111" s="4" t="s">
        <v>9</v>
      </c>
      <c r="M111" s="4" t="s">
        <v>9</v>
      </c>
      <c r="N111" s="4" t="s">
        <v>9</v>
      </c>
      <c r="O111" s="20" t="s">
        <v>34</v>
      </c>
      <c r="P111" s="4" t="s">
        <v>13</v>
      </c>
      <c r="Q111" s="4" t="s">
        <v>23</v>
      </c>
    </row>
    <row r="112" spans="1:9">
      <c r="A112" t="n">
        <v>2074</v>
      </c>
      <c r="B112" s="11" t="n">
        <v>5</v>
      </c>
      <c r="C112" s="7" t="n">
        <v>28</v>
      </c>
      <c r="D112" s="20" t="s">
        <v>3</v>
      </c>
      <c r="E112" s="21" t="n">
        <v>74</v>
      </c>
      <c r="F112" s="7" t="n">
        <v>6</v>
      </c>
      <c r="G112" s="7" t="n">
        <v>-1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20" t="s">
        <v>3</v>
      </c>
      <c r="P112" s="7" t="n">
        <v>1</v>
      </c>
      <c r="Q112" s="12" t="n">
        <f t="normal" ca="1">A118</f>
        <v>0</v>
      </c>
    </row>
    <row r="113" spans="1:17">
      <c r="A113" t="s">
        <v>4</v>
      </c>
      <c r="B113" s="4" t="s">
        <v>5</v>
      </c>
      <c r="C113" s="4" t="s">
        <v>10</v>
      </c>
      <c r="D113" s="4" t="s">
        <v>13</v>
      </c>
      <c r="E113" s="4" t="s">
        <v>13</v>
      </c>
      <c r="F113" s="4" t="s">
        <v>6</v>
      </c>
    </row>
    <row r="114" spans="1:17">
      <c r="A114" t="n">
        <v>2115</v>
      </c>
      <c r="B114" s="19" t="n">
        <v>20</v>
      </c>
      <c r="C114" s="7" t="n">
        <v>65533</v>
      </c>
      <c r="D114" s="7" t="n">
        <v>0</v>
      </c>
      <c r="E114" s="7" t="n">
        <v>11</v>
      </c>
      <c r="F114" s="7" t="s">
        <v>35</v>
      </c>
    </row>
    <row r="115" spans="1:17">
      <c r="A115" t="s">
        <v>4</v>
      </c>
      <c r="B115" s="4" t="s">
        <v>5</v>
      </c>
      <c r="C115" s="4" t="s">
        <v>23</v>
      </c>
    </row>
    <row r="116" spans="1:17">
      <c r="A116" t="n">
        <v>2136</v>
      </c>
      <c r="B116" s="14" t="n">
        <v>3</v>
      </c>
      <c r="C116" s="12" t="n">
        <f t="normal" ca="1">A124</f>
        <v>0</v>
      </c>
    </row>
    <row r="117" spans="1:17">
      <c r="A117" t="s">
        <v>4</v>
      </c>
      <c r="B117" s="4" t="s">
        <v>5</v>
      </c>
      <c r="C117" s="4" t="s">
        <v>13</v>
      </c>
      <c r="D117" s="4" t="s">
        <v>10</v>
      </c>
      <c r="E117" s="4" t="s">
        <v>24</v>
      </c>
    </row>
    <row r="118" spans="1:17">
      <c r="A118" t="n">
        <v>2141</v>
      </c>
      <c r="B118" s="22" t="n">
        <v>58</v>
      </c>
      <c r="C118" s="7" t="n">
        <v>0</v>
      </c>
      <c r="D118" s="7" t="n">
        <v>0</v>
      </c>
      <c r="E118" s="7" t="n">
        <v>1</v>
      </c>
    </row>
    <row r="119" spans="1:17">
      <c r="A119" t="s">
        <v>4</v>
      </c>
      <c r="B119" s="4" t="s">
        <v>5</v>
      </c>
      <c r="C119" s="4" t="s">
        <v>13</v>
      </c>
      <c r="D119" s="4" t="s">
        <v>10</v>
      </c>
    </row>
    <row r="120" spans="1:17">
      <c r="A120" t="n">
        <v>2149</v>
      </c>
      <c r="B120" s="22" t="n">
        <v>58</v>
      </c>
      <c r="C120" s="7" t="n">
        <v>255</v>
      </c>
      <c r="D120" s="7" t="n">
        <v>0</v>
      </c>
    </row>
    <row r="121" spans="1:17">
      <c r="A121" t="s">
        <v>4</v>
      </c>
      <c r="B121" s="4" t="s">
        <v>5</v>
      </c>
      <c r="C121" s="4" t="s">
        <v>10</v>
      </c>
      <c r="D121" s="4" t="s">
        <v>13</v>
      </c>
      <c r="E121" s="4" t="s">
        <v>13</v>
      </c>
      <c r="F121" s="4" t="s">
        <v>6</v>
      </c>
    </row>
    <row r="122" spans="1:17">
      <c r="A122" t="n">
        <v>2153</v>
      </c>
      <c r="B122" s="19" t="n">
        <v>20</v>
      </c>
      <c r="C122" s="7" t="n">
        <v>65533</v>
      </c>
      <c r="D122" s="7" t="n">
        <v>0</v>
      </c>
      <c r="E122" s="7" t="n">
        <v>11</v>
      </c>
      <c r="F122" s="7" t="s">
        <v>36</v>
      </c>
    </row>
    <row r="123" spans="1:17">
      <c r="A123" t="s">
        <v>4</v>
      </c>
      <c r="B123" s="4" t="s">
        <v>5</v>
      </c>
    </row>
    <row r="124" spans="1:17">
      <c r="A124" t="n">
        <v>2169</v>
      </c>
      <c r="B124" s="5" t="n">
        <v>1</v>
      </c>
    </row>
    <row r="125" spans="1:17" s="3" customFormat="1" customHeight="0">
      <c r="A125" s="3" t="s">
        <v>2</v>
      </c>
      <c r="B125" s="3" t="s">
        <v>37</v>
      </c>
    </row>
    <row r="126" spans="1:17">
      <c r="A126" t="s">
        <v>4</v>
      </c>
      <c r="B126" s="4" t="s">
        <v>5</v>
      </c>
      <c r="C126" s="4" t="s">
        <v>13</v>
      </c>
      <c r="D126" s="20" t="s">
        <v>33</v>
      </c>
      <c r="E126" s="4" t="s">
        <v>5</v>
      </c>
      <c r="F126" s="4" t="s">
        <v>13</v>
      </c>
      <c r="G126" s="4" t="s">
        <v>6</v>
      </c>
      <c r="H126" s="20" t="s">
        <v>34</v>
      </c>
      <c r="I126" s="4" t="s">
        <v>13</v>
      </c>
      <c r="J126" s="4" t="s">
        <v>13</v>
      </c>
      <c r="K126" s="4" t="s">
        <v>23</v>
      </c>
    </row>
    <row r="127" spans="1:17">
      <c r="A127" t="n">
        <v>2172</v>
      </c>
      <c r="B127" s="11" t="n">
        <v>5</v>
      </c>
      <c r="C127" s="7" t="n">
        <v>28</v>
      </c>
      <c r="D127" s="20" t="s">
        <v>3</v>
      </c>
      <c r="E127" s="23" t="n">
        <v>110</v>
      </c>
      <c r="F127" s="7" t="n">
        <v>0</v>
      </c>
      <c r="G127" s="7" t="s">
        <v>38</v>
      </c>
      <c r="H127" s="20" t="s">
        <v>3</v>
      </c>
      <c r="I127" s="7" t="n">
        <v>8</v>
      </c>
      <c r="J127" s="7" t="n">
        <v>1</v>
      </c>
      <c r="K127" s="12" t="n">
        <f t="normal" ca="1">A133</f>
        <v>0</v>
      </c>
    </row>
    <row r="128" spans="1:17">
      <c r="A128" t="s">
        <v>4</v>
      </c>
      <c r="B128" s="4" t="s">
        <v>5</v>
      </c>
      <c r="C128" s="4" t="s">
        <v>13</v>
      </c>
      <c r="D128" s="4" t="s">
        <v>6</v>
      </c>
    </row>
    <row r="129" spans="1:11">
      <c r="A129" t="n">
        <v>2193</v>
      </c>
      <c r="B129" s="9" t="n">
        <v>2</v>
      </c>
      <c r="C129" s="7" t="n">
        <v>11</v>
      </c>
      <c r="D129" s="7" t="s">
        <v>39</v>
      </c>
    </row>
    <row r="130" spans="1:11">
      <c r="A130" t="s">
        <v>4</v>
      </c>
      <c r="B130" s="4" t="s">
        <v>5</v>
      </c>
      <c r="C130" s="4" t="s">
        <v>23</v>
      </c>
    </row>
    <row r="131" spans="1:11">
      <c r="A131" t="n">
        <v>2206</v>
      </c>
      <c r="B131" s="14" t="n">
        <v>3</v>
      </c>
      <c r="C131" s="12" t="n">
        <f t="normal" ca="1">A135</f>
        <v>0</v>
      </c>
    </row>
    <row r="132" spans="1:11">
      <c r="A132" t="s">
        <v>4</v>
      </c>
      <c r="B132" s="4" t="s">
        <v>5</v>
      </c>
      <c r="C132" s="4" t="s">
        <v>13</v>
      </c>
      <c r="D132" s="4" t="s">
        <v>6</v>
      </c>
    </row>
    <row r="133" spans="1:11">
      <c r="A133" t="n">
        <v>2211</v>
      </c>
      <c r="B133" s="9" t="n">
        <v>2</v>
      </c>
      <c r="C133" s="7" t="n">
        <v>11</v>
      </c>
      <c r="D133" s="7" t="s">
        <v>40</v>
      </c>
    </row>
    <row r="134" spans="1:11">
      <c r="A134" t="s">
        <v>4</v>
      </c>
      <c r="B134" s="4" t="s">
        <v>5</v>
      </c>
    </row>
    <row r="135" spans="1:11">
      <c r="A135" t="n">
        <v>2224</v>
      </c>
      <c r="B135" s="5" t="n">
        <v>1</v>
      </c>
    </row>
    <row r="136" spans="1:11" s="3" customFormat="1" customHeight="0">
      <c r="A136" s="3" t="s">
        <v>2</v>
      </c>
      <c r="B136" s="3" t="s">
        <v>41</v>
      </c>
    </row>
    <row r="137" spans="1:11">
      <c r="A137" t="s">
        <v>4</v>
      </c>
      <c r="B137" s="4" t="s">
        <v>5</v>
      </c>
      <c r="C137" s="4" t="s">
        <v>13</v>
      </c>
      <c r="D137" s="4" t="s">
        <v>13</v>
      </c>
      <c r="E137" s="4" t="s">
        <v>6</v>
      </c>
      <c r="F137" s="4" t="s">
        <v>9</v>
      </c>
    </row>
    <row r="138" spans="1:11">
      <c r="A138" t="n">
        <v>2228</v>
      </c>
      <c r="B138" s="21" t="n">
        <v>74</v>
      </c>
      <c r="C138" s="7" t="n">
        <v>62</v>
      </c>
      <c r="D138" s="7" t="n">
        <v>1</v>
      </c>
      <c r="E138" s="7" t="s">
        <v>42</v>
      </c>
      <c r="F138" s="7" t="n">
        <v>4</v>
      </c>
    </row>
    <row r="139" spans="1:11">
      <c r="A139" t="s">
        <v>4</v>
      </c>
      <c r="B139" s="4" t="s">
        <v>5</v>
      </c>
      <c r="C139" s="4" t="s">
        <v>13</v>
      </c>
      <c r="D139" s="4" t="s">
        <v>13</v>
      </c>
      <c r="E139" s="4" t="s">
        <v>6</v>
      </c>
      <c r="F139" s="4" t="s">
        <v>9</v>
      </c>
    </row>
    <row r="140" spans="1:11">
      <c r="A140" t="n">
        <v>2239</v>
      </c>
      <c r="B140" s="21" t="n">
        <v>74</v>
      </c>
      <c r="C140" s="7" t="n">
        <v>62</v>
      </c>
      <c r="D140" s="7" t="n">
        <v>0</v>
      </c>
      <c r="E140" s="7" t="s">
        <v>42</v>
      </c>
      <c r="F140" s="7" t="n">
        <v>2</v>
      </c>
    </row>
    <row r="141" spans="1:11">
      <c r="A141" t="s">
        <v>4</v>
      </c>
      <c r="B141" s="4" t="s">
        <v>5</v>
      </c>
      <c r="C141" s="4" t="s">
        <v>13</v>
      </c>
      <c r="D141" s="4" t="s">
        <v>13</v>
      </c>
      <c r="E141" s="4" t="s">
        <v>6</v>
      </c>
      <c r="F141" s="4" t="s">
        <v>9</v>
      </c>
    </row>
    <row r="142" spans="1:11">
      <c r="A142" t="n">
        <v>2250</v>
      </c>
      <c r="B142" s="21" t="n">
        <v>74</v>
      </c>
      <c r="C142" s="7" t="n">
        <v>62</v>
      </c>
      <c r="D142" s="7" t="n">
        <v>1</v>
      </c>
      <c r="E142" s="7" t="s">
        <v>43</v>
      </c>
      <c r="F142" s="7" t="n">
        <v>4</v>
      </c>
    </row>
    <row r="143" spans="1:11">
      <c r="A143" t="s">
        <v>4</v>
      </c>
      <c r="B143" s="4" t="s">
        <v>5</v>
      </c>
      <c r="C143" s="4" t="s">
        <v>13</v>
      </c>
      <c r="D143" s="4" t="s">
        <v>13</v>
      </c>
      <c r="E143" s="4" t="s">
        <v>6</v>
      </c>
      <c r="F143" s="4" t="s">
        <v>9</v>
      </c>
    </row>
    <row r="144" spans="1:11">
      <c r="A144" t="n">
        <v>2260</v>
      </c>
      <c r="B144" s="21" t="n">
        <v>74</v>
      </c>
      <c r="C144" s="7" t="n">
        <v>62</v>
      </c>
      <c r="D144" s="7" t="n">
        <v>0</v>
      </c>
      <c r="E144" s="7" t="s">
        <v>43</v>
      </c>
      <c r="F144" s="7" t="n">
        <v>2</v>
      </c>
    </row>
    <row r="145" spans="1:6">
      <c r="A145" t="s">
        <v>4</v>
      </c>
      <c r="B145" s="4" t="s">
        <v>5</v>
      </c>
      <c r="C145" s="4" t="s">
        <v>13</v>
      </c>
      <c r="D145" s="4" t="s">
        <v>13</v>
      </c>
      <c r="E145" s="4" t="s">
        <v>6</v>
      </c>
      <c r="F145" s="4" t="s">
        <v>9</v>
      </c>
    </row>
    <row r="146" spans="1:6">
      <c r="A146" t="n">
        <v>2270</v>
      </c>
      <c r="B146" s="21" t="n">
        <v>74</v>
      </c>
      <c r="C146" s="7" t="n">
        <v>62</v>
      </c>
      <c r="D146" s="7" t="n">
        <v>0</v>
      </c>
      <c r="E146" s="7" t="s">
        <v>44</v>
      </c>
      <c r="F146" s="7" t="n">
        <v>4</v>
      </c>
    </row>
    <row r="147" spans="1:6">
      <c r="A147" t="s">
        <v>4</v>
      </c>
      <c r="B147" s="4" t="s">
        <v>5</v>
      </c>
      <c r="C147" s="4" t="s">
        <v>13</v>
      </c>
      <c r="D147" s="4" t="s">
        <v>13</v>
      </c>
      <c r="E147" s="4" t="s">
        <v>6</v>
      </c>
      <c r="F147" s="4" t="s">
        <v>9</v>
      </c>
    </row>
    <row r="148" spans="1:6">
      <c r="A148" t="n">
        <v>2280</v>
      </c>
      <c r="B148" s="21" t="n">
        <v>74</v>
      </c>
      <c r="C148" s="7" t="n">
        <v>62</v>
      </c>
      <c r="D148" s="7" t="n">
        <v>1</v>
      </c>
      <c r="E148" s="7" t="s">
        <v>44</v>
      </c>
      <c r="F148" s="7" t="n">
        <v>2</v>
      </c>
    </row>
    <row r="149" spans="1:6">
      <c r="A149" t="s">
        <v>4</v>
      </c>
      <c r="B149" s="4" t="s">
        <v>5</v>
      </c>
      <c r="C149" s="4" t="s">
        <v>10</v>
      </c>
    </row>
    <row r="150" spans="1:6">
      <c r="A150" t="n">
        <v>2290</v>
      </c>
      <c r="B150" s="24" t="n">
        <v>12</v>
      </c>
      <c r="C150" s="7" t="n">
        <v>13</v>
      </c>
    </row>
    <row r="151" spans="1:6">
      <c r="A151" t="s">
        <v>4</v>
      </c>
      <c r="B151" s="4" t="s">
        <v>5</v>
      </c>
      <c r="C151" s="4" t="s">
        <v>10</v>
      </c>
    </row>
    <row r="152" spans="1:6">
      <c r="A152" t="n">
        <v>2293</v>
      </c>
      <c r="B152" s="17" t="n">
        <v>13</v>
      </c>
      <c r="C152" s="7" t="n">
        <v>14</v>
      </c>
    </row>
    <row r="153" spans="1:6">
      <c r="A153" t="s">
        <v>4</v>
      </c>
      <c r="B153" s="4" t="s">
        <v>5</v>
      </c>
    </row>
    <row r="154" spans="1:6">
      <c r="A154" t="n">
        <v>2296</v>
      </c>
      <c r="B154" s="5" t="n">
        <v>1</v>
      </c>
    </row>
    <row r="155" spans="1:6" s="3" customFormat="1" customHeight="0">
      <c r="A155" s="3" t="s">
        <v>2</v>
      </c>
      <c r="B155" s="3" t="s">
        <v>45</v>
      </c>
    </row>
    <row r="156" spans="1:6">
      <c r="A156" t="s">
        <v>4</v>
      </c>
      <c r="B156" s="4" t="s">
        <v>5</v>
      </c>
      <c r="C156" s="4" t="s">
        <v>13</v>
      </c>
      <c r="D156" s="4" t="s">
        <v>13</v>
      </c>
      <c r="E156" s="4" t="s">
        <v>6</v>
      </c>
      <c r="F156" s="4" t="s">
        <v>9</v>
      </c>
    </row>
    <row r="157" spans="1:6">
      <c r="A157" t="n">
        <v>2300</v>
      </c>
      <c r="B157" s="21" t="n">
        <v>74</v>
      </c>
      <c r="C157" s="7" t="n">
        <v>62</v>
      </c>
      <c r="D157" s="7" t="n">
        <v>0</v>
      </c>
      <c r="E157" s="7" t="s">
        <v>42</v>
      </c>
      <c r="F157" s="7" t="n">
        <v>4</v>
      </c>
    </row>
    <row r="158" spans="1:6">
      <c r="A158" t="s">
        <v>4</v>
      </c>
      <c r="B158" s="4" t="s">
        <v>5</v>
      </c>
      <c r="C158" s="4" t="s">
        <v>13</v>
      </c>
      <c r="D158" s="4" t="s">
        <v>13</v>
      </c>
      <c r="E158" s="4" t="s">
        <v>6</v>
      </c>
      <c r="F158" s="4" t="s">
        <v>9</v>
      </c>
    </row>
    <row r="159" spans="1:6">
      <c r="A159" t="n">
        <v>2311</v>
      </c>
      <c r="B159" s="21" t="n">
        <v>74</v>
      </c>
      <c r="C159" s="7" t="n">
        <v>62</v>
      </c>
      <c r="D159" s="7" t="n">
        <v>1</v>
      </c>
      <c r="E159" s="7" t="s">
        <v>42</v>
      </c>
      <c r="F159" s="7" t="n">
        <v>2</v>
      </c>
    </row>
    <row r="160" spans="1:6">
      <c r="A160" t="s">
        <v>4</v>
      </c>
      <c r="B160" s="4" t="s">
        <v>5</v>
      </c>
      <c r="C160" s="4" t="s">
        <v>13</v>
      </c>
      <c r="D160" s="4" t="s">
        <v>13</v>
      </c>
      <c r="E160" s="4" t="s">
        <v>6</v>
      </c>
      <c r="F160" s="4" t="s">
        <v>9</v>
      </c>
    </row>
    <row r="161" spans="1:6">
      <c r="A161" t="n">
        <v>2322</v>
      </c>
      <c r="B161" s="21" t="n">
        <v>74</v>
      </c>
      <c r="C161" s="7" t="n">
        <v>62</v>
      </c>
      <c r="D161" s="7" t="n">
        <v>0</v>
      </c>
      <c r="E161" s="7" t="s">
        <v>43</v>
      </c>
      <c r="F161" s="7" t="n">
        <v>4</v>
      </c>
    </row>
    <row r="162" spans="1:6">
      <c r="A162" t="s">
        <v>4</v>
      </c>
      <c r="B162" s="4" t="s">
        <v>5</v>
      </c>
      <c r="C162" s="4" t="s">
        <v>13</v>
      </c>
      <c r="D162" s="4" t="s">
        <v>13</v>
      </c>
      <c r="E162" s="4" t="s">
        <v>6</v>
      </c>
      <c r="F162" s="4" t="s">
        <v>9</v>
      </c>
    </row>
    <row r="163" spans="1:6">
      <c r="A163" t="n">
        <v>2332</v>
      </c>
      <c r="B163" s="21" t="n">
        <v>74</v>
      </c>
      <c r="C163" s="7" t="n">
        <v>62</v>
      </c>
      <c r="D163" s="7" t="n">
        <v>1</v>
      </c>
      <c r="E163" s="7" t="s">
        <v>43</v>
      </c>
      <c r="F163" s="7" t="n">
        <v>2</v>
      </c>
    </row>
    <row r="164" spans="1:6">
      <c r="A164" t="s">
        <v>4</v>
      </c>
      <c r="B164" s="4" t="s">
        <v>5</v>
      </c>
      <c r="C164" s="4" t="s">
        <v>13</v>
      </c>
      <c r="D164" s="4" t="s">
        <v>13</v>
      </c>
      <c r="E164" s="4" t="s">
        <v>6</v>
      </c>
      <c r="F164" s="4" t="s">
        <v>9</v>
      </c>
    </row>
    <row r="165" spans="1:6">
      <c r="A165" t="n">
        <v>2342</v>
      </c>
      <c r="B165" s="21" t="n">
        <v>74</v>
      </c>
      <c r="C165" s="7" t="n">
        <v>62</v>
      </c>
      <c r="D165" s="7" t="n">
        <v>1</v>
      </c>
      <c r="E165" s="7" t="s">
        <v>44</v>
      </c>
      <c r="F165" s="7" t="n">
        <v>4</v>
      </c>
    </row>
    <row r="166" spans="1:6">
      <c r="A166" t="s">
        <v>4</v>
      </c>
      <c r="B166" s="4" t="s">
        <v>5</v>
      </c>
      <c r="C166" s="4" t="s">
        <v>13</v>
      </c>
      <c r="D166" s="4" t="s">
        <v>13</v>
      </c>
      <c r="E166" s="4" t="s">
        <v>6</v>
      </c>
      <c r="F166" s="4" t="s">
        <v>9</v>
      </c>
    </row>
    <row r="167" spans="1:6">
      <c r="A167" t="n">
        <v>2352</v>
      </c>
      <c r="B167" s="21" t="n">
        <v>74</v>
      </c>
      <c r="C167" s="7" t="n">
        <v>62</v>
      </c>
      <c r="D167" s="7" t="n">
        <v>0</v>
      </c>
      <c r="E167" s="7" t="s">
        <v>44</v>
      </c>
      <c r="F167" s="7" t="n">
        <v>2</v>
      </c>
    </row>
    <row r="168" spans="1:6">
      <c r="A168" t="s">
        <v>4</v>
      </c>
      <c r="B168" s="4" t="s">
        <v>5</v>
      </c>
      <c r="C168" s="4" t="s">
        <v>10</v>
      </c>
    </row>
    <row r="169" spans="1:6">
      <c r="A169" t="n">
        <v>2362</v>
      </c>
      <c r="B169" s="17" t="n">
        <v>13</v>
      </c>
      <c r="C169" s="7" t="n">
        <v>13</v>
      </c>
    </row>
    <row r="170" spans="1:6">
      <c r="A170" t="s">
        <v>4</v>
      </c>
      <c r="B170" s="4" t="s">
        <v>5</v>
      </c>
      <c r="C170" s="4" t="s">
        <v>10</v>
      </c>
    </row>
    <row r="171" spans="1:6">
      <c r="A171" t="n">
        <v>2365</v>
      </c>
      <c r="B171" s="24" t="n">
        <v>12</v>
      </c>
      <c r="C171" s="7" t="n">
        <v>14</v>
      </c>
    </row>
    <row r="172" spans="1:6">
      <c r="A172" t="s">
        <v>4</v>
      </c>
      <c r="B172" s="4" t="s">
        <v>5</v>
      </c>
    </row>
    <row r="173" spans="1:6">
      <c r="A173" t="n">
        <v>2368</v>
      </c>
      <c r="B173" s="5" t="n">
        <v>1</v>
      </c>
    </row>
    <row r="174" spans="1:6" s="3" customFormat="1" customHeight="0">
      <c r="A174" s="3" t="s">
        <v>2</v>
      </c>
      <c r="B174" s="3" t="s">
        <v>46</v>
      </c>
    </row>
    <row r="175" spans="1:6">
      <c r="A175" t="s">
        <v>4</v>
      </c>
      <c r="B175" s="4" t="s">
        <v>5</v>
      </c>
      <c r="C175" s="4" t="s">
        <v>13</v>
      </c>
      <c r="D175" s="20" t="s">
        <v>33</v>
      </c>
      <c r="E175" s="4" t="s">
        <v>5</v>
      </c>
      <c r="F175" s="4" t="s">
        <v>10</v>
      </c>
      <c r="G175" s="4" t="s">
        <v>13</v>
      </c>
      <c r="H175" s="4" t="s">
        <v>9</v>
      </c>
      <c r="I175" s="20" t="s">
        <v>34</v>
      </c>
      <c r="J175" s="4" t="s">
        <v>13</v>
      </c>
      <c r="K175" s="4" t="s">
        <v>23</v>
      </c>
    </row>
    <row r="176" spans="1:6">
      <c r="A176" t="n">
        <v>2372</v>
      </c>
      <c r="B176" s="11" t="n">
        <v>5</v>
      </c>
      <c r="C176" s="7" t="n">
        <v>28</v>
      </c>
      <c r="D176" s="20" t="s">
        <v>3</v>
      </c>
      <c r="E176" s="25" t="n">
        <v>106</v>
      </c>
      <c r="F176" s="7" t="n">
        <v>68</v>
      </c>
      <c r="G176" s="7" t="n">
        <v>20</v>
      </c>
      <c r="H176" s="7" t="n">
        <v>0</v>
      </c>
      <c r="I176" s="20" t="s">
        <v>3</v>
      </c>
      <c r="J176" s="7" t="n">
        <v>1</v>
      </c>
      <c r="K176" s="12" t="n">
        <f t="normal" ca="1">A230</f>
        <v>0</v>
      </c>
    </row>
    <row r="177" spans="1:11">
      <c r="A177" t="s">
        <v>4</v>
      </c>
      <c r="B177" s="4" t="s">
        <v>5</v>
      </c>
      <c r="C177" s="4" t="s">
        <v>10</v>
      </c>
      <c r="D177" s="4" t="s">
        <v>13</v>
      </c>
    </row>
    <row r="178" spans="1:11">
      <c r="A178" t="n">
        <v>2387</v>
      </c>
      <c r="B178" s="25" t="n">
        <v>106</v>
      </c>
      <c r="C178" s="7" t="n">
        <v>197</v>
      </c>
      <c r="D178" s="7" t="n">
        <v>21</v>
      </c>
    </row>
    <row r="179" spans="1:11">
      <c r="A179" t="s">
        <v>4</v>
      </c>
      <c r="B179" s="4" t="s">
        <v>5</v>
      </c>
      <c r="C179" s="4" t="s">
        <v>13</v>
      </c>
      <c r="D179" s="4" t="s">
        <v>10</v>
      </c>
      <c r="E179" s="4" t="s">
        <v>13</v>
      </c>
      <c r="F179" s="4" t="s">
        <v>23</v>
      </c>
    </row>
    <row r="180" spans="1:11">
      <c r="A180" t="n">
        <v>2391</v>
      </c>
      <c r="B180" s="11" t="n">
        <v>5</v>
      </c>
      <c r="C180" s="7" t="n">
        <v>30</v>
      </c>
      <c r="D180" s="7" t="n">
        <v>0</v>
      </c>
      <c r="E180" s="7" t="n">
        <v>1</v>
      </c>
      <c r="F180" s="12" t="n">
        <f t="normal" ca="1">A188</f>
        <v>0</v>
      </c>
    </row>
    <row r="181" spans="1:11">
      <c r="A181" t="s">
        <v>4</v>
      </c>
      <c r="B181" s="4" t="s">
        <v>5</v>
      </c>
      <c r="C181" s="4" t="s">
        <v>10</v>
      </c>
      <c r="D181" s="4" t="s">
        <v>13</v>
      </c>
    </row>
    <row r="182" spans="1:11">
      <c r="A182" t="n">
        <v>2400</v>
      </c>
      <c r="B182" s="25" t="n">
        <v>106</v>
      </c>
      <c r="C182" s="7" t="n">
        <v>198</v>
      </c>
      <c r="D182" s="7" t="n">
        <v>21</v>
      </c>
    </row>
    <row r="183" spans="1:11">
      <c r="A183" t="s">
        <v>4</v>
      </c>
      <c r="B183" s="4" t="s">
        <v>5</v>
      </c>
      <c r="C183" s="4" t="s">
        <v>10</v>
      </c>
    </row>
    <row r="184" spans="1:11">
      <c r="A184" t="n">
        <v>2404</v>
      </c>
      <c r="B184" s="24" t="n">
        <v>12</v>
      </c>
      <c r="C184" s="7" t="n">
        <v>15</v>
      </c>
    </row>
    <row r="185" spans="1:11">
      <c r="A185" t="s">
        <v>4</v>
      </c>
      <c r="B185" s="4" t="s">
        <v>5</v>
      </c>
      <c r="C185" s="4" t="s">
        <v>23</v>
      </c>
    </row>
    <row r="186" spans="1:11">
      <c r="A186" t="n">
        <v>2407</v>
      </c>
      <c r="B186" s="14" t="n">
        <v>3</v>
      </c>
      <c r="C186" s="12" t="n">
        <f t="normal" ca="1">A228</f>
        <v>0</v>
      </c>
    </row>
    <row r="187" spans="1:11">
      <c r="A187" t="s">
        <v>4</v>
      </c>
      <c r="B187" s="4" t="s">
        <v>5</v>
      </c>
      <c r="C187" s="4" t="s">
        <v>13</v>
      </c>
      <c r="D187" s="4" t="s">
        <v>10</v>
      </c>
      <c r="E187" s="4" t="s">
        <v>13</v>
      </c>
      <c r="F187" s="4" t="s">
        <v>23</v>
      </c>
    </row>
    <row r="188" spans="1:11">
      <c r="A188" t="n">
        <v>2412</v>
      </c>
      <c r="B188" s="11" t="n">
        <v>5</v>
      </c>
      <c r="C188" s="7" t="n">
        <v>30</v>
      </c>
      <c r="D188" s="7" t="n">
        <v>1</v>
      </c>
      <c r="E188" s="7" t="n">
        <v>1</v>
      </c>
      <c r="F188" s="12" t="n">
        <f t="normal" ca="1">A196</f>
        <v>0</v>
      </c>
    </row>
    <row r="189" spans="1:11">
      <c r="A189" t="s">
        <v>4</v>
      </c>
      <c r="B189" s="4" t="s">
        <v>5</v>
      </c>
      <c r="C189" s="4" t="s">
        <v>10</v>
      </c>
      <c r="D189" s="4" t="s">
        <v>13</v>
      </c>
    </row>
    <row r="190" spans="1:11">
      <c r="A190" t="n">
        <v>2421</v>
      </c>
      <c r="B190" s="25" t="n">
        <v>106</v>
      </c>
      <c r="C190" s="7" t="n">
        <v>199</v>
      </c>
      <c r="D190" s="7" t="n">
        <v>21</v>
      </c>
    </row>
    <row r="191" spans="1:11">
      <c r="A191" t="s">
        <v>4</v>
      </c>
      <c r="B191" s="4" t="s">
        <v>5</v>
      </c>
      <c r="C191" s="4" t="s">
        <v>10</v>
      </c>
    </row>
    <row r="192" spans="1:11">
      <c r="A192" t="n">
        <v>2425</v>
      </c>
      <c r="B192" s="24" t="n">
        <v>12</v>
      </c>
      <c r="C192" s="7" t="n">
        <v>16</v>
      </c>
    </row>
    <row r="193" spans="1:6">
      <c r="A193" t="s">
        <v>4</v>
      </c>
      <c r="B193" s="4" t="s">
        <v>5</v>
      </c>
      <c r="C193" s="4" t="s">
        <v>23</v>
      </c>
    </row>
    <row r="194" spans="1:6">
      <c r="A194" t="n">
        <v>2428</v>
      </c>
      <c r="B194" s="14" t="n">
        <v>3</v>
      </c>
      <c r="C194" s="12" t="n">
        <f t="normal" ca="1">A228</f>
        <v>0</v>
      </c>
    </row>
    <row r="195" spans="1:6">
      <c r="A195" t="s">
        <v>4</v>
      </c>
      <c r="B195" s="4" t="s">
        <v>5</v>
      </c>
      <c r="C195" s="4" t="s">
        <v>13</v>
      </c>
      <c r="D195" s="4" t="s">
        <v>10</v>
      </c>
      <c r="E195" s="4" t="s">
        <v>13</v>
      </c>
      <c r="F195" s="4" t="s">
        <v>23</v>
      </c>
    </row>
    <row r="196" spans="1:6">
      <c r="A196" t="n">
        <v>2433</v>
      </c>
      <c r="B196" s="11" t="n">
        <v>5</v>
      </c>
      <c r="C196" s="7" t="n">
        <v>30</v>
      </c>
      <c r="D196" s="7" t="n">
        <v>6</v>
      </c>
      <c r="E196" s="7" t="n">
        <v>1</v>
      </c>
      <c r="F196" s="12" t="n">
        <f t="normal" ca="1">A204</f>
        <v>0</v>
      </c>
    </row>
    <row r="197" spans="1:6">
      <c r="A197" t="s">
        <v>4</v>
      </c>
      <c r="B197" s="4" t="s">
        <v>5</v>
      </c>
      <c r="C197" s="4" t="s">
        <v>10</v>
      </c>
      <c r="D197" s="4" t="s">
        <v>13</v>
      </c>
    </row>
    <row r="198" spans="1:6">
      <c r="A198" t="n">
        <v>2442</v>
      </c>
      <c r="B198" s="25" t="n">
        <v>106</v>
      </c>
      <c r="C198" s="7" t="n">
        <v>200</v>
      </c>
      <c r="D198" s="7" t="n">
        <v>21</v>
      </c>
    </row>
    <row r="199" spans="1:6">
      <c r="A199" t="s">
        <v>4</v>
      </c>
      <c r="B199" s="4" t="s">
        <v>5</v>
      </c>
      <c r="C199" s="4" t="s">
        <v>10</v>
      </c>
    </row>
    <row r="200" spans="1:6">
      <c r="A200" t="n">
        <v>2446</v>
      </c>
      <c r="B200" s="24" t="n">
        <v>12</v>
      </c>
      <c r="C200" s="7" t="n">
        <v>18</v>
      </c>
    </row>
    <row r="201" spans="1:6">
      <c r="A201" t="s">
        <v>4</v>
      </c>
      <c r="B201" s="4" t="s">
        <v>5</v>
      </c>
      <c r="C201" s="4" t="s">
        <v>23</v>
      </c>
    </row>
    <row r="202" spans="1:6">
      <c r="A202" t="n">
        <v>2449</v>
      </c>
      <c r="B202" s="14" t="n">
        <v>3</v>
      </c>
      <c r="C202" s="12" t="n">
        <f t="normal" ca="1">A228</f>
        <v>0</v>
      </c>
    </row>
    <row r="203" spans="1:6">
      <c r="A203" t="s">
        <v>4</v>
      </c>
      <c r="B203" s="4" t="s">
        <v>5</v>
      </c>
      <c r="C203" s="4" t="s">
        <v>13</v>
      </c>
      <c r="D203" s="4" t="s">
        <v>10</v>
      </c>
      <c r="E203" s="4" t="s">
        <v>13</v>
      </c>
      <c r="F203" s="4" t="s">
        <v>23</v>
      </c>
    </row>
    <row r="204" spans="1:6">
      <c r="A204" t="n">
        <v>2454</v>
      </c>
      <c r="B204" s="11" t="n">
        <v>5</v>
      </c>
      <c r="C204" s="7" t="n">
        <v>30</v>
      </c>
      <c r="D204" s="7" t="n">
        <v>7</v>
      </c>
      <c r="E204" s="7" t="n">
        <v>1</v>
      </c>
      <c r="F204" s="12" t="n">
        <f t="normal" ca="1">A212</f>
        <v>0</v>
      </c>
    </row>
    <row r="205" spans="1:6">
      <c r="A205" t="s">
        <v>4</v>
      </c>
      <c r="B205" s="4" t="s">
        <v>5</v>
      </c>
      <c r="C205" s="4" t="s">
        <v>10</v>
      </c>
      <c r="D205" s="4" t="s">
        <v>13</v>
      </c>
    </row>
    <row r="206" spans="1:6">
      <c r="A206" t="n">
        <v>2463</v>
      </c>
      <c r="B206" s="25" t="n">
        <v>106</v>
      </c>
      <c r="C206" s="7" t="n">
        <v>201</v>
      </c>
      <c r="D206" s="7" t="n">
        <v>21</v>
      </c>
    </row>
    <row r="207" spans="1:6">
      <c r="A207" t="s">
        <v>4</v>
      </c>
      <c r="B207" s="4" t="s">
        <v>5</v>
      </c>
      <c r="C207" s="4" t="s">
        <v>10</v>
      </c>
    </row>
    <row r="208" spans="1:6">
      <c r="A208" t="n">
        <v>2467</v>
      </c>
      <c r="B208" s="24" t="n">
        <v>12</v>
      </c>
      <c r="C208" s="7" t="n">
        <v>19</v>
      </c>
    </row>
    <row r="209" spans="1:6">
      <c r="A209" t="s">
        <v>4</v>
      </c>
      <c r="B209" s="4" t="s">
        <v>5</v>
      </c>
      <c r="C209" s="4" t="s">
        <v>23</v>
      </c>
    </row>
    <row r="210" spans="1:6">
      <c r="A210" t="n">
        <v>2470</v>
      </c>
      <c r="B210" s="14" t="n">
        <v>3</v>
      </c>
      <c r="C210" s="12" t="n">
        <f t="normal" ca="1">A228</f>
        <v>0</v>
      </c>
    </row>
    <row r="211" spans="1:6">
      <c r="A211" t="s">
        <v>4</v>
      </c>
      <c r="B211" s="4" t="s">
        <v>5</v>
      </c>
      <c r="C211" s="4" t="s">
        <v>13</v>
      </c>
      <c r="D211" s="4" t="s">
        <v>10</v>
      </c>
      <c r="E211" s="4" t="s">
        <v>13</v>
      </c>
      <c r="F211" s="4" t="s">
        <v>23</v>
      </c>
    </row>
    <row r="212" spans="1:6">
      <c r="A212" t="n">
        <v>2475</v>
      </c>
      <c r="B212" s="11" t="n">
        <v>5</v>
      </c>
      <c r="C212" s="7" t="n">
        <v>30</v>
      </c>
      <c r="D212" s="7" t="n">
        <v>3</v>
      </c>
      <c r="E212" s="7" t="n">
        <v>1</v>
      </c>
      <c r="F212" s="12" t="n">
        <f t="normal" ca="1">A220</f>
        <v>0</v>
      </c>
    </row>
    <row r="213" spans="1:6">
      <c r="A213" t="s">
        <v>4</v>
      </c>
      <c r="B213" s="4" t="s">
        <v>5</v>
      </c>
      <c r="C213" s="4" t="s">
        <v>10</v>
      </c>
      <c r="D213" s="4" t="s">
        <v>13</v>
      </c>
    </row>
    <row r="214" spans="1:6">
      <c r="A214" t="n">
        <v>2484</v>
      </c>
      <c r="B214" s="25" t="n">
        <v>106</v>
      </c>
      <c r="C214" s="7" t="n">
        <v>202</v>
      </c>
      <c r="D214" s="7" t="n">
        <v>21</v>
      </c>
    </row>
    <row r="215" spans="1:6">
      <c r="A215" t="s">
        <v>4</v>
      </c>
      <c r="B215" s="4" t="s">
        <v>5</v>
      </c>
      <c r="C215" s="4" t="s">
        <v>10</v>
      </c>
    </row>
    <row r="216" spans="1:6">
      <c r="A216" t="n">
        <v>2488</v>
      </c>
      <c r="B216" s="24" t="n">
        <v>12</v>
      </c>
      <c r="C216" s="7" t="n">
        <v>17</v>
      </c>
    </row>
    <row r="217" spans="1:6">
      <c r="A217" t="s">
        <v>4</v>
      </c>
      <c r="B217" s="4" t="s">
        <v>5</v>
      </c>
      <c r="C217" s="4" t="s">
        <v>23</v>
      </c>
    </row>
    <row r="218" spans="1:6">
      <c r="A218" t="n">
        <v>2491</v>
      </c>
      <c r="B218" s="14" t="n">
        <v>3</v>
      </c>
      <c r="C218" s="12" t="n">
        <f t="normal" ca="1">A228</f>
        <v>0</v>
      </c>
    </row>
    <row r="219" spans="1:6">
      <c r="A219" t="s">
        <v>4</v>
      </c>
      <c r="B219" s="4" t="s">
        <v>5</v>
      </c>
      <c r="C219" s="4" t="s">
        <v>13</v>
      </c>
      <c r="D219" s="4" t="s">
        <v>10</v>
      </c>
      <c r="E219" s="4" t="s">
        <v>13</v>
      </c>
      <c r="F219" s="4" t="s">
        <v>23</v>
      </c>
    </row>
    <row r="220" spans="1:6">
      <c r="A220" t="n">
        <v>2496</v>
      </c>
      <c r="B220" s="11" t="n">
        <v>5</v>
      </c>
      <c r="C220" s="7" t="n">
        <v>30</v>
      </c>
      <c r="D220" s="7" t="n">
        <v>8</v>
      </c>
      <c r="E220" s="7" t="n">
        <v>1</v>
      </c>
      <c r="F220" s="12" t="n">
        <f t="normal" ca="1">A228</f>
        <v>0</v>
      </c>
    </row>
    <row r="221" spans="1:6">
      <c r="A221" t="s">
        <v>4</v>
      </c>
      <c r="B221" s="4" t="s">
        <v>5</v>
      </c>
      <c r="C221" s="4" t="s">
        <v>10</v>
      </c>
      <c r="D221" s="4" t="s">
        <v>13</v>
      </c>
    </row>
    <row r="222" spans="1:6">
      <c r="A222" t="n">
        <v>2505</v>
      </c>
      <c r="B222" s="25" t="n">
        <v>106</v>
      </c>
      <c r="C222" s="7" t="n">
        <v>203</v>
      </c>
      <c r="D222" s="7" t="n">
        <v>21</v>
      </c>
    </row>
    <row r="223" spans="1:6">
      <c r="A223" t="s">
        <v>4</v>
      </c>
      <c r="B223" s="4" t="s">
        <v>5</v>
      </c>
      <c r="C223" s="4" t="s">
        <v>10</v>
      </c>
      <c r="D223" s="4" t="s">
        <v>13</v>
      </c>
    </row>
    <row r="224" spans="1:6">
      <c r="A224" t="n">
        <v>2509</v>
      </c>
      <c r="B224" s="25" t="n">
        <v>106</v>
      </c>
      <c r="C224" s="7" t="n">
        <v>205</v>
      </c>
      <c r="D224" s="7" t="n">
        <v>21</v>
      </c>
    </row>
    <row r="225" spans="1:6">
      <c r="A225" t="s">
        <v>4</v>
      </c>
      <c r="B225" s="4" t="s">
        <v>5</v>
      </c>
      <c r="C225" s="4" t="s">
        <v>10</v>
      </c>
    </row>
    <row r="226" spans="1:6">
      <c r="A226" t="n">
        <v>2513</v>
      </c>
      <c r="B226" s="24" t="n">
        <v>12</v>
      </c>
      <c r="C226" s="7" t="n">
        <v>20</v>
      </c>
    </row>
    <row r="227" spans="1:6">
      <c r="A227" t="s">
        <v>4</v>
      </c>
      <c r="B227" s="4" t="s">
        <v>5</v>
      </c>
      <c r="C227" s="4" t="s">
        <v>10</v>
      </c>
      <c r="D227" s="4" t="s">
        <v>13</v>
      </c>
    </row>
    <row r="228" spans="1:6">
      <c r="A228" t="n">
        <v>2516</v>
      </c>
      <c r="B228" s="25" t="n">
        <v>106</v>
      </c>
      <c r="C228" s="7" t="n">
        <v>206</v>
      </c>
      <c r="D228" s="7" t="n">
        <v>21</v>
      </c>
    </row>
    <row r="229" spans="1:6">
      <c r="A229" t="s">
        <v>4</v>
      </c>
      <c r="B229" s="4" t="s">
        <v>5</v>
      </c>
      <c r="C229" s="4" t="s">
        <v>13</v>
      </c>
      <c r="D229" s="4" t="s">
        <v>6</v>
      </c>
      <c r="E229" s="4" t="s">
        <v>10</v>
      </c>
    </row>
    <row r="230" spans="1:6">
      <c r="A230" t="n">
        <v>2520</v>
      </c>
      <c r="B230" s="26" t="n">
        <v>62</v>
      </c>
      <c r="C230" s="7" t="n">
        <v>1</v>
      </c>
      <c r="D230" s="7" t="s">
        <v>47</v>
      </c>
      <c r="E230" s="7" t="n">
        <v>128</v>
      </c>
    </row>
    <row r="231" spans="1:6">
      <c r="A231" t="s">
        <v>4</v>
      </c>
      <c r="B231" s="4" t="s">
        <v>5</v>
      </c>
    </row>
    <row r="232" spans="1:6">
      <c r="A232" t="n">
        <v>2533</v>
      </c>
      <c r="B232" s="5" t="n">
        <v>1</v>
      </c>
    </row>
    <row r="233" spans="1:6" s="3" customFormat="1" customHeight="0">
      <c r="A233" s="3" t="s">
        <v>2</v>
      </c>
      <c r="B233" s="3" t="s">
        <v>48</v>
      </c>
    </row>
    <row r="234" spans="1:6">
      <c r="A234" t="s">
        <v>4</v>
      </c>
      <c r="B234" s="4" t="s">
        <v>5</v>
      </c>
      <c r="C234" s="4" t="s">
        <v>13</v>
      </c>
      <c r="D234" s="20" t="s">
        <v>33</v>
      </c>
      <c r="E234" s="4" t="s">
        <v>5</v>
      </c>
      <c r="F234" s="4" t="s">
        <v>10</v>
      </c>
      <c r="G234" s="4" t="s">
        <v>13</v>
      </c>
      <c r="H234" s="4" t="s">
        <v>9</v>
      </c>
      <c r="I234" s="20" t="s">
        <v>34</v>
      </c>
      <c r="J234" s="4" t="s">
        <v>13</v>
      </c>
      <c r="K234" s="4" t="s">
        <v>23</v>
      </c>
    </row>
    <row r="235" spans="1:6">
      <c r="A235" t="n">
        <v>2536</v>
      </c>
      <c r="B235" s="11" t="n">
        <v>5</v>
      </c>
      <c r="C235" s="7" t="n">
        <v>28</v>
      </c>
      <c r="D235" s="20" t="s">
        <v>3</v>
      </c>
      <c r="E235" s="25" t="n">
        <v>106</v>
      </c>
      <c r="F235" s="7" t="n">
        <v>124</v>
      </c>
      <c r="G235" s="7" t="n">
        <v>20</v>
      </c>
      <c r="H235" s="7" t="n">
        <v>0</v>
      </c>
      <c r="I235" s="20" t="s">
        <v>3</v>
      </c>
      <c r="J235" s="7" t="n">
        <v>1</v>
      </c>
      <c r="K235" s="12" t="n">
        <f t="normal" ca="1">A277</f>
        <v>0</v>
      </c>
    </row>
    <row r="236" spans="1:6">
      <c r="A236" t="s">
        <v>4</v>
      </c>
      <c r="B236" s="4" t="s">
        <v>5</v>
      </c>
      <c r="C236" s="4" t="s">
        <v>10</v>
      </c>
      <c r="D236" s="4" t="s">
        <v>13</v>
      </c>
    </row>
    <row r="237" spans="1:6">
      <c r="A237" t="n">
        <v>2551</v>
      </c>
      <c r="B237" s="25" t="n">
        <v>106</v>
      </c>
      <c r="C237" s="7" t="n">
        <v>207</v>
      </c>
      <c r="D237" s="7" t="n">
        <v>21</v>
      </c>
    </row>
    <row r="238" spans="1:6">
      <c r="A238" t="s">
        <v>4</v>
      </c>
      <c r="B238" s="4" t="s">
        <v>5</v>
      </c>
      <c r="C238" s="4" t="s">
        <v>13</v>
      </c>
      <c r="D238" s="4" t="s">
        <v>10</v>
      </c>
      <c r="E238" s="4" t="s">
        <v>13</v>
      </c>
      <c r="F238" s="4" t="s">
        <v>10</v>
      </c>
      <c r="G238" s="4" t="s">
        <v>13</v>
      </c>
      <c r="H238" s="4" t="s">
        <v>13</v>
      </c>
      <c r="I238" s="4" t="s">
        <v>13</v>
      </c>
      <c r="J238" s="4" t="s">
        <v>23</v>
      </c>
    </row>
    <row r="239" spans="1:6">
      <c r="A239" t="n">
        <v>2555</v>
      </c>
      <c r="B239" s="11" t="n">
        <v>5</v>
      </c>
      <c r="C239" s="7" t="n">
        <v>30</v>
      </c>
      <c r="D239" s="7" t="n">
        <v>0</v>
      </c>
      <c r="E239" s="7" t="n">
        <v>30</v>
      </c>
      <c r="F239" s="7" t="n">
        <v>15</v>
      </c>
      <c r="G239" s="7" t="n">
        <v>8</v>
      </c>
      <c r="H239" s="7" t="n">
        <v>9</v>
      </c>
      <c r="I239" s="7" t="n">
        <v>1</v>
      </c>
      <c r="J239" s="12" t="n">
        <f t="normal" ca="1">A245</f>
        <v>0</v>
      </c>
    </row>
    <row r="240" spans="1:6">
      <c r="A240" t="s">
        <v>4</v>
      </c>
      <c r="B240" s="4" t="s">
        <v>5</v>
      </c>
      <c r="C240" s="4" t="s">
        <v>10</v>
      </c>
      <c r="D240" s="4" t="s">
        <v>13</v>
      </c>
    </row>
    <row r="241" spans="1:11">
      <c r="A241" t="n">
        <v>2569</v>
      </c>
      <c r="B241" s="25" t="n">
        <v>106</v>
      </c>
      <c r="C241" s="7" t="n">
        <v>198</v>
      </c>
      <c r="D241" s="7" t="n">
        <v>21</v>
      </c>
    </row>
    <row r="242" spans="1:11">
      <c r="A242" t="s">
        <v>4</v>
      </c>
      <c r="B242" s="4" t="s">
        <v>5</v>
      </c>
      <c r="C242" s="4" t="s">
        <v>23</v>
      </c>
    </row>
    <row r="243" spans="1:11">
      <c r="A243" t="n">
        <v>2573</v>
      </c>
      <c r="B243" s="14" t="n">
        <v>3</v>
      </c>
      <c r="C243" s="12" t="n">
        <f t="normal" ca="1">A275</f>
        <v>0</v>
      </c>
    </row>
    <row r="244" spans="1:11">
      <c r="A244" t="s">
        <v>4</v>
      </c>
      <c r="B244" s="4" t="s">
        <v>5</v>
      </c>
      <c r="C244" s="4" t="s">
        <v>13</v>
      </c>
      <c r="D244" s="4" t="s">
        <v>10</v>
      </c>
      <c r="E244" s="4" t="s">
        <v>13</v>
      </c>
      <c r="F244" s="4" t="s">
        <v>10</v>
      </c>
      <c r="G244" s="4" t="s">
        <v>13</v>
      </c>
      <c r="H244" s="4" t="s">
        <v>13</v>
      </c>
      <c r="I244" s="4" t="s">
        <v>13</v>
      </c>
      <c r="J244" s="4" t="s">
        <v>23</v>
      </c>
    </row>
    <row r="245" spans="1:11">
      <c r="A245" t="n">
        <v>2578</v>
      </c>
      <c r="B245" s="11" t="n">
        <v>5</v>
      </c>
      <c r="C245" s="7" t="n">
        <v>30</v>
      </c>
      <c r="D245" s="7" t="n">
        <v>1</v>
      </c>
      <c r="E245" s="7" t="n">
        <v>30</v>
      </c>
      <c r="F245" s="7" t="n">
        <v>16</v>
      </c>
      <c r="G245" s="7" t="n">
        <v>8</v>
      </c>
      <c r="H245" s="7" t="n">
        <v>9</v>
      </c>
      <c r="I245" s="7" t="n">
        <v>1</v>
      </c>
      <c r="J245" s="12" t="n">
        <f t="normal" ca="1">A251</f>
        <v>0</v>
      </c>
    </row>
    <row r="246" spans="1:11">
      <c r="A246" t="s">
        <v>4</v>
      </c>
      <c r="B246" s="4" t="s">
        <v>5</v>
      </c>
      <c r="C246" s="4" t="s">
        <v>10</v>
      </c>
      <c r="D246" s="4" t="s">
        <v>13</v>
      </c>
    </row>
    <row r="247" spans="1:11">
      <c r="A247" t="n">
        <v>2592</v>
      </c>
      <c r="B247" s="25" t="n">
        <v>106</v>
      </c>
      <c r="C247" s="7" t="n">
        <v>199</v>
      </c>
      <c r="D247" s="7" t="n">
        <v>21</v>
      </c>
    </row>
    <row r="248" spans="1:11">
      <c r="A248" t="s">
        <v>4</v>
      </c>
      <c r="B248" s="4" t="s">
        <v>5</v>
      </c>
      <c r="C248" s="4" t="s">
        <v>23</v>
      </c>
    </row>
    <row r="249" spans="1:11">
      <c r="A249" t="n">
        <v>2596</v>
      </c>
      <c r="B249" s="14" t="n">
        <v>3</v>
      </c>
      <c r="C249" s="12" t="n">
        <f t="normal" ca="1">A275</f>
        <v>0</v>
      </c>
    </row>
    <row r="250" spans="1:11">
      <c r="A250" t="s">
        <v>4</v>
      </c>
      <c r="B250" s="4" t="s">
        <v>5</v>
      </c>
      <c r="C250" s="4" t="s">
        <v>13</v>
      </c>
      <c r="D250" s="4" t="s">
        <v>10</v>
      </c>
      <c r="E250" s="4" t="s">
        <v>13</v>
      </c>
      <c r="F250" s="4" t="s">
        <v>10</v>
      </c>
      <c r="G250" s="4" t="s">
        <v>13</v>
      </c>
      <c r="H250" s="4" t="s">
        <v>13</v>
      </c>
      <c r="I250" s="4" t="s">
        <v>13</v>
      </c>
      <c r="J250" s="4" t="s">
        <v>23</v>
      </c>
    </row>
    <row r="251" spans="1:11">
      <c r="A251" t="n">
        <v>2601</v>
      </c>
      <c r="B251" s="11" t="n">
        <v>5</v>
      </c>
      <c r="C251" s="7" t="n">
        <v>30</v>
      </c>
      <c r="D251" s="7" t="n">
        <v>6</v>
      </c>
      <c r="E251" s="7" t="n">
        <v>30</v>
      </c>
      <c r="F251" s="7" t="n">
        <v>18</v>
      </c>
      <c r="G251" s="7" t="n">
        <v>8</v>
      </c>
      <c r="H251" s="7" t="n">
        <v>9</v>
      </c>
      <c r="I251" s="7" t="n">
        <v>1</v>
      </c>
      <c r="J251" s="12" t="n">
        <f t="normal" ca="1">A257</f>
        <v>0</v>
      </c>
    </row>
    <row r="252" spans="1:11">
      <c r="A252" t="s">
        <v>4</v>
      </c>
      <c r="B252" s="4" t="s">
        <v>5</v>
      </c>
      <c r="C252" s="4" t="s">
        <v>10</v>
      </c>
      <c r="D252" s="4" t="s">
        <v>13</v>
      </c>
    </row>
    <row r="253" spans="1:11">
      <c r="A253" t="n">
        <v>2615</v>
      </c>
      <c r="B253" s="25" t="n">
        <v>106</v>
      </c>
      <c r="C253" s="7" t="n">
        <v>200</v>
      </c>
      <c r="D253" s="7" t="n">
        <v>21</v>
      </c>
    </row>
    <row r="254" spans="1:11">
      <c r="A254" t="s">
        <v>4</v>
      </c>
      <c r="B254" s="4" t="s">
        <v>5</v>
      </c>
      <c r="C254" s="4" t="s">
        <v>23</v>
      </c>
    </row>
    <row r="255" spans="1:11">
      <c r="A255" t="n">
        <v>2619</v>
      </c>
      <c r="B255" s="14" t="n">
        <v>3</v>
      </c>
      <c r="C255" s="12" t="n">
        <f t="normal" ca="1">A275</f>
        <v>0</v>
      </c>
    </row>
    <row r="256" spans="1:11">
      <c r="A256" t="s">
        <v>4</v>
      </c>
      <c r="B256" s="4" t="s">
        <v>5</v>
      </c>
      <c r="C256" s="4" t="s">
        <v>13</v>
      </c>
      <c r="D256" s="4" t="s">
        <v>10</v>
      </c>
      <c r="E256" s="4" t="s">
        <v>13</v>
      </c>
      <c r="F256" s="4" t="s">
        <v>10</v>
      </c>
      <c r="G256" s="4" t="s">
        <v>13</v>
      </c>
      <c r="H256" s="4" t="s">
        <v>13</v>
      </c>
      <c r="I256" s="4" t="s">
        <v>13</v>
      </c>
      <c r="J256" s="4" t="s">
        <v>23</v>
      </c>
    </row>
    <row r="257" spans="1:10">
      <c r="A257" t="n">
        <v>2624</v>
      </c>
      <c r="B257" s="11" t="n">
        <v>5</v>
      </c>
      <c r="C257" s="7" t="n">
        <v>30</v>
      </c>
      <c r="D257" s="7" t="n">
        <v>7</v>
      </c>
      <c r="E257" s="7" t="n">
        <v>30</v>
      </c>
      <c r="F257" s="7" t="n">
        <v>19</v>
      </c>
      <c r="G257" s="7" t="n">
        <v>8</v>
      </c>
      <c r="H257" s="7" t="n">
        <v>9</v>
      </c>
      <c r="I257" s="7" t="n">
        <v>1</v>
      </c>
      <c r="J257" s="12" t="n">
        <f t="normal" ca="1">A263</f>
        <v>0</v>
      </c>
    </row>
    <row r="258" spans="1:10">
      <c r="A258" t="s">
        <v>4</v>
      </c>
      <c r="B258" s="4" t="s">
        <v>5</v>
      </c>
      <c r="C258" s="4" t="s">
        <v>10</v>
      </c>
      <c r="D258" s="4" t="s">
        <v>13</v>
      </c>
    </row>
    <row r="259" spans="1:10">
      <c r="A259" t="n">
        <v>2638</v>
      </c>
      <c r="B259" s="25" t="n">
        <v>106</v>
      </c>
      <c r="C259" s="7" t="n">
        <v>201</v>
      </c>
      <c r="D259" s="7" t="n">
        <v>21</v>
      </c>
    </row>
    <row r="260" spans="1:10">
      <c r="A260" t="s">
        <v>4</v>
      </c>
      <c r="B260" s="4" t="s">
        <v>5</v>
      </c>
      <c r="C260" s="4" t="s">
        <v>23</v>
      </c>
    </row>
    <row r="261" spans="1:10">
      <c r="A261" t="n">
        <v>2642</v>
      </c>
      <c r="B261" s="14" t="n">
        <v>3</v>
      </c>
      <c r="C261" s="12" t="n">
        <f t="normal" ca="1">A275</f>
        <v>0</v>
      </c>
    </row>
    <row r="262" spans="1:10">
      <c r="A262" t="s">
        <v>4</v>
      </c>
      <c r="B262" s="4" t="s">
        <v>5</v>
      </c>
      <c r="C262" s="4" t="s">
        <v>13</v>
      </c>
      <c r="D262" s="4" t="s">
        <v>10</v>
      </c>
      <c r="E262" s="4" t="s">
        <v>13</v>
      </c>
      <c r="F262" s="4" t="s">
        <v>10</v>
      </c>
      <c r="G262" s="4" t="s">
        <v>13</v>
      </c>
      <c r="H262" s="4" t="s">
        <v>13</v>
      </c>
      <c r="I262" s="4" t="s">
        <v>13</v>
      </c>
      <c r="J262" s="4" t="s">
        <v>23</v>
      </c>
    </row>
    <row r="263" spans="1:10">
      <c r="A263" t="n">
        <v>2647</v>
      </c>
      <c r="B263" s="11" t="n">
        <v>5</v>
      </c>
      <c r="C263" s="7" t="n">
        <v>30</v>
      </c>
      <c r="D263" s="7" t="n">
        <v>3</v>
      </c>
      <c r="E263" s="7" t="n">
        <v>30</v>
      </c>
      <c r="F263" s="7" t="n">
        <v>17</v>
      </c>
      <c r="G263" s="7" t="n">
        <v>8</v>
      </c>
      <c r="H263" s="7" t="n">
        <v>9</v>
      </c>
      <c r="I263" s="7" t="n">
        <v>1</v>
      </c>
      <c r="J263" s="12" t="n">
        <f t="normal" ca="1">A269</f>
        <v>0</v>
      </c>
    </row>
    <row r="264" spans="1:10">
      <c r="A264" t="s">
        <v>4</v>
      </c>
      <c r="B264" s="4" t="s">
        <v>5</v>
      </c>
      <c r="C264" s="4" t="s">
        <v>10</v>
      </c>
      <c r="D264" s="4" t="s">
        <v>13</v>
      </c>
    </row>
    <row r="265" spans="1:10">
      <c r="A265" t="n">
        <v>2661</v>
      </c>
      <c r="B265" s="25" t="n">
        <v>106</v>
      </c>
      <c r="C265" s="7" t="n">
        <v>202</v>
      </c>
      <c r="D265" s="7" t="n">
        <v>21</v>
      </c>
    </row>
    <row r="266" spans="1:10">
      <c r="A266" t="s">
        <v>4</v>
      </c>
      <c r="B266" s="4" t="s">
        <v>5</v>
      </c>
      <c r="C266" s="4" t="s">
        <v>23</v>
      </c>
    </row>
    <row r="267" spans="1:10">
      <c r="A267" t="n">
        <v>2665</v>
      </c>
      <c r="B267" s="14" t="n">
        <v>3</v>
      </c>
      <c r="C267" s="12" t="n">
        <f t="normal" ca="1">A275</f>
        <v>0</v>
      </c>
    </row>
    <row r="268" spans="1:10">
      <c r="A268" t="s">
        <v>4</v>
      </c>
      <c r="B268" s="4" t="s">
        <v>5</v>
      </c>
      <c r="C268" s="4" t="s">
        <v>13</v>
      </c>
      <c r="D268" s="4" t="s">
        <v>10</v>
      </c>
      <c r="E268" s="4" t="s">
        <v>13</v>
      </c>
      <c r="F268" s="4" t="s">
        <v>10</v>
      </c>
      <c r="G268" s="4" t="s">
        <v>13</v>
      </c>
      <c r="H268" s="4" t="s">
        <v>13</v>
      </c>
      <c r="I268" s="4" t="s">
        <v>13</v>
      </c>
      <c r="J268" s="4" t="s">
        <v>23</v>
      </c>
    </row>
    <row r="269" spans="1:10">
      <c r="A269" t="n">
        <v>2670</v>
      </c>
      <c r="B269" s="11" t="n">
        <v>5</v>
      </c>
      <c r="C269" s="7" t="n">
        <v>30</v>
      </c>
      <c r="D269" s="7" t="n">
        <v>8</v>
      </c>
      <c r="E269" s="7" t="n">
        <v>30</v>
      </c>
      <c r="F269" s="7" t="n">
        <v>20</v>
      </c>
      <c r="G269" s="7" t="n">
        <v>8</v>
      </c>
      <c r="H269" s="7" t="n">
        <v>9</v>
      </c>
      <c r="I269" s="7" t="n">
        <v>1</v>
      </c>
      <c r="J269" s="12" t="n">
        <f t="normal" ca="1">A275</f>
        <v>0</v>
      </c>
    </row>
    <row r="270" spans="1:10">
      <c r="A270" t="s">
        <v>4</v>
      </c>
      <c r="B270" s="4" t="s">
        <v>5</v>
      </c>
      <c r="C270" s="4" t="s">
        <v>10</v>
      </c>
      <c r="D270" s="4" t="s">
        <v>13</v>
      </c>
    </row>
    <row r="271" spans="1:10">
      <c r="A271" t="n">
        <v>2684</v>
      </c>
      <c r="B271" s="25" t="n">
        <v>106</v>
      </c>
      <c r="C271" s="7" t="n">
        <v>203</v>
      </c>
      <c r="D271" s="7" t="n">
        <v>21</v>
      </c>
    </row>
    <row r="272" spans="1:10">
      <c r="A272" t="s">
        <v>4</v>
      </c>
      <c r="B272" s="4" t="s">
        <v>5</v>
      </c>
      <c r="C272" s="4" t="s">
        <v>10</v>
      </c>
      <c r="D272" s="4" t="s">
        <v>13</v>
      </c>
    </row>
    <row r="273" spans="1:10">
      <c r="A273" t="n">
        <v>2688</v>
      </c>
      <c r="B273" s="25" t="n">
        <v>106</v>
      </c>
      <c r="C273" s="7" t="n">
        <v>205</v>
      </c>
      <c r="D273" s="7" t="n">
        <v>21</v>
      </c>
    </row>
    <row r="274" spans="1:10">
      <c r="A274" t="s">
        <v>4</v>
      </c>
      <c r="B274" s="4" t="s">
        <v>5</v>
      </c>
      <c r="C274" s="4" t="s">
        <v>10</v>
      </c>
      <c r="D274" s="4" t="s">
        <v>13</v>
      </c>
    </row>
    <row r="275" spans="1:10">
      <c r="A275" t="n">
        <v>2692</v>
      </c>
      <c r="B275" s="25" t="n">
        <v>106</v>
      </c>
      <c r="C275" s="7" t="n">
        <v>208</v>
      </c>
      <c r="D275" s="7" t="n">
        <v>21</v>
      </c>
    </row>
    <row r="276" spans="1:10">
      <c r="A276" t="s">
        <v>4</v>
      </c>
      <c r="B276" s="4" t="s">
        <v>5</v>
      </c>
      <c r="C276" s="4" t="s">
        <v>13</v>
      </c>
      <c r="D276" s="4" t="s">
        <v>6</v>
      </c>
      <c r="E276" s="4" t="s">
        <v>10</v>
      </c>
    </row>
    <row r="277" spans="1:10">
      <c r="A277" t="n">
        <v>2696</v>
      </c>
      <c r="B277" s="26" t="n">
        <v>62</v>
      </c>
      <c r="C277" s="7" t="n">
        <v>1</v>
      </c>
      <c r="D277" s="7" t="s">
        <v>49</v>
      </c>
      <c r="E277" s="7" t="n">
        <v>128</v>
      </c>
    </row>
    <row r="278" spans="1:10">
      <c r="A278" t="s">
        <v>4</v>
      </c>
      <c r="B278" s="4" t="s">
        <v>5</v>
      </c>
    </row>
    <row r="279" spans="1:10">
      <c r="A279" t="n">
        <v>2710</v>
      </c>
      <c r="B279" s="5" t="n">
        <v>1</v>
      </c>
    </row>
    <row r="280" spans="1:10" s="3" customFormat="1" customHeight="0">
      <c r="A280" s="3" t="s">
        <v>2</v>
      </c>
      <c r="B280" s="3" t="s">
        <v>50</v>
      </c>
    </row>
    <row r="281" spans="1:10">
      <c r="A281" t="s">
        <v>4</v>
      </c>
      <c r="B281" s="4" t="s">
        <v>5</v>
      </c>
      <c r="C281" s="4" t="s">
        <v>10</v>
      </c>
      <c r="D281" s="4" t="s">
        <v>13</v>
      </c>
      <c r="E281" s="4" t="s">
        <v>9</v>
      </c>
    </row>
    <row r="282" spans="1:10">
      <c r="A282" t="n">
        <v>2712</v>
      </c>
      <c r="B282" s="25" t="n">
        <v>106</v>
      </c>
      <c r="C282" s="7" t="n">
        <v>69</v>
      </c>
      <c r="D282" s="7" t="n">
        <v>0</v>
      </c>
      <c r="E282" s="7" t="n">
        <v>0</v>
      </c>
    </row>
    <row r="283" spans="1:10">
      <c r="A283" t="s">
        <v>4</v>
      </c>
      <c r="B283" s="4" t="s">
        <v>5</v>
      </c>
      <c r="C283" s="4" t="s">
        <v>13</v>
      </c>
      <c r="D283" s="4" t="s">
        <v>6</v>
      </c>
      <c r="E283" s="4" t="s">
        <v>10</v>
      </c>
    </row>
    <row r="284" spans="1:10">
      <c r="A284" t="n">
        <v>2720</v>
      </c>
      <c r="B284" s="26" t="n">
        <v>62</v>
      </c>
      <c r="C284" s="7" t="n">
        <v>1</v>
      </c>
      <c r="D284" s="7" t="s">
        <v>51</v>
      </c>
      <c r="E284" s="7" t="n">
        <v>128</v>
      </c>
    </row>
    <row r="285" spans="1:10">
      <c r="A285" t="s">
        <v>4</v>
      </c>
      <c r="B285" s="4" t="s">
        <v>5</v>
      </c>
    </row>
    <row r="286" spans="1:10">
      <c r="A286" t="n">
        <v>2733</v>
      </c>
      <c r="B286" s="5" t="n">
        <v>1</v>
      </c>
    </row>
    <row r="287" spans="1:10" s="3" customFormat="1" customHeight="0">
      <c r="A287" s="3" t="s">
        <v>2</v>
      </c>
      <c r="B287" s="3" t="s">
        <v>52</v>
      </c>
    </row>
    <row r="288" spans="1:10">
      <c r="A288" t="s">
        <v>4</v>
      </c>
      <c r="B288" s="4" t="s">
        <v>5</v>
      </c>
      <c r="C288" s="4" t="s">
        <v>13</v>
      </c>
      <c r="D288" s="4" t="s">
        <v>13</v>
      </c>
      <c r="E288" s="4" t="s">
        <v>13</v>
      </c>
      <c r="F288" s="4" t="s">
        <v>13</v>
      </c>
    </row>
    <row r="289" spans="1:6">
      <c r="A289" t="n">
        <v>2736</v>
      </c>
      <c r="B289" s="8" t="n">
        <v>14</v>
      </c>
      <c r="C289" s="7" t="n">
        <v>2</v>
      </c>
      <c r="D289" s="7" t="n">
        <v>0</v>
      </c>
      <c r="E289" s="7" t="n">
        <v>0</v>
      </c>
      <c r="F289" s="7" t="n">
        <v>0</v>
      </c>
    </row>
    <row r="290" spans="1:6">
      <c r="A290" t="s">
        <v>4</v>
      </c>
      <c r="B290" s="4" t="s">
        <v>5</v>
      </c>
      <c r="C290" s="4" t="s">
        <v>13</v>
      </c>
      <c r="D290" s="20" t="s">
        <v>33</v>
      </c>
      <c r="E290" s="4" t="s">
        <v>5</v>
      </c>
      <c r="F290" s="4" t="s">
        <v>13</v>
      </c>
      <c r="G290" s="4" t="s">
        <v>10</v>
      </c>
      <c r="H290" s="20" t="s">
        <v>34</v>
      </c>
      <c r="I290" s="4" t="s">
        <v>13</v>
      </c>
      <c r="J290" s="4" t="s">
        <v>9</v>
      </c>
      <c r="K290" s="4" t="s">
        <v>13</v>
      </c>
      <c r="L290" s="4" t="s">
        <v>13</v>
      </c>
      <c r="M290" s="20" t="s">
        <v>33</v>
      </c>
      <c r="N290" s="4" t="s">
        <v>5</v>
      </c>
      <c r="O290" s="4" t="s">
        <v>13</v>
      </c>
      <c r="P290" s="4" t="s">
        <v>10</v>
      </c>
      <c r="Q290" s="20" t="s">
        <v>34</v>
      </c>
      <c r="R290" s="4" t="s">
        <v>13</v>
      </c>
      <c r="S290" s="4" t="s">
        <v>9</v>
      </c>
      <c r="T290" s="4" t="s">
        <v>13</v>
      </c>
      <c r="U290" s="4" t="s">
        <v>13</v>
      </c>
      <c r="V290" s="4" t="s">
        <v>13</v>
      </c>
      <c r="W290" s="4" t="s">
        <v>23</v>
      </c>
    </row>
    <row r="291" spans="1:6">
      <c r="A291" t="n">
        <v>2741</v>
      </c>
      <c r="B291" s="11" t="n">
        <v>5</v>
      </c>
      <c r="C291" s="7" t="n">
        <v>28</v>
      </c>
      <c r="D291" s="20" t="s">
        <v>3</v>
      </c>
      <c r="E291" s="10" t="n">
        <v>162</v>
      </c>
      <c r="F291" s="7" t="n">
        <v>3</v>
      </c>
      <c r="G291" s="7" t="n">
        <v>4234</v>
      </c>
      <c r="H291" s="20" t="s">
        <v>3</v>
      </c>
      <c r="I291" s="7" t="n">
        <v>0</v>
      </c>
      <c r="J291" s="7" t="n">
        <v>1</v>
      </c>
      <c r="K291" s="7" t="n">
        <v>2</v>
      </c>
      <c r="L291" s="7" t="n">
        <v>28</v>
      </c>
      <c r="M291" s="20" t="s">
        <v>3</v>
      </c>
      <c r="N291" s="10" t="n">
        <v>162</v>
      </c>
      <c r="O291" s="7" t="n">
        <v>3</v>
      </c>
      <c r="P291" s="7" t="n">
        <v>4234</v>
      </c>
      <c r="Q291" s="20" t="s">
        <v>3</v>
      </c>
      <c r="R291" s="7" t="n">
        <v>0</v>
      </c>
      <c r="S291" s="7" t="n">
        <v>2</v>
      </c>
      <c r="T291" s="7" t="n">
        <v>2</v>
      </c>
      <c r="U291" s="7" t="n">
        <v>11</v>
      </c>
      <c r="V291" s="7" t="n">
        <v>1</v>
      </c>
      <c r="W291" s="12" t="n">
        <f t="normal" ca="1">A295</f>
        <v>0</v>
      </c>
    </row>
    <row r="292" spans="1:6">
      <c r="A292" t="s">
        <v>4</v>
      </c>
      <c r="B292" s="4" t="s">
        <v>5</v>
      </c>
      <c r="C292" s="4" t="s">
        <v>13</v>
      </c>
      <c r="D292" s="4" t="s">
        <v>10</v>
      </c>
      <c r="E292" s="4" t="s">
        <v>24</v>
      </c>
    </row>
    <row r="293" spans="1:6">
      <c r="A293" t="n">
        <v>2770</v>
      </c>
      <c r="B293" s="22" t="n">
        <v>58</v>
      </c>
      <c r="C293" s="7" t="n">
        <v>0</v>
      </c>
      <c r="D293" s="7" t="n">
        <v>0</v>
      </c>
      <c r="E293" s="7" t="n">
        <v>1</v>
      </c>
    </row>
    <row r="294" spans="1:6">
      <c r="A294" t="s">
        <v>4</v>
      </c>
      <c r="B294" s="4" t="s">
        <v>5</v>
      </c>
      <c r="C294" s="4" t="s">
        <v>13</v>
      </c>
      <c r="D294" s="20" t="s">
        <v>33</v>
      </c>
      <c r="E294" s="4" t="s">
        <v>5</v>
      </c>
      <c r="F294" s="4" t="s">
        <v>13</v>
      </c>
      <c r="G294" s="4" t="s">
        <v>10</v>
      </c>
      <c r="H294" s="20" t="s">
        <v>34</v>
      </c>
      <c r="I294" s="4" t="s">
        <v>13</v>
      </c>
      <c r="J294" s="4" t="s">
        <v>9</v>
      </c>
      <c r="K294" s="4" t="s">
        <v>13</v>
      </c>
      <c r="L294" s="4" t="s">
        <v>13</v>
      </c>
      <c r="M294" s="20" t="s">
        <v>33</v>
      </c>
      <c r="N294" s="4" t="s">
        <v>5</v>
      </c>
      <c r="O294" s="4" t="s">
        <v>13</v>
      </c>
      <c r="P294" s="4" t="s">
        <v>10</v>
      </c>
      <c r="Q294" s="20" t="s">
        <v>34</v>
      </c>
      <c r="R294" s="4" t="s">
        <v>13</v>
      </c>
      <c r="S294" s="4" t="s">
        <v>9</v>
      </c>
      <c r="T294" s="4" t="s">
        <v>13</v>
      </c>
      <c r="U294" s="4" t="s">
        <v>13</v>
      </c>
      <c r="V294" s="4" t="s">
        <v>13</v>
      </c>
      <c r="W294" s="4" t="s">
        <v>23</v>
      </c>
    </row>
    <row r="295" spans="1:6">
      <c r="A295" t="n">
        <v>2778</v>
      </c>
      <c r="B295" s="11" t="n">
        <v>5</v>
      </c>
      <c r="C295" s="7" t="n">
        <v>28</v>
      </c>
      <c r="D295" s="20" t="s">
        <v>3</v>
      </c>
      <c r="E295" s="10" t="n">
        <v>162</v>
      </c>
      <c r="F295" s="7" t="n">
        <v>3</v>
      </c>
      <c r="G295" s="7" t="n">
        <v>4234</v>
      </c>
      <c r="H295" s="20" t="s">
        <v>3</v>
      </c>
      <c r="I295" s="7" t="n">
        <v>0</v>
      </c>
      <c r="J295" s="7" t="n">
        <v>1</v>
      </c>
      <c r="K295" s="7" t="n">
        <v>3</v>
      </c>
      <c r="L295" s="7" t="n">
        <v>28</v>
      </c>
      <c r="M295" s="20" t="s">
        <v>3</v>
      </c>
      <c r="N295" s="10" t="n">
        <v>162</v>
      </c>
      <c r="O295" s="7" t="n">
        <v>3</v>
      </c>
      <c r="P295" s="7" t="n">
        <v>4234</v>
      </c>
      <c r="Q295" s="20" t="s">
        <v>3</v>
      </c>
      <c r="R295" s="7" t="n">
        <v>0</v>
      </c>
      <c r="S295" s="7" t="n">
        <v>2</v>
      </c>
      <c r="T295" s="7" t="n">
        <v>3</v>
      </c>
      <c r="U295" s="7" t="n">
        <v>9</v>
      </c>
      <c r="V295" s="7" t="n">
        <v>1</v>
      </c>
      <c r="W295" s="12" t="n">
        <f t="normal" ca="1">A305</f>
        <v>0</v>
      </c>
    </row>
    <row r="296" spans="1:6">
      <c r="A296" t="s">
        <v>4</v>
      </c>
      <c r="B296" s="4" t="s">
        <v>5</v>
      </c>
      <c r="C296" s="4" t="s">
        <v>13</v>
      </c>
      <c r="D296" s="20" t="s">
        <v>33</v>
      </c>
      <c r="E296" s="4" t="s">
        <v>5</v>
      </c>
      <c r="F296" s="4" t="s">
        <v>10</v>
      </c>
      <c r="G296" s="4" t="s">
        <v>13</v>
      </c>
      <c r="H296" s="4" t="s">
        <v>13</v>
      </c>
      <c r="I296" s="4" t="s">
        <v>6</v>
      </c>
      <c r="J296" s="20" t="s">
        <v>34</v>
      </c>
      <c r="K296" s="4" t="s">
        <v>13</v>
      </c>
      <c r="L296" s="4" t="s">
        <v>13</v>
      </c>
      <c r="M296" s="20" t="s">
        <v>33</v>
      </c>
      <c r="N296" s="4" t="s">
        <v>5</v>
      </c>
      <c r="O296" s="4" t="s">
        <v>13</v>
      </c>
      <c r="P296" s="20" t="s">
        <v>34</v>
      </c>
      <c r="Q296" s="4" t="s">
        <v>13</v>
      </c>
      <c r="R296" s="4" t="s">
        <v>9</v>
      </c>
      <c r="S296" s="4" t="s">
        <v>13</v>
      </c>
      <c r="T296" s="4" t="s">
        <v>13</v>
      </c>
      <c r="U296" s="4" t="s">
        <v>13</v>
      </c>
      <c r="V296" s="20" t="s">
        <v>33</v>
      </c>
      <c r="W296" s="4" t="s">
        <v>5</v>
      </c>
      <c r="X296" s="4" t="s">
        <v>13</v>
      </c>
      <c r="Y296" s="20" t="s">
        <v>34</v>
      </c>
      <c r="Z296" s="4" t="s">
        <v>13</v>
      </c>
      <c r="AA296" s="4" t="s">
        <v>9</v>
      </c>
      <c r="AB296" s="4" t="s">
        <v>13</v>
      </c>
      <c r="AC296" s="4" t="s">
        <v>13</v>
      </c>
      <c r="AD296" s="4" t="s">
        <v>13</v>
      </c>
      <c r="AE296" s="4" t="s">
        <v>23</v>
      </c>
    </row>
    <row r="297" spans="1:6">
      <c r="A297" t="n">
        <v>2807</v>
      </c>
      <c r="B297" s="11" t="n">
        <v>5</v>
      </c>
      <c r="C297" s="7" t="n">
        <v>28</v>
      </c>
      <c r="D297" s="20" t="s">
        <v>3</v>
      </c>
      <c r="E297" s="27" t="n">
        <v>47</v>
      </c>
      <c r="F297" s="7" t="n">
        <v>61456</v>
      </c>
      <c r="G297" s="7" t="n">
        <v>2</v>
      </c>
      <c r="H297" s="7" t="n">
        <v>0</v>
      </c>
      <c r="I297" s="7" t="s">
        <v>53</v>
      </c>
      <c r="J297" s="20" t="s">
        <v>3</v>
      </c>
      <c r="K297" s="7" t="n">
        <v>8</v>
      </c>
      <c r="L297" s="7" t="n">
        <v>28</v>
      </c>
      <c r="M297" s="20" t="s">
        <v>3</v>
      </c>
      <c r="N297" s="21" t="n">
        <v>74</v>
      </c>
      <c r="O297" s="7" t="n">
        <v>65</v>
      </c>
      <c r="P297" s="20" t="s">
        <v>3</v>
      </c>
      <c r="Q297" s="7" t="n">
        <v>0</v>
      </c>
      <c r="R297" s="7" t="n">
        <v>1</v>
      </c>
      <c r="S297" s="7" t="n">
        <v>3</v>
      </c>
      <c r="T297" s="7" t="n">
        <v>9</v>
      </c>
      <c r="U297" s="7" t="n">
        <v>28</v>
      </c>
      <c r="V297" s="20" t="s">
        <v>3</v>
      </c>
      <c r="W297" s="21" t="n">
        <v>74</v>
      </c>
      <c r="X297" s="7" t="n">
        <v>65</v>
      </c>
      <c r="Y297" s="20" t="s">
        <v>3</v>
      </c>
      <c r="Z297" s="7" t="n">
        <v>0</v>
      </c>
      <c r="AA297" s="7" t="n">
        <v>2</v>
      </c>
      <c r="AB297" s="7" t="n">
        <v>3</v>
      </c>
      <c r="AC297" s="7" t="n">
        <v>9</v>
      </c>
      <c r="AD297" s="7" t="n">
        <v>1</v>
      </c>
      <c r="AE297" s="12" t="n">
        <f t="normal" ca="1">A301</f>
        <v>0</v>
      </c>
    </row>
    <row r="298" spans="1:6">
      <c r="A298" t="s">
        <v>4</v>
      </c>
      <c r="B298" s="4" t="s">
        <v>5</v>
      </c>
      <c r="C298" s="4" t="s">
        <v>10</v>
      </c>
      <c r="D298" s="4" t="s">
        <v>13</v>
      </c>
      <c r="E298" s="4" t="s">
        <v>13</v>
      </c>
      <c r="F298" s="4" t="s">
        <v>6</v>
      </c>
    </row>
    <row r="299" spans="1:6">
      <c r="A299" t="n">
        <v>2855</v>
      </c>
      <c r="B299" s="27" t="n">
        <v>47</v>
      </c>
      <c r="C299" s="7" t="n">
        <v>61456</v>
      </c>
      <c r="D299" s="7" t="n">
        <v>0</v>
      </c>
      <c r="E299" s="7" t="n">
        <v>0</v>
      </c>
      <c r="F299" s="7" t="s">
        <v>54</v>
      </c>
    </row>
    <row r="300" spans="1:6">
      <c r="A300" t="s">
        <v>4</v>
      </c>
      <c r="B300" s="4" t="s">
        <v>5</v>
      </c>
      <c r="C300" s="4" t="s">
        <v>13</v>
      </c>
      <c r="D300" s="4" t="s">
        <v>10</v>
      </c>
      <c r="E300" s="4" t="s">
        <v>24</v>
      </c>
    </row>
    <row r="301" spans="1:6">
      <c r="A301" t="n">
        <v>2868</v>
      </c>
      <c r="B301" s="22" t="n">
        <v>58</v>
      </c>
      <c r="C301" s="7" t="n">
        <v>0</v>
      </c>
      <c r="D301" s="7" t="n">
        <v>300</v>
      </c>
      <c r="E301" s="7" t="n">
        <v>1</v>
      </c>
    </row>
    <row r="302" spans="1:6">
      <c r="A302" t="s">
        <v>4</v>
      </c>
      <c r="B302" s="4" t="s">
        <v>5</v>
      </c>
      <c r="C302" s="4" t="s">
        <v>13</v>
      </c>
      <c r="D302" s="4" t="s">
        <v>10</v>
      </c>
    </row>
    <row r="303" spans="1:6">
      <c r="A303" t="n">
        <v>2876</v>
      </c>
      <c r="B303" s="22" t="n">
        <v>58</v>
      </c>
      <c r="C303" s="7" t="n">
        <v>255</v>
      </c>
      <c r="D303" s="7" t="n">
        <v>0</v>
      </c>
    </row>
    <row r="304" spans="1:6">
      <c r="A304" t="s">
        <v>4</v>
      </c>
      <c r="B304" s="4" t="s">
        <v>5</v>
      </c>
      <c r="C304" s="4" t="s">
        <v>13</v>
      </c>
      <c r="D304" s="4" t="s">
        <v>13</v>
      </c>
      <c r="E304" s="4" t="s">
        <v>13</v>
      </c>
      <c r="F304" s="4" t="s">
        <v>13</v>
      </c>
    </row>
    <row r="305" spans="1:31">
      <c r="A305" t="n">
        <v>2880</v>
      </c>
      <c r="B305" s="8" t="n">
        <v>14</v>
      </c>
      <c r="C305" s="7" t="n">
        <v>0</v>
      </c>
      <c r="D305" s="7" t="n">
        <v>0</v>
      </c>
      <c r="E305" s="7" t="n">
        <v>0</v>
      </c>
      <c r="F305" s="7" t="n">
        <v>64</v>
      </c>
    </row>
    <row r="306" spans="1:31">
      <c r="A306" t="s">
        <v>4</v>
      </c>
      <c r="B306" s="4" t="s">
        <v>5</v>
      </c>
      <c r="C306" s="4" t="s">
        <v>13</v>
      </c>
      <c r="D306" s="4" t="s">
        <v>10</v>
      </c>
    </row>
    <row r="307" spans="1:31">
      <c r="A307" t="n">
        <v>2885</v>
      </c>
      <c r="B307" s="28" t="n">
        <v>22</v>
      </c>
      <c r="C307" s="7" t="n">
        <v>0</v>
      </c>
      <c r="D307" s="7" t="n">
        <v>4234</v>
      </c>
    </row>
    <row r="308" spans="1:31">
      <c r="A308" t="s">
        <v>4</v>
      </c>
      <c r="B308" s="4" t="s">
        <v>5</v>
      </c>
      <c r="C308" s="4" t="s">
        <v>13</v>
      </c>
      <c r="D308" s="4" t="s">
        <v>10</v>
      </c>
    </row>
    <row r="309" spans="1:31">
      <c r="A309" t="n">
        <v>2889</v>
      </c>
      <c r="B309" s="22" t="n">
        <v>58</v>
      </c>
      <c r="C309" s="7" t="n">
        <v>5</v>
      </c>
      <c r="D309" s="7" t="n">
        <v>300</v>
      </c>
    </row>
    <row r="310" spans="1:31">
      <c r="A310" t="s">
        <v>4</v>
      </c>
      <c r="B310" s="4" t="s">
        <v>5</v>
      </c>
      <c r="C310" s="4" t="s">
        <v>24</v>
      </c>
      <c r="D310" s="4" t="s">
        <v>10</v>
      </c>
    </row>
    <row r="311" spans="1:31">
      <c r="A311" t="n">
        <v>2893</v>
      </c>
      <c r="B311" s="29" t="n">
        <v>103</v>
      </c>
      <c r="C311" s="7" t="n">
        <v>0</v>
      </c>
      <c r="D311" s="7" t="n">
        <v>300</v>
      </c>
    </row>
    <row r="312" spans="1:31">
      <c r="A312" t="s">
        <v>4</v>
      </c>
      <c r="B312" s="4" t="s">
        <v>5</v>
      </c>
      <c r="C312" s="4" t="s">
        <v>13</v>
      </c>
    </row>
    <row r="313" spans="1:31">
      <c r="A313" t="n">
        <v>2900</v>
      </c>
      <c r="B313" s="30" t="n">
        <v>64</v>
      </c>
      <c r="C313" s="7" t="n">
        <v>7</v>
      </c>
    </row>
    <row r="314" spans="1:31">
      <c r="A314" t="s">
        <v>4</v>
      </c>
      <c r="B314" s="4" t="s">
        <v>5</v>
      </c>
      <c r="C314" s="4" t="s">
        <v>13</v>
      </c>
      <c r="D314" s="4" t="s">
        <v>10</v>
      </c>
    </row>
    <row r="315" spans="1:31">
      <c r="A315" t="n">
        <v>2902</v>
      </c>
      <c r="B315" s="31" t="n">
        <v>72</v>
      </c>
      <c r="C315" s="7" t="n">
        <v>5</v>
      </c>
      <c r="D315" s="7" t="n">
        <v>0</v>
      </c>
    </row>
    <row r="316" spans="1:31">
      <c r="A316" t="s">
        <v>4</v>
      </c>
      <c r="B316" s="4" t="s">
        <v>5</v>
      </c>
      <c r="C316" s="4" t="s">
        <v>13</v>
      </c>
      <c r="D316" s="20" t="s">
        <v>33</v>
      </c>
      <c r="E316" s="4" t="s">
        <v>5</v>
      </c>
      <c r="F316" s="4" t="s">
        <v>13</v>
      </c>
      <c r="G316" s="4" t="s">
        <v>10</v>
      </c>
      <c r="H316" s="20" t="s">
        <v>34</v>
      </c>
      <c r="I316" s="4" t="s">
        <v>13</v>
      </c>
      <c r="J316" s="4" t="s">
        <v>9</v>
      </c>
      <c r="K316" s="4" t="s">
        <v>13</v>
      </c>
      <c r="L316" s="4" t="s">
        <v>13</v>
      </c>
      <c r="M316" s="4" t="s">
        <v>23</v>
      </c>
    </row>
    <row r="317" spans="1:31">
      <c r="A317" t="n">
        <v>2906</v>
      </c>
      <c r="B317" s="11" t="n">
        <v>5</v>
      </c>
      <c r="C317" s="7" t="n">
        <v>28</v>
      </c>
      <c r="D317" s="20" t="s">
        <v>3</v>
      </c>
      <c r="E317" s="10" t="n">
        <v>162</v>
      </c>
      <c r="F317" s="7" t="n">
        <v>4</v>
      </c>
      <c r="G317" s="7" t="n">
        <v>4234</v>
      </c>
      <c r="H317" s="20" t="s">
        <v>3</v>
      </c>
      <c r="I317" s="7" t="n">
        <v>0</v>
      </c>
      <c r="J317" s="7" t="n">
        <v>1</v>
      </c>
      <c r="K317" s="7" t="n">
        <v>2</v>
      </c>
      <c r="L317" s="7" t="n">
        <v>1</v>
      </c>
      <c r="M317" s="12" t="n">
        <f t="normal" ca="1">A323</f>
        <v>0</v>
      </c>
    </row>
    <row r="318" spans="1:31">
      <c r="A318" t="s">
        <v>4</v>
      </c>
      <c r="B318" s="4" t="s">
        <v>5</v>
      </c>
      <c r="C318" s="4" t="s">
        <v>13</v>
      </c>
      <c r="D318" s="4" t="s">
        <v>6</v>
      </c>
    </row>
    <row r="319" spans="1:31">
      <c r="A319" t="n">
        <v>2923</v>
      </c>
      <c r="B319" s="9" t="n">
        <v>2</v>
      </c>
      <c r="C319" s="7" t="n">
        <v>10</v>
      </c>
      <c r="D319" s="7" t="s">
        <v>55</v>
      </c>
    </row>
    <row r="320" spans="1:31">
      <c r="A320" t="s">
        <v>4</v>
      </c>
      <c r="B320" s="4" t="s">
        <v>5</v>
      </c>
      <c r="C320" s="4" t="s">
        <v>10</v>
      </c>
    </row>
    <row r="321" spans="1:13">
      <c r="A321" t="n">
        <v>2940</v>
      </c>
      <c r="B321" s="32" t="n">
        <v>16</v>
      </c>
      <c r="C321" s="7" t="n">
        <v>0</v>
      </c>
    </row>
    <row r="322" spans="1:13">
      <c r="A322" t="s">
        <v>4</v>
      </c>
      <c r="B322" s="4" t="s">
        <v>5</v>
      </c>
      <c r="C322" s="4" t="s">
        <v>13</v>
      </c>
      <c r="D322" s="4" t="s">
        <v>6</v>
      </c>
    </row>
    <row r="323" spans="1:13">
      <c r="A323" t="n">
        <v>2943</v>
      </c>
      <c r="B323" s="9" t="n">
        <v>2</v>
      </c>
      <c r="C323" s="7" t="n">
        <v>11</v>
      </c>
      <c r="D323" s="7" t="s">
        <v>39</v>
      </c>
    </row>
    <row r="324" spans="1:13">
      <c r="A324" t="s">
        <v>4</v>
      </c>
      <c r="B324" s="4" t="s">
        <v>5</v>
      </c>
      <c r="C324" s="4" t="s">
        <v>13</v>
      </c>
      <c r="D324" s="4" t="s">
        <v>10</v>
      </c>
      <c r="E324" s="4" t="s">
        <v>10</v>
      </c>
      <c r="F324" s="4" t="s">
        <v>10</v>
      </c>
      <c r="G324" s="4" t="s">
        <v>10</v>
      </c>
      <c r="H324" s="4" t="s">
        <v>10</v>
      </c>
      <c r="I324" s="4" t="s">
        <v>10</v>
      </c>
      <c r="J324" s="4" t="s">
        <v>10</v>
      </c>
      <c r="K324" s="4" t="s">
        <v>10</v>
      </c>
      <c r="L324" s="4" t="s">
        <v>10</v>
      </c>
      <c r="M324" s="4" t="s">
        <v>10</v>
      </c>
      <c r="N324" s="4" t="s">
        <v>9</v>
      </c>
      <c r="O324" s="4" t="s">
        <v>9</v>
      </c>
      <c r="P324" s="4" t="s">
        <v>9</v>
      </c>
      <c r="Q324" s="4" t="s">
        <v>9</v>
      </c>
      <c r="R324" s="4" t="s">
        <v>13</v>
      </c>
      <c r="S324" s="4" t="s">
        <v>6</v>
      </c>
    </row>
    <row r="325" spans="1:13">
      <c r="A325" t="n">
        <v>2956</v>
      </c>
      <c r="B325" s="33" t="n">
        <v>75</v>
      </c>
      <c r="C325" s="7" t="n">
        <v>0</v>
      </c>
      <c r="D325" s="7" t="n">
        <v>80</v>
      </c>
      <c r="E325" s="7" t="n">
        <v>526</v>
      </c>
      <c r="F325" s="7" t="n">
        <v>592</v>
      </c>
      <c r="G325" s="7" t="n">
        <v>590</v>
      </c>
      <c r="H325" s="7" t="n">
        <v>0</v>
      </c>
      <c r="I325" s="7" t="n">
        <v>0</v>
      </c>
      <c r="J325" s="7" t="n">
        <v>0</v>
      </c>
      <c r="K325" s="7" t="n">
        <v>384</v>
      </c>
      <c r="L325" s="7" t="n">
        <v>512</v>
      </c>
      <c r="M325" s="7" t="n">
        <v>448</v>
      </c>
      <c r="N325" s="7" t="n">
        <v>1065353216</v>
      </c>
      <c r="O325" s="7" t="n">
        <v>1065353216</v>
      </c>
      <c r="P325" s="7" t="n">
        <v>1065353216</v>
      </c>
      <c r="Q325" s="7" t="n">
        <v>0</v>
      </c>
      <c r="R325" s="7" t="n">
        <v>0</v>
      </c>
      <c r="S325" s="7" t="s">
        <v>56</v>
      </c>
    </row>
    <row r="326" spans="1:13">
      <c r="A326" t="s">
        <v>4</v>
      </c>
      <c r="B326" s="4" t="s">
        <v>5</v>
      </c>
      <c r="C326" s="4" t="s">
        <v>10</v>
      </c>
      <c r="D326" s="4" t="s">
        <v>6</v>
      </c>
      <c r="E326" s="4" t="s">
        <v>6</v>
      </c>
      <c r="F326" s="4" t="s">
        <v>6</v>
      </c>
      <c r="G326" s="4" t="s">
        <v>13</v>
      </c>
      <c r="H326" s="4" t="s">
        <v>9</v>
      </c>
      <c r="I326" s="4" t="s">
        <v>24</v>
      </c>
      <c r="J326" s="4" t="s">
        <v>24</v>
      </c>
      <c r="K326" s="4" t="s">
        <v>24</v>
      </c>
      <c r="L326" s="4" t="s">
        <v>24</v>
      </c>
      <c r="M326" s="4" t="s">
        <v>24</v>
      </c>
      <c r="N326" s="4" t="s">
        <v>24</v>
      </c>
      <c r="O326" s="4" t="s">
        <v>24</v>
      </c>
      <c r="P326" s="4" t="s">
        <v>6</v>
      </c>
      <c r="Q326" s="4" t="s">
        <v>6</v>
      </c>
      <c r="R326" s="4" t="s">
        <v>9</v>
      </c>
      <c r="S326" s="4" t="s">
        <v>13</v>
      </c>
      <c r="T326" s="4" t="s">
        <v>9</v>
      </c>
      <c r="U326" s="4" t="s">
        <v>9</v>
      </c>
      <c r="V326" s="4" t="s">
        <v>10</v>
      </c>
    </row>
    <row r="327" spans="1:13">
      <c r="A327" t="n">
        <v>3005</v>
      </c>
      <c r="B327" s="34" t="n">
        <v>19</v>
      </c>
      <c r="C327" s="7" t="n">
        <v>7032</v>
      </c>
      <c r="D327" s="7" t="s">
        <v>57</v>
      </c>
      <c r="E327" s="7" t="s">
        <v>58</v>
      </c>
      <c r="F327" s="7" t="s">
        <v>12</v>
      </c>
      <c r="G327" s="7" t="n">
        <v>0</v>
      </c>
      <c r="H327" s="7" t="n">
        <v>1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1</v>
      </c>
      <c r="N327" s="7" t="n">
        <v>1.60000002384186</v>
      </c>
      <c r="O327" s="7" t="n">
        <v>0.0900000035762787</v>
      </c>
      <c r="P327" s="7" t="s">
        <v>12</v>
      </c>
      <c r="Q327" s="7" t="s">
        <v>12</v>
      </c>
      <c r="R327" s="7" t="n">
        <v>-1</v>
      </c>
      <c r="S327" s="7" t="n">
        <v>0</v>
      </c>
      <c r="T327" s="7" t="n">
        <v>0</v>
      </c>
      <c r="U327" s="7" t="n">
        <v>0</v>
      </c>
      <c r="V327" s="7" t="n">
        <v>0</v>
      </c>
    </row>
    <row r="328" spans="1:13">
      <c r="A328" t="s">
        <v>4</v>
      </c>
      <c r="B328" s="4" t="s">
        <v>5</v>
      </c>
      <c r="C328" s="4" t="s">
        <v>13</v>
      </c>
      <c r="D328" s="20" t="s">
        <v>33</v>
      </c>
      <c r="E328" s="4" t="s">
        <v>5</v>
      </c>
      <c r="F328" s="4" t="s">
        <v>13</v>
      </c>
      <c r="G328" s="4" t="s">
        <v>10</v>
      </c>
      <c r="H328" s="20" t="s">
        <v>34</v>
      </c>
      <c r="I328" s="4" t="s">
        <v>13</v>
      </c>
      <c r="J328" s="4" t="s">
        <v>13</v>
      </c>
      <c r="K328" s="4" t="s">
        <v>23</v>
      </c>
    </row>
    <row r="329" spans="1:13">
      <c r="A329" t="n">
        <v>3075</v>
      </c>
      <c r="B329" s="11" t="n">
        <v>5</v>
      </c>
      <c r="C329" s="7" t="n">
        <v>28</v>
      </c>
      <c r="D329" s="20" t="s">
        <v>3</v>
      </c>
      <c r="E329" s="30" t="n">
        <v>64</v>
      </c>
      <c r="F329" s="7" t="n">
        <v>10</v>
      </c>
      <c r="G329" s="7" t="n">
        <v>6</v>
      </c>
      <c r="H329" s="20" t="s">
        <v>3</v>
      </c>
      <c r="I329" s="7" t="n">
        <v>8</v>
      </c>
      <c r="J329" s="7" t="n">
        <v>1</v>
      </c>
      <c r="K329" s="12" t="n">
        <f t="normal" ca="1">A333</f>
        <v>0</v>
      </c>
    </row>
    <row r="330" spans="1:13">
      <c r="A330" t="s">
        <v>4</v>
      </c>
      <c r="B330" s="4" t="s">
        <v>5</v>
      </c>
      <c r="C330" s="4" t="s">
        <v>10</v>
      </c>
      <c r="D330" s="4" t="s">
        <v>6</v>
      </c>
      <c r="E330" s="4" t="s">
        <v>6</v>
      </c>
      <c r="F330" s="4" t="s">
        <v>6</v>
      </c>
      <c r="G330" s="4" t="s">
        <v>13</v>
      </c>
      <c r="H330" s="4" t="s">
        <v>9</v>
      </c>
      <c r="I330" s="4" t="s">
        <v>24</v>
      </c>
      <c r="J330" s="4" t="s">
        <v>24</v>
      </c>
      <c r="K330" s="4" t="s">
        <v>24</v>
      </c>
      <c r="L330" s="4" t="s">
        <v>24</v>
      </c>
      <c r="M330" s="4" t="s">
        <v>24</v>
      </c>
      <c r="N330" s="4" t="s">
        <v>24</v>
      </c>
      <c r="O330" s="4" t="s">
        <v>24</v>
      </c>
      <c r="P330" s="4" t="s">
        <v>6</v>
      </c>
      <c r="Q330" s="4" t="s">
        <v>6</v>
      </c>
      <c r="R330" s="4" t="s">
        <v>9</v>
      </c>
      <c r="S330" s="4" t="s">
        <v>13</v>
      </c>
      <c r="T330" s="4" t="s">
        <v>9</v>
      </c>
      <c r="U330" s="4" t="s">
        <v>9</v>
      </c>
      <c r="V330" s="4" t="s">
        <v>10</v>
      </c>
    </row>
    <row r="331" spans="1:13">
      <c r="A331" t="n">
        <v>3087</v>
      </c>
      <c r="B331" s="34" t="n">
        <v>19</v>
      </c>
      <c r="C331" s="7" t="n">
        <v>6</v>
      </c>
      <c r="D331" s="7" t="s">
        <v>59</v>
      </c>
      <c r="E331" s="7" t="s">
        <v>60</v>
      </c>
      <c r="F331" s="7" t="s">
        <v>12</v>
      </c>
      <c r="G331" s="7" t="n">
        <v>0</v>
      </c>
      <c r="H331" s="7" t="n">
        <v>1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1</v>
      </c>
      <c r="N331" s="7" t="n">
        <v>1.60000002384186</v>
      </c>
      <c r="O331" s="7" t="n">
        <v>0.0900000035762787</v>
      </c>
      <c r="P331" s="7" t="s">
        <v>12</v>
      </c>
      <c r="Q331" s="7" t="s">
        <v>12</v>
      </c>
      <c r="R331" s="7" t="n">
        <v>-1</v>
      </c>
      <c r="S331" s="7" t="n">
        <v>0</v>
      </c>
      <c r="T331" s="7" t="n">
        <v>0</v>
      </c>
      <c r="U331" s="7" t="n">
        <v>0</v>
      </c>
      <c r="V331" s="7" t="n">
        <v>0</v>
      </c>
    </row>
    <row r="332" spans="1:13">
      <c r="A332" t="s">
        <v>4</v>
      </c>
      <c r="B332" s="4" t="s">
        <v>5</v>
      </c>
      <c r="C332" s="4" t="s">
        <v>13</v>
      </c>
      <c r="D332" s="20" t="s">
        <v>33</v>
      </c>
      <c r="E332" s="4" t="s">
        <v>5</v>
      </c>
      <c r="F332" s="4" t="s">
        <v>13</v>
      </c>
      <c r="G332" s="4" t="s">
        <v>10</v>
      </c>
      <c r="H332" s="20" t="s">
        <v>34</v>
      </c>
      <c r="I332" s="4" t="s">
        <v>13</v>
      </c>
      <c r="J332" s="4" t="s">
        <v>13</v>
      </c>
      <c r="K332" s="4" t="s">
        <v>23</v>
      </c>
    </row>
    <row r="333" spans="1:13">
      <c r="A333" t="n">
        <v>3160</v>
      </c>
      <c r="B333" s="11" t="n">
        <v>5</v>
      </c>
      <c r="C333" s="7" t="n">
        <v>28</v>
      </c>
      <c r="D333" s="20" t="s">
        <v>3</v>
      </c>
      <c r="E333" s="30" t="n">
        <v>64</v>
      </c>
      <c r="F333" s="7" t="n">
        <v>10</v>
      </c>
      <c r="G333" s="7" t="n">
        <v>6513</v>
      </c>
      <c r="H333" s="20" t="s">
        <v>3</v>
      </c>
      <c r="I333" s="7" t="n">
        <v>8</v>
      </c>
      <c r="J333" s="7" t="n">
        <v>1</v>
      </c>
      <c r="K333" s="12" t="n">
        <f t="normal" ca="1">A337</f>
        <v>0</v>
      </c>
    </row>
    <row r="334" spans="1:13">
      <c r="A334" t="s">
        <v>4</v>
      </c>
      <c r="B334" s="4" t="s">
        <v>5</v>
      </c>
      <c r="C334" s="4" t="s">
        <v>10</v>
      </c>
      <c r="D334" s="4" t="s">
        <v>6</v>
      </c>
      <c r="E334" s="4" t="s">
        <v>6</v>
      </c>
      <c r="F334" s="4" t="s">
        <v>6</v>
      </c>
      <c r="G334" s="4" t="s">
        <v>13</v>
      </c>
      <c r="H334" s="4" t="s">
        <v>9</v>
      </c>
      <c r="I334" s="4" t="s">
        <v>24</v>
      </c>
      <c r="J334" s="4" t="s">
        <v>24</v>
      </c>
      <c r="K334" s="4" t="s">
        <v>24</v>
      </c>
      <c r="L334" s="4" t="s">
        <v>24</v>
      </c>
      <c r="M334" s="4" t="s">
        <v>24</v>
      </c>
      <c r="N334" s="4" t="s">
        <v>24</v>
      </c>
      <c r="O334" s="4" t="s">
        <v>24</v>
      </c>
      <c r="P334" s="4" t="s">
        <v>6</v>
      </c>
      <c r="Q334" s="4" t="s">
        <v>6</v>
      </c>
      <c r="R334" s="4" t="s">
        <v>9</v>
      </c>
      <c r="S334" s="4" t="s">
        <v>13</v>
      </c>
      <c r="T334" s="4" t="s">
        <v>9</v>
      </c>
      <c r="U334" s="4" t="s">
        <v>9</v>
      </c>
      <c r="V334" s="4" t="s">
        <v>10</v>
      </c>
    </row>
    <row r="335" spans="1:13">
      <c r="A335" t="n">
        <v>3172</v>
      </c>
      <c r="B335" s="34" t="n">
        <v>19</v>
      </c>
      <c r="C335" s="7" t="n">
        <v>6513</v>
      </c>
      <c r="D335" s="7" t="s">
        <v>61</v>
      </c>
      <c r="E335" s="7" t="s">
        <v>62</v>
      </c>
      <c r="F335" s="7" t="s">
        <v>12</v>
      </c>
      <c r="G335" s="7" t="n">
        <v>0</v>
      </c>
      <c r="H335" s="7" t="n">
        <v>1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1</v>
      </c>
      <c r="N335" s="7" t="n">
        <v>1.60000002384186</v>
      </c>
      <c r="O335" s="7" t="n">
        <v>0.0900000035762787</v>
      </c>
      <c r="P335" s="7" t="s">
        <v>12</v>
      </c>
      <c r="Q335" s="7" t="s">
        <v>12</v>
      </c>
      <c r="R335" s="7" t="n">
        <v>-1</v>
      </c>
      <c r="S335" s="7" t="n">
        <v>0</v>
      </c>
      <c r="T335" s="7" t="n">
        <v>0</v>
      </c>
      <c r="U335" s="7" t="n">
        <v>0</v>
      </c>
      <c r="V335" s="7" t="n">
        <v>0</v>
      </c>
    </row>
    <row r="336" spans="1:13">
      <c r="A336" t="s">
        <v>4</v>
      </c>
      <c r="B336" s="4" t="s">
        <v>5</v>
      </c>
      <c r="C336" s="4" t="s">
        <v>13</v>
      </c>
      <c r="D336" s="20" t="s">
        <v>33</v>
      </c>
      <c r="E336" s="4" t="s">
        <v>5</v>
      </c>
      <c r="F336" s="4" t="s">
        <v>13</v>
      </c>
      <c r="G336" s="4" t="s">
        <v>10</v>
      </c>
      <c r="H336" s="20" t="s">
        <v>34</v>
      </c>
      <c r="I336" s="4" t="s">
        <v>13</v>
      </c>
      <c r="J336" s="4" t="s">
        <v>13</v>
      </c>
      <c r="K336" s="4" t="s">
        <v>23</v>
      </c>
    </row>
    <row r="337" spans="1:22">
      <c r="A337" t="n">
        <v>3245</v>
      </c>
      <c r="B337" s="11" t="n">
        <v>5</v>
      </c>
      <c r="C337" s="7" t="n">
        <v>28</v>
      </c>
      <c r="D337" s="20" t="s">
        <v>3</v>
      </c>
      <c r="E337" s="30" t="n">
        <v>64</v>
      </c>
      <c r="F337" s="7" t="n">
        <v>10</v>
      </c>
      <c r="G337" s="7" t="n">
        <v>68</v>
      </c>
      <c r="H337" s="20" t="s">
        <v>3</v>
      </c>
      <c r="I337" s="7" t="n">
        <v>8</v>
      </c>
      <c r="J337" s="7" t="n">
        <v>1</v>
      </c>
      <c r="K337" s="12" t="n">
        <f t="normal" ca="1">A343</f>
        <v>0</v>
      </c>
    </row>
    <row r="338" spans="1:22">
      <c r="A338" t="s">
        <v>4</v>
      </c>
      <c r="B338" s="4" t="s">
        <v>5</v>
      </c>
      <c r="C338" s="4" t="s">
        <v>10</v>
      </c>
      <c r="D338" s="4" t="s">
        <v>6</v>
      </c>
      <c r="E338" s="4" t="s">
        <v>6</v>
      </c>
      <c r="F338" s="4" t="s">
        <v>6</v>
      </c>
      <c r="G338" s="4" t="s">
        <v>13</v>
      </c>
      <c r="H338" s="4" t="s">
        <v>9</v>
      </c>
      <c r="I338" s="4" t="s">
        <v>24</v>
      </c>
      <c r="J338" s="4" t="s">
        <v>24</v>
      </c>
      <c r="K338" s="4" t="s">
        <v>24</v>
      </c>
      <c r="L338" s="4" t="s">
        <v>24</v>
      </c>
      <c r="M338" s="4" t="s">
        <v>24</v>
      </c>
      <c r="N338" s="4" t="s">
        <v>24</v>
      </c>
      <c r="O338" s="4" t="s">
        <v>24</v>
      </c>
      <c r="P338" s="4" t="s">
        <v>6</v>
      </c>
      <c r="Q338" s="4" t="s">
        <v>6</v>
      </c>
      <c r="R338" s="4" t="s">
        <v>9</v>
      </c>
      <c r="S338" s="4" t="s">
        <v>13</v>
      </c>
      <c r="T338" s="4" t="s">
        <v>9</v>
      </c>
      <c r="U338" s="4" t="s">
        <v>9</v>
      </c>
      <c r="V338" s="4" t="s">
        <v>10</v>
      </c>
    </row>
    <row r="339" spans="1:22">
      <c r="A339" t="n">
        <v>3257</v>
      </c>
      <c r="B339" s="34" t="n">
        <v>19</v>
      </c>
      <c r="C339" s="7" t="n">
        <v>68</v>
      </c>
      <c r="D339" s="7" t="s">
        <v>63</v>
      </c>
      <c r="E339" s="7" t="s">
        <v>64</v>
      </c>
      <c r="F339" s="7" t="s">
        <v>12</v>
      </c>
      <c r="G339" s="7" t="n">
        <v>0</v>
      </c>
      <c r="H339" s="7" t="n">
        <v>1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1</v>
      </c>
      <c r="N339" s="7" t="n">
        <v>1.60000002384186</v>
      </c>
      <c r="O339" s="7" t="n">
        <v>0.0900000035762787</v>
      </c>
      <c r="P339" s="7" t="s">
        <v>12</v>
      </c>
      <c r="Q339" s="7" t="s">
        <v>12</v>
      </c>
      <c r="R339" s="7" t="n">
        <v>-1</v>
      </c>
      <c r="S339" s="7" t="n">
        <v>0</v>
      </c>
      <c r="T339" s="7" t="n">
        <v>0</v>
      </c>
      <c r="U339" s="7" t="n">
        <v>0</v>
      </c>
      <c r="V339" s="7" t="n">
        <v>0</v>
      </c>
    </row>
    <row r="340" spans="1:22">
      <c r="A340" t="s">
        <v>4</v>
      </c>
      <c r="B340" s="4" t="s">
        <v>5</v>
      </c>
      <c r="C340" s="4" t="s">
        <v>23</v>
      </c>
    </row>
    <row r="341" spans="1:22">
      <c r="A341" t="n">
        <v>3325</v>
      </c>
      <c r="B341" s="14" t="n">
        <v>3</v>
      </c>
      <c r="C341" s="12" t="n">
        <f t="normal" ca="1">A345</f>
        <v>0</v>
      </c>
    </row>
    <row r="342" spans="1:22">
      <c r="A342" t="s">
        <v>4</v>
      </c>
      <c r="B342" s="4" t="s">
        <v>5</v>
      </c>
      <c r="C342" s="4" t="s">
        <v>10</v>
      </c>
      <c r="D342" s="4" t="s">
        <v>9</v>
      </c>
    </row>
    <row r="343" spans="1:22">
      <c r="A343" t="n">
        <v>3330</v>
      </c>
      <c r="B343" s="35" t="n">
        <v>44</v>
      </c>
      <c r="C343" s="7" t="n">
        <v>68</v>
      </c>
      <c r="D343" s="7" t="n">
        <v>128</v>
      </c>
    </row>
    <row r="344" spans="1:22">
      <c r="A344" t="s">
        <v>4</v>
      </c>
      <c r="B344" s="4" t="s">
        <v>5</v>
      </c>
      <c r="C344" s="4" t="s">
        <v>10</v>
      </c>
      <c r="D344" s="4" t="s">
        <v>13</v>
      </c>
      <c r="E344" s="4" t="s">
        <v>13</v>
      </c>
      <c r="F344" s="4" t="s">
        <v>6</v>
      </c>
    </row>
    <row r="345" spans="1:22">
      <c r="A345" t="n">
        <v>3337</v>
      </c>
      <c r="B345" s="19" t="n">
        <v>20</v>
      </c>
      <c r="C345" s="7" t="n">
        <v>0</v>
      </c>
      <c r="D345" s="7" t="n">
        <v>3</v>
      </c>
      <c r="E345" s="7" t="n">
        <v>10</v>
      </c>
      <c r="F345" s="7" t="s">
        <v>65</v>
      </c>
    </row>
    <row r="346" spans="1:22">
      <c r="A346" t="s">
        <v>4</v>
      </c>
      <c r="B346" s="4" t="s">
        <v>5</v>
      </c>
      <c r="C346" s="4" t="s">
        <v>10</v>
      </c>
    </row>
    <row r="347" spans="1:22">
      <c r="A347" t="n">
        <v>3355</v>
      </c>
      <c r="B347" s="32" t="n">
        <v>16</v>
      </c>
      <c r="C347" s="7" t="n">
        <v>0</v>
      </c>
    </row>
    <row r="348" spans="1:22">
      <c r="A348" t="s">
        <v>4</v>
      </c>
      <c r="B348" s="4" t="s">
        <v>5</v>
      </c>
      <c r="C348" s="4" t="s">
        <v>10</v>
      </c>
      <c r="D348" s="4" t="s">
        <v>13</v>
      </c>
      <c r="E348" s="4" t="s">
        <v>13</v>
      </c>
      <c r="F348" s="4" t="s">
        <v>6</v>
      </c>
    </row>
    <row r="349" spans="1:22">
      <c r="A349" t="n">
        <v>3358</v>
      </c>
      <c r="B349" s="19" t="n">
        <v>20</v>
      </c>
      <c r="C349" s="7" t="n">
        <v>61489</v>
      </c>
      <c r="D349" s="7" t="n">
        <v>3</v>
      </c>
      <c r="E349" s="7" t="n">
        <v>10</v>
      </c>
      <c r="F349" s="7" t="s">
        <v>65</v>
      </c>
    </row>
    <row r="350" spans="1:22">
      <c r="A350" t="s">
        <v>4</v>
      </c>
      <c r="B350" s="4" t="s">
        <v>5</v>
      </c>
      <c r="C350" s="4" t="s">
        <v>10</v>
      </c>
    </row>
    <row r="351" spans="1:22">
      <c r="A351" t="n">
        <v>3376</v>
      </c>
      <c r="B351" s="32" t="n">
        <v>16</v>
      </c>
      <c r="C351" s="7" t="n">
        <v>0</v>
      </c>
    </row>
    <row r="352" spans="1:22">
      <c r="A352" t="s">
        <v>4</v>
      </c>
      <c r="B352" s="4" t="s">
        <v>5</v>
      </c>
      <c r="C352" s="4" t="s">
        <v>10</v>
      </c>
      <c r="D352" s="4" t="s">
        <v>13</v>
      </c>
      <c r="E352" s="4" t="s">
        <v>13</v>
      </c>
      <c r="F352" s="4" t="s">
        <v>6</v>
      </c>
    </row>
    <row r="353" spans="1:22">
      <c r="A353" t="n">
        <v>3379</v>
      </c>
      <c r="B353" s="19" t="n">
        <v>20</v>
      </c>
      <c r="C353" s="7" t="n">
        <v>61490</v>
      </c>
      <c r="D353" s="7" t="n">
        <v>3</v>
      </c>
      <c r="E353" s="7" t="n">
        <v>10</v>
      </c>
      <c r="F353" s="7" t="s">
        <v>65</v>
      </c>
    </row>
    <row r="354" spans="1:22">
      <c r="A354" t="s">
        <v>4</v>
      </c>
      <c r="B354" s="4" t="s">
        <v>5</v>
      </c>
      <c r="C354" s="4" t="s">
        <v>10</v>
      </c>
    </row>
    <row r="355" spans="1:22">
      <c r="A355" t="n">
        <v>3397</v>
      </c>
      <c r="B355" s="32" t="n">
        <v>16</v>
      </c>
      <c r="C355" s="7" t="n">
        <v>0</v>
      </c>
    </row>
    <row r="356" spans="1:22">
      <c r="A356" t="s">
        <v>4</v>
      </c>
      <c r="B356" s="4" t="s">
        <v>5</v>
      </c>
      <c r="C356" s="4" t="s">
        <v>10</v>
      </c>
      <c r="D356" s="4" t="s">
        <v>13</v>
      </c>
      <c r="E356" s="4" t="s">
        <v>13</v>
      </c>
      <c r="F356" s="4" t="s">
        <v>6</v>
      </c>
    </row>
    <row r="357" spans="1:22">
      <c r="A357" t="n">
        <v>3400</v>
      </c>
      <c r="B357" s="19" t="n">
        <v>20</v>
      </c>
      <c r="C357" s="7" t="n">
        <v>61488</v>
      </c>
      <c r="D357" s="7" t="n">
        <v>3</v>
      </c>
      <c r="E357" s="7" t="n">
        <v>10</v>
      </c>
      <c r="F357" s="7" t="s">
        <v>65</v>
      </c>
    </row>
    <row r="358" spans="1:22">
      <c r="A358" t="s">
        <v>4</v>
      </c>
      <c r="B358" s="4" t="s">
        <v>5</v>
      </c>
      <c r="C358" s="4" t="s">
        <v>10</v>
      </c>
    </row>
    <row r="359" spans="1:22">
      <c r="A359" t="n">
        <v>3418</v>
      </c>
      <c r="B359" s="32" t="n">
        <v>16</v>
      </c>
      <c r="C359" s="7" t="n">
        <v>0</v>
      </c>
    </row>
    <row r="360" spans="1:22">
      <c r="A360" t="s">
        <v>4</v>
      </c>
      <c r="B360" s="4" t="s">
        <v>5</v>
      </c>
      <c r="C360" s="4" t="s">
        <v>10</v>
      </c>
      <c r="D360" s="4" t="s">
        <v>13</v>
      </c>
      <c r="E360" s="4" t="s">
        <v>13</v>
      </c>
      <c r="F360" s="4" t="s">
        <v>6</v>
      </c>
    </row>
    <row r="361" spans="1:22">
      <c r="A361" t="n">
        <v>3421</v>
      </c>
      <c r="B361" s="19" t="n">
        <v>20</v>
      </c>
      <c r="C361" s="7" t="n">
        <v>7032</v>
      </c>
      <c r="D361" s="7" t="n">
        <v>3</v>
      </c>
      <c r="E361" s="7" t="n">
        <v>10</v>
      </c>
      <c r="F361" s="7" t="s">
        <v>65</v>
      </c>
    </row>
    <row r="362" spans="1:22">
      <c r="A362" t="s">
        <v>4</v>
      </c>
      <c r="B362" s="4" t="s">
        <v>5</v>
      </c>
      <c r="C362" s="4" t="s">
        <v>10</v>
      </c>
    </row>
    <row r="363" spans="1:22">
      <c r="A363" t="n">
        <v>3439</v>
      </c>
      <c r="B363" s="32" t="n">
        <v>16</v>
      </c>
      <c r="C363" s="7" t="n">
        <v>0</v>
      </c>
    </row>
    <row r="364" spans="1:22">
      <c r="A364" t="s">
        <v>4</v>
      </c>
      <c r="B364" s="4" t="s">
        <v>5</v>
      </c>
      <c r="C364" s="4" t="s">
        <v>10</v>
      </c>
      <c r="D364" s="4" t="s">
        <v>13</v>
      </c>
      <c r="E364" s="4" t="s">
        <v>13</v>
      </c>
      <c r="F364" s="4" t="s">
        <v>6</v>
      </c>
    </row>
    <row r="365" spans="1:22">
      <c r="A365" t="n">
        <v>3442</v>
      </c>
      <c r="B365" s="19" t="n">
        <v>20</v>
      </c>
      <c r="C365" s="7" t="n">
        <v>6</v>
      </c>
      <c r="D365" s="7" t="n">
        <v>3</v>
      </c>
      <c r="E365" s="7" t="n">
        <v>10</v>
      </c>
      <c r="F365" s="7" t="s">
        <v>65</v>
      </c>
    </row>
    <row r="366" spans="1:22">
      <c r="A366" t="s">
        <v>4</v>
      </c>
      <c r="B366" s="4" t="s">
        <v>5</v>
      </c>
      <c r="C366" s="4" t="s">
        <v>10</v>
      </c>
    </row>
    <row r="367" spans="1:22">
      <c r="A367" t="n">
        <v>3460</v>
      </c>
      <c r="B367" s="32" t="n">
        <v>16</v>
      </c>
      <c r="C367" s="7" t="n">
        <v>0</v>
      </c>
    </row>
    <row r="368" spans="1:22">
      <c r="A368" t="s">
        <v>4</v>
      </c>
      <c r="B368" s="4" t="s">
        <v>5</v>
      </c>
      <c r="C368" s="4" t="s">
        <v>10</v>
      </c>
      <c r="D368" s="4" t="s">
        <v>13</v>
      </c>
      <c r="E368" s="4" t="s">
        <v>13</v>
      </c>
      <c r="F368" s="4" t="s">
        <v>6</v>
      </c>
    </row>
    <row r="369" spans="1:6">
      <c r="A369" t="n">
        <v>3463</v>
      </c>
      <c r="B369" s="19" t="n">
        <v>20</v>
      </c>
      <c r="C369" s="7" t="n">
        <v>3</v>
      </c>
      <c r="D369" s="7" t="n">
        <v>3</v>
      </c>
      <c r="E369" s="7" t="n">
        <v>10</v>
      </c>
      <c r="F369" s="7" t="s">
        <v>65</v>
      </c>
    </row>
    <row r="370" spans="1:6">
      <c r="A370" t="s">
        <v>4</v>
      </c>
      <c r="B370" s="4" t="s">
        <v>5</v>
      </c>
      <c r="C370" s="4" t="s">
        <v>10</v>
      </c>
    </row>
    <row r="371" spans="1:6">
      <c r="A371" t="n">
        <v>3481</v>
      </c>
      <c r="B371" s="32" t="n">
        <v>16</v>
      </c>
      <c r="C371" s="7" t="n">
        <v>0</v>
      </c>
    </row>
    <row r="372" spans="1:6">
      <c r="A372" t="s">
        <v>4</v>
      </c>
      <c r="B372" s="4" t="s">
        <v>5</v>
      </c>
      <c r="C372" s="4" t="s">
        <v>10</v>
      </c>
      <c r="D372" s="4" t="s">
        <v>13</v>
      </c>
      <c r="E372" s="4" t="s">
        <v>13</v>
      </c>
      <c r="F372" s="4" t="s">
        <v>6</v>
      </c>
    </row>
    <row r="373" spans="1:6">
      <c r="A373" t="n">
        <v>3484</v>
      </c>
      <c r="B373" s="19" t="n">
        <v>20</v>
      </c>
      <c r="C373" s="7" t="n">
        <v>5</v>
      </c>
      <c r="D373" s="7" t="n">
        <v>3</v>
      </c>
      <c r="E373" s="7" t="n">
        <v>10</v>
      </c>
      <c r="F373" s="7" t="s">
        <v>65</v>
      </c>
    </row>
    <row r="374" spans="1:6">
      <c r="A374" t="s">
        <v>4</v>
      </c>
      <c r="B374" s="4" t="s">
        <v>5</v>
      </c>
      <c r="C374" s="4" t="s">
        <v>10</v>
      </c>
    </row>
    <row r="375" spans="1:6">
      <c r="A375" t="n">
        <v>3502</v>
      </c>
      <c r="B375" s="32" t="n">
        <v>16</v>
      </c>
      <c r="C375" s="7" t="n">
        <v>0</v>
      </c>
    </row>
    <row r="376" spans="1:6">
      <c r="A376" t="s">
        <v>4</v>
      </c>
      <c r="B376" s="4" t="s">
        <v>5</v>
      </c>
      <c r="C376" s="4" t="s">
        <v>10</v>
      </c>
      <c r="D376" s="4" t="s">
        <v>13</v>
      </c>
      <c r="E376" s="4" t="s">
        <v>13</v>
      </c>
      <c r="F376" s="4" t="s">
        <v>6</v>
      </c>
    </row>
    <row r="377" spans="1:6">
      <c r="A377" t="n">
        <v>3505</v>
      </c>
      <c r="B377" s="19" t="n">
        <v>20</v>
      </c>
      <c r="C377" s="7" t="n">
        <v>68</v>
      </c>
      <c r="D377" s="7" t="n">
        <v>3</v>
      </c>
      <c r="E377" s="7" t="n">
        <v>10</v>
      </c>
      <c r="F377" s="7" t="s">
        <v>65</v>
      </c>
    </row>
    <row r="378" spans="1:6">
      <c r="A378" t="s">
        <v>4</v>
      </c>
      <c r="B378" s="4" t="s">
        <v>5</v>
      </c>
      <c r="C378" s="4" t="s">
        <v>10</v>
      </c>
    </row>
    <row r="379" spans="1:6">
      <c r="A379" t="n">
        <v>3523</v>
      </c>
      <c r="B379" s="32" t="n">
        <v>16</v>
      </c>
      <c r="C379" s="7" t="n">
        <v>0</v>
      </c>
    </row>
    <row r="380" spans="1:6">
      <c r="A380" t="s">
        <v>4</v>
      </c>
      <c r="B380" s="4" t="s">
        <v>5</v>
      </c>
      <c r="C380" s="4" t="s">
        <v>10</v>
      </c>
      <c r="D380" s="4" t="s">
        <v>13</v>
      </c>
      <c r="E380" s="4" t="s">
        <v>13</v>
      </c>
      <c r="F380" s="4" t="s">
        <v>6</v>
      </c>
    </row>
    <row r="381" spans="1:6">
      <c r="A381" t="n">
        <v>3526</v>
      </c>
      <c r="B381" s="19" t="n">
        <v>20</v>
      </c>
      <c r="C381" s="7" t="n">
        <v>6513</v>
      </c>
      <c r="D381" s="7" t="n">
        <v>3</v>
      </c>
      <c r="E381" s="7" t="n">
        <v>10</v>
      </c>
      <c r="F381" s="7" t="s">
        <v>65</v>
      </c>
    </row>
    <row r="382" spans="1:6">
      <c r="A382" t="s">
        <v>4</v>
      </c>
      <c r="B382" s="4" t="s">
        <v>5</v>
      </c>
      <c r="C382" s="4" t="s">
        <v>10</v>
      </c>
    </row>
    <row r="383" spans="1:6">
      <c r="A383" t="n">
        <v>3544</v>
      </c>
      <c r="B383" s="32" t="n">
        <v>16</v>
      </c>
      <c r="C383" s="7" t="n">
        <v>0</v>
      </c>
    </row>
    <row r="384" spans="1:6">
      <c r="A384" t="s">
        <v>4</v>
      </c>
      <c r="B384" s="4" t="s">
        <v>5</v>
      </c>
      <c r="C384" s="4" t="s">
        <v>13</v>
      </c>
      <c r="D384" s="4" t="s">
        <v>10</v>
      </c>
      <c r="E384" s="4" t="s">
        <v>13</v>
      </c>
      <c r="F384" s="4" t="s">
        <v>6</v>
      </c>
      <c r="G384" s="4" t="s">
        <v>6</v>
      </c>
      <c r="H384" s="4" t="s">
        <v>6</v>
      </c>
      <c r="I384" s="4" t="s">
        <v>6</v>
      </c>
      <c r="J384" s="4" t="s">
        <v>6</v>
      </c>
      <c r="K384" s="4" t="s">
        <v>6</v>
      </c>
      <c r="L384" s="4" t="s">
        <v>6</v>
      </c>
      <c r="M384" s="4" t="s">
        <v>6</v>
      </c>
      <c r="N384" s="4" t="s">
        <v>6</v>
      </c>
      <c r="O384" s="4" t="s">
        <v>6</v>
      </c>
      <c r="P384" s="4" t="s">
        <v>6</v>
      </c>
      <c r="Q384" s="4" t="s">
        <v>6</v>
      </c>
      <c r="R384" s="4" t="s">
        <v>6</v>
      </c>
      <c r="S384" s="4" t="s">
        <v>6</v>
      </c>
      <c r="T384" s="4" t="s">
        <v>6</v>
      </c>
      <c r="U384" s="4" t="s">
        <v>6</v>
      </c>
    </row>
    <row r="385" spans="1:21">
      <c r="A385" t="n">
        <v>3547</v>
      </c>
      <c r="B385" s="36" t="n">
        <v>36</v>
      </c>
      <c r="C385" s="7" t="n">
        <v>8</v>
      </c>
      <c r="D385" s="7" t="n">
        <v>5</v>
      </c>
      <c r="E385" s="7" t="n">
        <v>0</v>
      </c>
      <c r="F385" s="7" t="s">
        <v>66</v>
      </c>
      <c r="G385" s="7" t="s">
        <v>12</v>
      </c>
      <c r="H385" s="7" t="s">
        <v>12</v>
      </c>
      <c r="I385" s="7" t="s">
        <v>12</v>
      </c>
      <c r="J385" s="7" t="s">
        <v>12</v>
      </c>
      <c r="K385" s="7" t="s">
        <v>12</v>
      </c>
      <c r="L385" s="7" t="s">
        <v>12</v>
      </c>
      <c r="M385" s="7" t="s">
        <v>12</v>
      </c>
      <c r="N385" s="7" t="s">
        <v>12</v>
      </c>
      <c r="O385" s="7" t="s">
        <v>12</v>
      </c>
      <c r="P385" s="7" t="s">
        <v>12</v>
      </c>
      <c r="Q385" s="7" t="s">
        <v>12</v>
      </c>
      <c r="R385" s="7" t="s">
        <v>12</v>
      </c>
      <c r="S385" s="7" t="s">
        <v>12</v>
      </c>
      <c r="T385" s="7" t="s">
        <v>12</v>
      </c>
      <c r="U385" s="7" t="s">
        <v>12</v>
      </c>
    </row>
    <row r="386" spans="1:21">
      <c r="A386" t="s">
        <v>4</v>
      </c>
      <c r="B386" s="4" t="s">
        <v>5</v>
      </c>
      <c r="C386" s="4" t="s">
        <v>13</v>
      </c>
      <c r="D386" s="4" t="s">
        <v>10</v>
      </c>
      <c r="E386" s="4" t="s">
        <v>13</v>
      </c>
      <c r="F386" s="4" t="s">
        <v>6</v>
      </c>
      <c r="G386" s="4" t="s">
        <v>6</v>
      </c>
      <c r="H386" s="4" t="s">
        <v>6</v>
      </c>
      <c r="I386" s="4" t="s">
        <v>6</v>
      </c>
      <c r="J386" s="4" t="s">
        <v>6</v>
      </c>
      <c r="K386" s="4" t="s">
        <v>6</v>
      </c>
      <c r="L386" s="4" t="s">
        <v>6</v>
      </c>
      <c r="M386" s="4" t="s">
        <v>6</v>
      </c>
      <c r="N386" s="4" t="s">
        <v>6</v>
      </c>
      <c r="O386" s="4" t="s">
        <v>6</v>
      </c>
      <c r="P386" s="4" t="s">
        <v>6</v>
      </c>
      <c r="Q386" s="4" t="s">
        <v>6</v>
      </c>
      <c r="R386" s="4" t="s">
        <v>6</v>
      </c>
      <c r="S386" s="4" t="s">
        <v>6</v>
      </c>
      <c r="T386" s="4" t="s">
        <v>6</v>
      </c>
      <c r="U386" s="4" t="s">
        <v>6</v>
      </c>
    </row>
    <row r="387" spans="1:21">
      <c r="A387" t="n">
        <v>3581</v>
      </c>
      <c r="B387" s="36" t="n">
        <v>36</v>
      </c>
      <c r="C387" s="7" t="n">
        <v>8</v>
      </c>
      <c r="D387" s="7" t="n">
        <v>0</v>
      </c>
      <c r="E387" s="7" t="n">
        <v>0</v>
      </c>
      <c r="F387" s="7" t="s">
        <v>67</v>
      </c>
      <c r="G387" s="7" t="s">
        <v>68</v>
      </c>
      <c r="H387" s="7" t="s">
        <v>69</v>
      </c>
      <c r="I387" s="7" t="s">
        <v>12</v>
      </c>
      <c r="J387" s="7" t="s">
        <v>12</v>
      </c>
      <c r="K387" s="7" t="s">
        <v>12</v>
      </c>
      <c r="L387" s="7" t="s">
        <v>12</v>
      </c>
      <c r="M387" s="7" t="s">
        <v>12</v>
      </c>
      <c r="N387" s="7" t="s">
        <v>12</v>
      </c>
      <c r="O387" s="7" t="s">
        <v>12</v>
      </c>
      <c r="P387" s="7" t="s">
        <v>12</v>
      </c>
      <c r="Q387" s="7" t="s">
        <v>12</v>
      </c>
      <c r="R387" s="7" t="s">
        <v>12</v>
      </c>
      <c r="S387" s="7" t="s">
        <v>12</v>
      </c>
      <c r="T387" s="7" t="s">
        <v>12</v>
      </c>
      <c r="U387" s="7" t="s">
        <v>12</v>
      </c>
    </row>
    <row r="388" spans="1:21">
      <c r="A388" t="s">
        <v>4</v>
      </c>
      <c r="B388" s="4" t="s">
        <v>5</v>
      </c>
      <c r="C388" s="4" t="s">
        <v>13</v>
      </c>
      <c r="D388" s="4" t="s">
        <v>10</v>
      </c>
      <c r="E388" s="4" t="s">
        <v>13</v>
      </c>
      <c r="F388" s="4" t="s">
        <v>6</v>
      </c>
      <c r="G388" s="4" t="s">
        <v>6</v>
      </c>
      <c r="H388" s="4" t="s">
        <v>6</v>
      </c>
      <c r="I388" s="4" t="s">
        <v>6</v>
      </c>
      <c r="J388" s="4" t="s">
        <v>6</v>
      </c>
      <c r="K388" s="4" t="s">
        <v>6</v>
      </c>
      <c r="L388" s="4" t="s">
        <v>6</v>
      </c>
      <c r="M388" s="4" t="s">
        <v>6</v>
      </c>
      <c r="N388" s="4" t="s">
        <v>6</v>
      </c>
      <c r="O388" s="4" t="s">
        <v>6</v>
      </c>
      <c r="P388" s="4" t="s">
        <v>6</v>
      </c>
      <c r="Q388" s="4" t="s">
        <v>6</v>
      </c>
      <c r="R388" s="4" t="s">
        <v>6</v>
      </c>
      <c r="S388" s="4" t="s">
        <v>6</v>
      </c>
      <c r="T388" s="4" t="s">
        <v>6</v>
      </c>
      <c r="U388" s="4" t="s">
        <v>6</v>
      </c>
    </row>
    <row r="389" spans="1:21">
      <c r="A389" t="n">
        <v>3633</v>
      </c>
      <c r="B389" s="36" t="n">
        <v>36</v>
      </c>
      <c r="C389" s="7" t="n">
        <v>8</v>
      </c>
      <c r="D389" s="7" t="n">
        <v>6</v>
      </c>
      <c r="E389" s="7" t="n">
        <v>0</v>
      </c>
      <c r="F389" s="7" t="s">
        <v>70</v>
      </c>
      <c r="G389" s="7" t="s">
        <v>71</v>
      </c>
      <c r="H389" s="7" t="s">
        <v>72</v>
      </c>
      <c r="I389" s="7" t="s">
        <v>12</v>
      </c>
      <c r="J389" s="7" t="s">
        <v>12</v>
      </c>
      <c r="K389" s="7" t="s">
        <v>12</v>
      </c>
      <c r="L389" s="7" t="s">
        <v>12</v>
      </c>
      <c r="M389" s="7" t="s">
        <v>12</v>
      </c>
      <c r="N389" s="7" t="s">
        <v>12</v>
      </c>
      <c r="O389" s="7" t="s">
        <v>12</v>
      </c>
      <c r="P389" s="7" t="s">
        <v>12</v>
      </c>
      <c r="Q389" s="7" t="s">
        <v>12</v>
      </c>
      <c r="R389" s="7" t="s">
        <v>12</v>
      </c>
      <c r="S389" s="7" t="s">
        <v>12</v>
      </c>
      <c r="T389" s="7" t="s">
        <v>12</v>
      </c>
      <c r="U389" s="7" t="s">
        <v>12</v>
      </c>
    </row>
    <row r="390" spans="1:21">
      <c r="A390" t="s">
        <v>4</v>
      </c>
      <c r="B390" s="4" t="s">
        <v>5</v>
      </c>
      <c r="C390" s="4" t="s">
        <v>13</v>
      </c>
      <c r="D390" s="4" t="s">
        <v>10</v>
      </c>
      <c r="E390" s="4" t="s">
        <v>13</v>
      </c>
      <c r="F390" s="4" t="s">
        <v>6</v>
      </c>
      <c r="G390" s="4" t="s">
        <v>6</v>
      </c>
      <c r="H390" s="4" t="s">
        <v>6</v>
      </c>
      <c r="I390" s="4" t="s">
        <v>6</v>
      </c>
      <c r="J390" s="4" t="s">
        <v>6</v>
      </c>
      <c r="K390" s="4" t="s">
        <v>6</v>
      </c>
      <c r="L390" s="4" t="s">
        <v>6</v>
      </c>
      <c r="M390" s="4" t="s">
        <v>6</v>
      </c>
      <c r="N390" s="4" t="s">
        <v>6</v>
      </c>
      <c r="O390" s="4" t="s">
        <v>6</v>
      </c>
      <c r="P390" s="4" t="s">
        <v>6</v>
      </c>
      <c r="Q390" s="4" t="s">
        <v>6</v>
      </c>
      <c r="R390" s="4" t="s">
        <v>6</v>
      </c>
      <c r="S390" s="4" t="s">
        <v>6</v>
      </c>
      <c r="T390" s="4" t="s">
        <v>6</v>
      </c>
      <c r="U390" s="4" t="s">
        <v>6</v>
      </c>
    </row>
    <row r="391" spans="1:21">
      <c r="A391" t="n">
        <v>3700</v>
      </c>
      <c r="B391" s="36" t="n">
        <v>36</v>
      </c>
      <c r="C391" s="7" t="n">
        <v>8</v>
      </c>
      <c r="D391" s="7" t="n">
        <v>3</v>
      </c>
      <c r="E391" s="7" t="n">
        <v>0</v>
      </c>
      <c r="F391" s="7" t="s">
        <v>70</v>
      </c>
      <c r="G391" s="7" t="s">
        <v>12</v>
      </c>
      <c r="H391" s="7" t="s">
        <v>12</v>
      </c>
      <c r="I391" s="7" t="s">
        <v>12</v>
      </c>
      <c r="J391" s="7" t="s">
        <v>12</v>
      </c>
      <c r="K391" s="7" t="s">
        <v>12</v>
      </c>
      <c r="L391" s="7" t="s">
        <v>12</v>
      </c>
      <c r="M391" s="7" t="s">
        <v>12</v>
      </c>
      <c r="N391" s="7" t="s">
        <v>12</v>
      </c>
      <c r="O391" s="7" t="s">
        <v>12</v>
      </c>
      <c r="P391" s="7" t="s">
        <v>12</v>
      </c>
      <c r="Q391" s="7" t="s">
        <v>12</v>
      </c>
      <c r="R391" s="7" t="s">
        <v>12</v>
      </c>
      <c r="S391" s="7" t="s">
        <v>12</v>
      </c>
      <c r="T391" s="7" t="s">
        <v>12</v>
      </c>
      <c r="U391" s="7" t="s">
        <v>12</v>
      </c>
    </row>
    <row r="392" spans="1:21">
      <c r="A392" t="s">
        <v>4</v>
      </c>
      <c r="B392" s="4" t="s">
        <v>5</v>
      </c>
      <c r="C392" s="4" t="s">
        <v>13</v>
      </c>
      <c r="D392" s="4" t="s">
        <v>10</v>
      </c>
      <c r="E392" s="4" t="s">
        <v>13</v>
      </c>
      <c r="F392" s="4" t="s">
        <v>6</v>
      </c>
      <c r="G392" s="4" t="s">
        <v>6</v>
      </c>
      <c r="H392" s="4" t="s">
        <v>6</v>
      </c>
      <c r="I392" s="4" t="s">
        <v>6</v>
      </c>
      <c r="J392" s="4" t="s">
        <v>6</v>
      </c>
      <c r="K392" s="4" t="s">
        <v>6</v>
      </c>
      <c r="L392" s="4" t="s">
        <v>6</v>
      </c>
      <c r="M392" s="4" t="s">
        <v>6</v>
      </c>
      <c r="N392" s="4" t="s">
        <v>6</v>
      </c>
      <c r="O392" s="4" t="s">
        <v>6</v>
      </c>
      <c r="P392" s="4" t="s">
        <v>6</v>
      </c>
      <c r="Q392" s="4" t="s">
        <v>6</v>
      </c>
      <c r="R392" s="4" t="s">
        <v>6</v>
      </c>
      <c r="S392" s="4" t="s">
        <v>6</v>
      </c>
      <c r="T392" s="4" t="s">
        <v>6</v>
      </c>
      <c r="U392" s="4" t="s">
        <v>6</v>
      </c>
    </row>
    <row r="393" spans="1:21">
      <c r="A393" t="n">
        <v>3733</v>
      </c>
      <c r="B393" s="36" t="n">
        <v>36</v>
      </c>
      <c r="C393" s="7" t="n">
        <v>8</v>
      </c>
      <c r="D393" s="7" t="n">
        <v>61488</v>
      </c>
      <c r="E393" s="7" t="n">
        <v>0</v>
      </c>
      <c r="F393" s="7" t="s">
        <v>73</v>
      </c>
      <c r="G393" s="7" t="s">
        <v>74</v>
      </c>
      <c r="H393" s="7" t="s">
        <v>12</v>
      </c>
      <c r="I393" s="7" t="s">
        <v>12</v>
      </c>
      <c r="J393" s="7" t="s">
        <v>12</v>
      </c>
      <c r="K393" s="7" t="s">
        <v>12</v>
      </c>
      <c r="L393" s="7" t="s">
        <v>12</v>
      </c>
      <c r="M393" s="7" t="s">
        <v>12</v>
      </c>
      <c r="N393" s="7" t="s">
        <v>12</v>
      </c>
      <c r="O393" s="7" t="s">
        <v>12</v>
      </c>
      <c r="P393" s="7" t="s">
        <v>12</v>
      </c>
      <c r="Q393" s="7" t="s">
        <v>12</v>
      </c>
      <c r="R393" s="7" t="s">
        <v>12</v>
      </c>
      <c r="S393" s="7" t="s">
        <v>12</v>
      </c>
      <c r="T393" s="7" t="s">
        <v>12</v>
      </c>
      <c r="U393" s="7" t="s">
        <v>12</v>
      </c>
    </row>
    <row r="394" spans="1:21">
      <c r="A394" t="s">
        <v>4</v>
      </c>
      <c r="B394" s="4" t="s">
        <v>5</v>
      </c>
      <c r="C394" s="4" t="s">
        <v>13</v>
      </c>
      <c r="D394" s="4" t="s">
        <v>13</v>
      </c>
      <c r="E394" s="4" t="s">
        <v>13</v>
      </c>
      <c r="F394" s="4" t="s">
        <v>13</v>
      </c>
    </row>
    <row r="395" spans="1:21">
      <c r="A395" t="n">
        <v>3776</v>
      </c>
      <c r="B395" s="8" t="n">
        <v>14</v>
      </c>
      <c r="C395" s="7" t="n">
        <v>0</v>
      </c>
      <c r="D395" s="7" t="n">
        <v>0</v>
      </c>
      <c r="E395" s="7" t="n">
        <v>32</v>
      </c>
      <c r="F395" s="7" t="n">
        <v>0</v>
      </c>
    </row>
    <row r="396" spans="1:21">
      <c r="A396" t="s">
        <v>4</v>
      </c>
      <c r="B396" s="4" t="s">
        <v>5</v>
      </c>
      <c r="C396" s="4" t="s">
        <v>10</v>
      </c>
      <c r="D396" s="4" t="s">
        <v>24</v>
      </c>
      <c r="E396" s="4" t="s">
        <v>24</v>
      </c>
      <c r="F396" s="4" t="s">
        <v>24</v>
      </c>
      <c r="G396" s="4" t="s">
        <v>24</v>
      </c>
    </row>
    <row r="397" spans="1:21">
      <c r="A397" t="n">
        <v>3781</v>
      </c>
      <c r="B397" s="37" t="n">
        <v>46</v>
      </c>
      <c r="C397" s="7" t="n">
        <v>0</v>
      </c>
      <c r="D397" s="7" t="n">
        <v>1.21000003814697</v>
      </c>
      <c r="E397" s="7" t="n">
        <v>-5.26999998092651</v>
      </c>
      <c r="F397" s="7" t="n">
        <v>151.740005493164</v>
      </c>
      <c r="G397" s="7" t="n">
        <v>108.5</v>
      </c>
    </row>
    <row r="398" spans="1:21">
      <c r="A398" t="s">
        <v>4</v>
      </c>
      <c r="B398" s="4" t="s">
        <v>5</v>
      </c>
      <c r="C398" s="4" t="s">
        <v>10</v>
      </c>
      <c r="D398" s="4" t="s">
        <v>24</v>
      </c>
      <c r="E398" s="4" t="s">
        <v>24</v>
      </c>
      <c r="F398" s="4" t="s">
        <v>24</v>
      </c>
      <c r="G398" s="4" t="s">
        <v>24</v>
      </c>
    </row>
    <row r="399" spans="1:21">
      <c r="A399" t="n">
        <v>3800</v>
      </c>
      <c r="B399" s="37" t="n">
        <v>46</v>
      </c>
      <c r="C399" s="7" t="n">
        <v>61489</v>
      </c>
      <c r="D399" s="7" t="n">
        <v>4.21000003814697</v>
      </c>
      <c r="E399" s="7" t="n">
        <v>-5.26999998092651</v>
      </c>
      <c r="F399" s="7" t="n">
        <v>152.190002441406</v>
      </c>
      <c r="G399" s="7" t="n">
        <v>266</v>
      </c>
    </row>
    <row r="400" spans="1:21">
      <c r="A400" t="s">
        <v>4</v>
      </c>
      <c r="B400" s="4" t="s">
        <v>5</v>
      </c>
      <c r="C400" s="4" t="s">
        <v>10</v>
      </c>
      <c r="D400" s="4" t="s">
        <v>24</v>
      </c>
      <c r="E400" s="4" t="s">
        <v>24</v>
      </c>
      <c r="F400" s="4" t="s">
        <v>24</v>
      </c>
      <c r="G400" s="4" t="s">
        <v>24</v>
      </c>
    </row>
    <row r="401" spans="1:21">
      <c r="A401" t="n">
        <v>3819</v>
      </c>
      <c r="B401" s="37" t="n">
        <v>46</v>
      </c>
      <c r="C401" s="7" t="n">
        <v>61490</v>
      </c>
      <c r="D401" s="7" t="n">
        <v>3.78999996185303</v>
      </c>
      <c r="E401" s="7" t="n">
        <v>-5.28999996185303</v>
      </c>
      <c r="F401" s="7" t="n">
        <v>152.979995727539</v>
      </c>
      <c r="G401" s="7" t="n">
        <v>245.899993896484</v>
      </c>
    </row>
    <row r="402" spans="1:21">
      <c r="A402" t="s">
        <v>4</v>
      </c>
      <c r="B402" s="4" t="s">
        <v>5</v>
      </c>
      <c r="C402" s="4" t="s">
        <v>10</v>
      </c>
      <c r="D402" s="4" t="s">
        <v>24</v>
      </c>
      <c r="E402" s="4" t="s">
        <v>24</v>
      </c>
      <c r="F402" s="4" t="s">
        <v>24</v>
      </c>
      <c r="G402" s="4" t="s">
        <v>24</v>
      </c>
    </row>
    <row r="403" spans="1:21">
      <c r="A403" t="n">
        <v>3838</v>
      </c>
      <c r="B403" s="37" t="n">
        <v>46</v>
      </c>
      <c r="C403" s="7" t="n">
        <v>61488</v>
      </c>
      <c r="D403" s="7" t="n">
        <v>3.55999994277954</v>
      </c>
      <c r="E403" s="7" t="n">
        <v>-5.28999996185303</v>
      </c>
      <c r="F403" s="7" t="n">
        <v>149.479995727539</v>
      </c>
      <c r="G403" s="7" t="n">
        <v>323.200012207031</v>
      </c>
    </row>
    <row r="404" spans="1:21">
      <c r="A404" t="s">
        <v>4</v>
      </c>
      <c r="B404" s="4" t="s">
        <v>5</v>
      </c>
      <c r="C404" s="4" t="s">
        <v>10</v>
      </c>
      <c r="D404" s="4" t="s">
        <v>24</v>
      </c>
      <c r="E404" s="4" t="s">
        <v>24</v>
      </c>
      <c r="F404" s="4" t="s">
        <v>24</v>
      </c>
      <c r="G404" s="4" t="s">
        <v>24</v>
      </c>
    </row>
    <row r="405" spans="1:21">
      <c r="A405" t="n">
        <v>3857</v>
      </c>
      <c r="B405" s="37" t="n">
        <v>46</v>
      </c>
      <c r="C405" s="7" t="n">
        <v>3</v>
      </c>
      <c r="D405" s="7" t="n">
        <v>4.11999988555908</v>
      </c>
      <c r="E405" s="7" t="n">
        <v>-5.25</v>
      </c>
      <c r="F405" s="7" t="n">
        <v>151.509994506836</v>
      </c>
      <c r="G405" s="7" t="n">
        <v>268.799987792969</v>
      </c>
    </row>
    <row r="406" spans="1:21">
      <c r="A406" t="s">
        <v>4</v>
      </c>
      <c r="B406" s="4" t="s">
        <v>5</v>
      </c>
      <c r="C406" s="4" t="s">
        <v>10</v>
      </c>
      <c r="D406" s="4" t="s">
        <v>24</v>
      </c>
      <c r="E406" s="4" t="s">
        <v>24</v>
      </c>
      <c r="F406" s="4" t="s">
        <v>24</v>
      </c>
      <c r="G406" s="4" t="s">
        <v>24</v>
      </c>
    </row>
    <row r="407" spans="1:21">
      <c r="A407" t="n">
        <v>3876</v>
      </c>
      <c r="B407" s="37" t="n">
        <v>46</v>
      </c>
      <c r="C407" s="7" t="n">
        <v>5</v>
      </c>
      <c r="D407" s="7" t="n">
        <v>4.28999996185303</v>
      </c>
      <c r="E407" s="7" t="n">
        <v>-5.28000020980835</v>
      </c>
      <c r="F407" s="7" t="n">
        <v>150.720001220703</v>
      </c>
      <c r="G407" s="7" t="n">
        <v>286</v>
      </c>
    </row>
    <row r="408" spans="1:21">
      <c r="A408" t="s">
        <v>4</v>
      </c>
      <c r="B408" s="4" t="s">
        <v>5</v>
      </c>
      <c r="C408" s="4" t="s">
        <v>10</v>
      </c>
      <c r="D408" s="4" t="s">
        <v>24</v>
      </c>
      <c r="E408" s="4" t="s">
        <v>24</v>
      </c>
      <c r="F408" s="4" t="s">
        <v>24</v>
      </c>
      <c r="G408" s="4" t="s">
        <v>24</v>
      </c>
    </row>
    <row r="409" spans="1:21">
      <c r="A409" t="n">
        <v>3895</v>
      </c>
      <c r="B409" s="37" t="n">
        <v>46</v>
      </c>
      <c r="C409" s="7" t="n">
        <v>68</v>
      </c>
      <c r="D409" s="7" t="n">
        <v>2.02999997138977</v>
      </c>
      <c r="E409" s="7" t="n">
        <v>-5.26999998092651</v>
      </c>
      <c r="F409" s="7" t="n">
        <v>151.830001831055</v>
      </c>
      <c r="G409" s="7" t="n">
        <v>188.600006103516</v>
      </c>
    </row>
    <row r="410" spans="1:21">
      <c r="A410" t="s">
        <v>4</v>
      </c>
      <c r="B410" s="4" t="s">
        <v>5</v>
      </c>
      <c r="C410" s="4" t="s">
        <v>10</v>
      </c>
      <c r="D410" s="4" t="s">
        <v>24</v>
      </c>
      <c r="E410" s="4" t="s">
        <v>24</v>
      </c>
      <c r="F410" s="4" t="s">
        <v>24</v>
      </c>
      <c r="G410" s="4" t="s">
        <v>24</v>
      </c>
    </row>
    <row r="411" spans="1:21">
      <c r="A411" t="n">
        <v>3914</v>
      </c>
      <c r="B411" s="37" t="n">
        <v>46</v>
      </c>
      <c r="C411" s="7" t="n">
        <v>7032</v>
      </c>
      <c r="D411" s="7" t="n">
        <v>4.42999982833862</v>
      </c>
      <c r="E411" s="7" t="n">
        <v>-4.76000022888184</v>
      </c>
      <c r="F411" s="7" t="n">
        <v>150.020004272461</v>
      </c>
      <c r="G411" s="7" t="n">
        <v>286</v>
      </c>
    </row>
    <row r="412" spans="1:21">
      <c r="A412" t="s">
        <v>4</v>
      </c>
      <c r="B412" s="4" t="s">
        <v>5</v>
      </c>
      <c r="C412" s="4" t="s">
        <v>10</v>
      </c>
      <c r="D412" s="4" t="s">
        <v>24</v>
      </c>
      <c r="E412" s="4" t="s">
        <v>24</v>
      </c>
      <c r="F412" s="4" t="s">
        <v>24</v>
      </c>
      <c r="G412" s="4" t="s">
        <v>24</v>
      </c>
    </row>
    <row r="413" spans="1:21">
      <c r="A413" t="n">
        <v>3933</v>
      </c>
      <c r="B413" s="37" t="n">
        <v>46</v>
      </c>
      <c r="C413" s="7" t="n">
        <v>6</v>
      </c>
      <c r="D413" s="7" t="n">
        <v>0.180000007152557</v>
      </c>
      <c r="E413" s="7" t="n">
        <v>-5.28000020980835</v>
      </c>
      <c r="F413" s="7" t="n">
        <v>151.259994506836</v>
      </c>
      <c r="G413" s="7" t="n">
        <v>65.4000015258789</v>
      </c>
    </row>
    <row r="414" spans="1:21">
      <c r="A414" t="s">
        <v>4</v>
      </c>
      <c r="B414" s="4" t="s">
        <v>5</v>
      </c>
      <c r="C414" s="4" t="s">
        <v>10</v>
      </c>
      <c r="D414" s="4" t="s">
        <v>24</v>
      </c>
      <c r="E414" s="4" t="s">
        <v>24</v>
      </c>
      <c r="F414" s="4" t="s">
        <v>24</v>
      </c>
      <c r="G414" s="4" t="s">
        <v>24</v>
      </c>
    </row>
    <row r="415" spans="1:21">
      <c r="A415" t="n">
        <v>3952</v>
      </c>
      <c r="B415" s="37" t="n">
        <v>46</v>
      </c>
      <c r="C415" s="7" t="n">
        <v>6513</v>
      </c>
      <c r="D415" s="7" t="n">
        <v>-0.769999980926514</v>
      </c>
      <c r="E415" s="7" t="n">
        <v>-5.26999998092651</v>
      </c>
      <c r="F415" s="7" t="n">
        <v>151.710006713867</v>
      </c>
      <c r="G415" s="7" t="n">
        <v>159.899993896484</v>
      </c>
    </row>
    <row r="416" spans="1:21">
      <c r="A416" t="s">
        <v>4</v>
      </c>
      <c r="B416" s="4" t="s">
        <v>5</v>
      </c>
      <c r="C416" s="4" t="s">
        <v>10</v>
      </c>
      <c r="D416" s="4" t="s">
        <v>9</v>
      </c>
    </row>
    <row r="417" spans="1:7">
      <c r="A417" t="n">
        <v>3971</v>
      </c>
      <c r="B417" s="38" t="n">
        <v>43</v>
      </c>
      <c r="C417" s="7" t="n">
        <v>7056</v>
      </c>
      <c r="D417" s="7" t="n">
        <v>128</v>
      </c>
    </row>
    <row r="418" spans="1:7">
      <c r="A418" t="s">
        <v>4</v>
      </c>
      <c r="B418" s="4" t="s">
        <v>5</v>
      </c>
      <c r="C418" s="4" t="s">
        <v>13</v>
      </c>
      <c r="D418" s="20" t="s">
        <v>33</v>
      </c>
      <c r="E418" s="4" t="s">
        <v>5</v>
      </c>
      <c r="F418" s="4" t="s">
        <v>13</v>
      </c>
      <c r="G418" s="4" t="s">
        <v>10</v>
      </c>
      <c r="H418" s="20" t="s">
        <v>34</v>
      </c>
      <c r="I418" s="4" t="s">
        <v>13</v>
      </c>
      <c r="J418" s="4" t="s">
        <v>23</v>
      </c>
    </row>
    <row r="419" spans="1:7">
      <c r="A419" t="n">
        <v>3978</v>
      </c>
      <c r="B419" s="11" t="n">
        <v>5</v>
      </c>
      <c r="C419" s="7" t="n">
        <v>28</v>
      </c>
      <c r="D419" s="20" t="s">
        <v>3</v>
      </c>
      <c r="E419" s="30" t="n">
        <v>64</v>
      </c>
      <c r="F419" s="7" t="n">
        <v>5</v>
      </c>
      <c r="G419" s="7" t="n">
        <v>1</v>
      </c>
      <c r="H419" s="20" t="s">
        <v>3</v>
      </c>
      <c r="I419" s="7" t="n">
        <v>1</v>
      </c>
      <c r="J419" s="12" t="n">
        <f t="normal" ca="1">A423</f>
        <v>0</v>
      </c>
    </row>
    <row r="420" spans="1:7">
      <c r="A420" t="s">
        <v>4</v>
      </c>
      <c r="B420" s="4" t="s">
        <v>5</v>
      </c>
      <c r="C420" s="4" t="s">
        <v>13</v>
      </c>
      <c r="D420" s="4" t="s">
        <v>10</v>
      </c>
      <c r="E420" s="4" t="s">
        <v>13</v>
      </c>
      <c r="F420" s="4" t="s">
        <v>6</v>
      </c>
      <c r="G420" s="4" t="s">
        <v>6</v>
      </c>
      <c r="H420" s="4" t="s">
        <v>6</v>
      </c>
      <c r="I420" s="4" t="s">
        <v>6</v>
      </c>
      <c r="J420" s="4" t="s">
        <v>6</v>
      </c>
      <c r="K420" s="4" t="s">
        <v>6</v>
      </c>
      <c r="L420" s="4" t="s">
        <v>6</v>
      </c>
      <c r="M420" s="4" t="s">
        <v>6</v>
      </c>
      <c r="N420" s="4" t="s">
        <v>6</v>
      </c>
      <c r="O420" s="4" t="s">
        <v>6</v>
      </c>
      <c r="P420" s="4" t="s">
        <v>6</v>
      </c>
      <c r="Q420" s="4" t="s">
        <v>6</v>
      </c>
      <c r="R420" s="4" t="s">
        <v>6</v>
      </c>
      <c r="S420" s="4" t="s">
        <v>6</v>
      </c>
      <c r="T420" s="4" t="s">
        <v>6</v>
      </c>
      <c r="U420" s="4" t="s">
        <v>6</v>
      </c>
    </row>
    <row r="421" spans="1:7">
      <c r="A421" t="n">
        <v>3989</v>
      </c>
      <c r="B421" s="36" t="n">
        <v>36</v>
      </c>
      <c r="C421" s="7" t="n">
        <v>8</v>
      </c>
      <c r="D421" s="7" t="n">
        <v>1</v>
      </c>
      <c r="E421" s="7" t="n">
        <v>0</v>
      </c>
      <c r="F421" s="7" t="s">
        <v>68</v>
      </c>
      <c r="G421" s="7" t="s">
        <v>12</v>
      </c>
      <c r="H421" s="7" t="s">
        <v>12</v>
      </c>
      <c r="I421" s="7" t="s">
        <v>12</v>
      </c>
      <c r="J421" s="7" t="s">
        <v>12</v>
      </c>
      <c r="K421" s="7" t="s">
        <v>12</v>
      </c>
      <c r="L421" s="7" t="s">
        <v>12</v>
      </c>
      <c r="M421" s="7" t="s">
        <v>12</v>
      </c>
      <c r="N421" s="7" t="s">
        <v>12</v>
      </c>
      <c r="O421" s="7" t="s">
        <v>12</v>
      </c>
      <c r="P421" s="7" t="s">
        <v>12</v>
      </c>
      <c r="Q421" s="7" t="s">
        <v>12</v>
      </c>
      <c r="R421" s="7" t="s">
        <v>12</v>
      </c>
      <c r="S421" s="7" t="s">
        <v>12</v>
      </c>
      <c r="T421" s="7" t="s">
        <v>12</v>
      </c>
      <c r="U421" s="7" t="s">
        <v>12</v>
      </c>
    </row>
    <row r="422" spans="1:7">
      <c r="A422" t="s">
        <v>4</v>
      </c>
      <c r="B422" s="4" t="s">
        <v>5</v>
      </c>
      <c r="C422" s="4" t="s">
        <v>13</v>
      </c>
      <c r="D422" s="20" t="s">
        <v>33</v>
      </c>
      <c r="E422" s="4" t="s">
        <v>5</v>
      </c>
      <c r="F422" s="4" t="s">
        <v>13</v>
      </c>
      <c r="G422" s="4" t="s">
        <v>10</v>
      </c>
      <c r="H422" s="20" t="s">
        <v>34</v>
      </c>
      <c r="I422" s="4" t="s">
        <v>13</v>
      </c>
      <c r="J422" s="4" t="s">
        <v>23</v>
      </c>
    </row>
    <row r="423" spans="1:7">
      <c r="A423" t="n">
        <v>4018</v>
      </c>
      <c r="B423" s="11" t="n">
        <v>5</v>
      </c>
      <c r="C423" s="7" t="n">
        <v>28</v>
      </c>
      <c r="D423" s="20" t="s">
        <v>3</v>
      </c>
      <c r="E423" s="30" t="n">
        <v>64</v>
      </c>
      <c r="F423" s="7" t="n">
        <v>5</v>
      </c>
      <c r="G423" s="7" t="n">
        <v>9</v>
      </c>
      <c r="H423" s="20" t="s">
        <v>3</v>
      </c>
      <c r="I423" s="7" t="n">
        <v>1</v>
      </c>
      <c r="J423" s="12" t="n">
        <f t="normal" ca="1">A427</f>
        <v>0</v>
      </c>
    </row>
    <row r="424" spans="1:7">
      <c r="A424" t="s">
        <v>4</v>
      </c>
      <c r="B424" s="4" t="s">
        <v>5</v>
      </c>
      <c r="C424" s="4" t="s">
        <v>13</v>
      </c>
      <c r="D424" s="4" t="s">
        <v>10</v>
      </c>
      <c r="E424" s="4" t="s">
        <v>13</v>
      </c>
      <c r="F424" s="4" t="s">
        <v>6</v>
      </c>
      <c r="G424" s="4" t="s">
        <v>6</v>
      </c>
      <c r="H424" s="4" t="s">
        <v>6</v>
      </c>
      <c r="I424" s="4" t="s">
        <v>6</v>
      </c>
      <c r="J424" s="4" t="s">
        <v>6</v>
      </c>
      <c r="K424" s="4" t="s">
        <v>6</v>
      </c>
      <c r="L424" s="4" t="s">
        <v>6</v>
      </c>
      <c r="M424" s="4" t="s">
        <v>6</v>
      </c>
      <c r="N424" s="4" t="s">
        <v>6</v>
      </c>
      <c r="O424" s="4" t="s">
        <v>6</v>
      </c>
      <c r="P424" s="4" t="s">
        <v>6</v>
      </c>
      <c r="Q424" s="4" t="s">
        <v>6</v>
      </c>
      <c r="R424" s="4" t="s">
        <v>6</v>
      </c>
      <c r="S424" s="4" t="s">
        <v>6</v>
      </c>
      <c r="T424" s="4" t="s">
        <v>6</v>
      </c>
      <c r="U424" s="4" t="s">
        <v>6</v>
      </c>
    </row>
    <row r="425" spans="1:7">
      <c r="A425" t="n">
        <v>4029</v>
      </c>
      <c r="B425" s="36" t="n">
        <v>36</v>
      </c>
      <c r="C425" s="7" t="n">
        <v>8</v>
      </c>
      <c r="D425" s="7" t="n">
        <v>9</v>
      </c>
      <c r="E425" s="7" t="n">
        <v>0</v>
      </c>
      <c r="F425" s="7" t="s">
        <v>75</v>
      </c>
      <c r="G425" s="7" t="s">
        <v>76</v>
      </c>
      <c r="H425" s="7" t="s">
        <v>12</v>
      </c>
      <c r="I425" s="7" t="s">
        <v>12</v>
      </c>
      <c r="J425" s="7" t="s">
        <v>12</v>
      </c>
      <c r="K425" s="7" t="s">
        <v>12</v>
      </c>
      <c r="L425" s="7" t="s">
        <v>12</v>
      </c>
      <c r="M425" s="7" t="s">
        <v>12</v>
      </c>
      <c r="N425" s="7" t="s">
        <v>12</v>
      </c>
      <c r="O425" s="7" t="s">
        <v>12</v>
      </c>
      <c r="P425" s="7" t="s">
        <v>12</v>
      </c>
      <c r="Q425" s="7" t="s">
        <v>12</v>
      </c>
      <c r="R425" s="7" t="s">
        <v>12</v>
      </c>
      <c r="S425" s="7" t="s">
        <v>12</v>
      </c>
      <c r="T425" s="7" t="s">
        <v>12</v>
      </c>
      <c r="U425" s="7" t="s">
        <v>12</v>
      </c>
    </row>
    <row r="426" spans="1:7">
      <c r="A426" t="s">
        <v>4</v>
      </c>
      <c r="B426" s="4" t="s">
        <v>5</v>
      </c>
      <c r="C426" s="4" t="s">
        <v>13</v>
      </c>
      <c r="D426" s="20" t="s">
        <v>33</v>
      </c>
      <c r="E426" s="4" t="s">
        <v>5</v>
      </c>
      <c r="F426" s="4" t="s">
        <v>13</v>
      </c>
      <c r="G426" s="4" t="s">
        <v>10</v>
      </c>
      <c r="H426" s="20" t="s">
        <v>34</v>
      </c>
      <c r="I426" s="4" t="s">
        <v>13</v>
      </c>
      <c r="J426" s="4" t="s">
        <v>23</v>
      </c>
    </row>
    <row r="427" spans="1:7">
      <c r="A427" t="n">
        <v>4078</v>
      </c>
      <c r="B427" s="11" t="n">
        <v>5</v>
      </c>
      <c r="C427" s="7" t="n">
        <v>28</v>
      </c>
      <c r="D427" s="20" t="s">
        <v>3</v>
      </c>
      <c r="E427" s="30" t="n">
        <v>64</v>
      </c>
      <c r="F427" s="7" t="n">
        <v>5</v>
      </c>
      <c r="G427" s="7" t="n">
        <v>4</v>
      </c>
      <c r="H427" s="20" t="s">
        <v>3</v>
      </c>
      <c r="I427" s="7" t="n">
        <v>1</v>
      </c>
      <c r="J427" s="12" t="n">
        <f t="normal" ca="1">A431</f>
        <v>0</v>
      </c>
    </row>
    <row r="428" spans="1:7">
      <c r="A428" t="s">
        <v>4</v>
      </c>
      <c r="B428" s="4" t="s">
        <v>5</v>
      </c>
      <c r="C428" s="4" t="s">
        <v>13</v>
      </c>
      <c r="D428" s="4" t="s">
        <v>10</v>
      </c>
      <c r="E428" s="4" t="s">
        <v>13</v>
      </c>
      <c r="F428" s="4" t="s">
        <v>6</v>
      </c>
      <c r="G428" s="4" t="s">
        <v>6</v>
      </c>
      <c r="H428" s="4" t="s">
        <v>6</v>
      </c>
      <c r="I428" s="4" t="s">
        <v>6</v>
      </c>
      <c r="J428" s="4" t="s">
        <v>6</v>
      </c>
      <c r="K428" s="4" t="s">
        <v>6</v>
      </c>
      <c r="L428" s="4" t="s">
        <v>6</v>
      </c>
      <c r="M428" s="4" t="s">
        <v>6</v>
      </c>
      <c r="N428" s="4" t="s">
        <v>6</v>
      </c>
      <c r="O428" s="4" t="s">
        <v>6</v>
      </c>
      <c r="P428" s="4" t="s">
        <v>6</v>
      </c>
      <c r="Q428" s="4" t="s">
        <v>6</v>
      </c>
      <c r="R428" s="4" t="s">
        <v>6</v>
      </c>
      <c r="S428" s="4" t="s">
        <v>6</v>
      </c>
      <c r="T428" s="4" t="s">
        <v>6</v>
      </c>
      <c r="U428" s="4" t="s">
        <v>6</v>
      </c>
    </row>
    <row r="429" spans="1:7">
      <c r="A429" t="n">
        <v>4089</v>
      </c>
      <c r="B429" s="36" t="n">
        <v>36</v>
      </c>
      <c r="C429" s="7" t="n">
        <v>8</v>
      </c>
      <c r="D429" s="7" t="n">
        <v>4</v>
      </c>
      <c r="E429" s="7" t="n">
        <v>0</v>
      </c>
      <c r="F429" s="7" t="s">
        <v>71</v>
      </c>
      <c r="G429" s="7" t="s">
        <v>12</v>
      </c>
      <c r="H429" s="7" t="s">
        <v>12</v>
      </c>
      <c r="I429" s="7" t="s">
        <v>12</v>
      </c>
      <c r="J429" s="7" t="s">
        <v>12</v>
      </c>
      <c r="K429" s="7" t="s">
        <v>12</v>
      </c>
      <c r="L429" s="7" t="s">
        <v>12</v>
      </c>
      <c r="M429" s="7" t="s">
        <v>12</v>
      </c>
      <c r="N429" s="7" t="s">
        <v>12</v>
      </c>
      <c r="O429" s="7" t="s">
        <v>12</v>
      </c>
      <c r="P429" s="7" t="s">
        <v>12</v>
      </c>
      <c r="Q429" s="7" t="s">
        <v>12</v>
      </c>
      <c r="R429" s="7" t="s">
        <v>12</v>
      </c>
      <c r="S429" s="7" t="s">
        <v>12</v>
      </c>
      <c r="T429" s="7" t="s">
        <v>12</v>
      </c>
      <c r="U429" s="7" t="s">
        <v>12</v>
      </c>
    </row>
    <row r="430" spans="1:7">
      <c r="A430" t="s">
        <v>4</v>
      </c>
      <c r="B430" s="4" t="s">
        <v>5</v>
      </c>
      <c r="C430" s="4" t="s">
        <v>13</v>
      </c>
      <c r="D430" s="20" t="s">
        <v>33</v>
      </c>
      <c r="E430" s="4" t="s">
        <v>5</v>
      </c>
      <c r="F430" s="4" t="s">
        <v>13</v>
      </c>
      <c r="G430" s="4" t="s">
        <v>10</v>
      </c>
      <c r="H430" s="20" t="s">
        <v>34</v>
      </c>
      <c r="I430" s="4" t="s">
        <v>13</v>
      </c>
      <c r="J430" s="4" t="s">
        <v>23</v>
      </c>
    </row>
    <row r="431" spans="1:7">
      <c r="A431" t="n">
        <v>4124</v>
      </c>
      <c r="B431" s="11" t="n">
        <v>5</v>
      </c>
      <c r="C431" s="7" t="n">
        <v>28</v>
      </c>
      <c r="D431" s="20" t="s">
        <v>3</v>
      </c>
      <c r="E431" s="30" t="n">
        <v>64</v>
      </c>
      <c r="F431" s="7" t="n">
        <v>5</v>
      </c>
      <c r="G431" s="7" t="n">
        <v>8</v>
      </c>
      <c r="H431" s="20" t="s">
        <v>3</v>
      </c>
      <c r="I431" s="7" t="n">
        <v>1</v>
      </c>
      <c r="J431" s="12" t="n">
        <f t="normal" ca="1">A435</f>
        <v>0</v>
      </c>
    </row>
    <row r="432" spans="1:7">
      <c r="A432" t="s">
        <v>4</v>
      </c>
      <c r="B432" s="4" t="s">
        <v>5</v>
      </c>
      <c r="C432" s="4" t="s">
        <v>13</v>
      </c>
      <c r="D432" s="4" t="s">
        <v>10</v>
      </c>
      <c r="E432" s="4" t="s">
        <v>13</v>
      </c>
      <c r="F432" s="4" t="s">
        <v>6</v>
      </c>
      <c r="G432" s="4" t="s">
        <v>6</v>
      </c>
      <c r="H432" s="4" t="s">
        <v>6</v>
      </c>
      <c r="I432" s="4" t="s">
        <v>6</v>
      </c>
      <c r="J432" s="4" t="s">
        <v>6</v>
      </c>
      <c r="K432" s="4" t="s">
        <v>6</v>
      </c>
      <c r="L432" s="4" t="s">
        <v>6</v>
      </c>
      <c r="M432" s="4" t="s">
        <v>6</v>
      </c>
      <c r="N432" s="4" t="s">
        <v>6</v>
      </c>
      <c r="O432" s="4" t="s">
        <v>6</v>
      </c>
      <c r="P432" s="4" t="s">
        <v>6</v>
      </c>
      <c r="Q432" s="4" t="s">
        <v>6</v>
      </c>
      <c r="R432" s="4" t="s">
        <v>6</v>
      </c>
      <c r="S432" s="4" t="s">
        <v>6</v>
      </c>
      <c r="T432" s="4" t="s">
        <v>6</v>
      </c>
      <c r="U432" s="4" t="s">
        <v>6</v>
      </c>
    </row>
    <row r="433" spans="1:21">
      <c r="A433" t="n">
        <v>4135</v>
      </c>
      <c r="B433" s="36" t="n">
        <v>36</v>
      </c>
      <c r="C433" s="7" t="n">
        <v>8</v>
      </c>
      <c r="D433" s="7" t="n">
        <v>8</v>
      </c>
      <c r="E433" s="7" t="n">
        <v>0</v>
      </c>
      <c r="F433" s="7" t="s">
        <v>70</v>
      </c>
      <c r="G433" s="7" t="s">
        <v>12</v>
      </c>
      <c r="H433" s="7" t="s">
        <v>12</v>
      </c>
      <c r="I433" s="7" t="s">
        <v>12</v>
      </c>
      <c r="J433" s="7" t="s">
        <v>12</v>
      </c>
      <c r="K433" s="7" t="s">
        <v>12</v>
      </c>
      <c r="L433" s="7" t="s">
        <v>12</v>
      </c>
      <c r="M433" s="7" t="s">
        <v>12</v>
      </c>
      <c r="N433" s="7" t="s">
        <v>12</v>
      </c>
      <c r="O433" s="7" t="s">
        <v>12</v>
      </c>
      <c r="P433" s="7" t="s">
        <v>12</v>
      </c>
      <c r="Q433" s="7" t="s">
        <v>12</v>
      </c>
      <c r="R433" s="7" t="s">
        <v>12</v>
      </c>
      <c r="S433" s="7" t="s">
        <v>12</v>
      </c>
      <c r="T433" s="7" t="s">
        <v>12</v>
      </c>
      <c r="U433" s="7" t="s">
        <v>12</v>
      </c>
    </row>
    <row r="434" spans="1:21">
      <c r="A434" t="s">
        <v>4</v>
      </c>
      <c r="B434" s="4" t="s">
        <v>5</v>
      </c>
      <c r="C434" s="4" t="s">
        <v>13</v>
      </c>
      <c r="D434" s="20" t="s">
        <v>33</v>
      </c>
      <c r="E434" s="4" t="s">
        <v>5</v>
      </c>
      <c r="F434" s="4" t="s">
        <v>13</v>
      </c>
      <c r="G434" s="4" t="s">
        <v>10</v>
      </c>
      <c r="H434" s="20" t="s">
        <v>34</v>
      </c>
      <c r="I434" s="4" t="s">
        <v>13</v>
      </c>
      <c r="J434" s="4" t="s">
        <v>23</v>
      </c>
    </row>
    <row r="435" spans="1:21">
      <c r="A435" t="n">
        <v>4168</v>
      </c>
      <c r="B435" s="11" t="n">
        <v>5</v>
      </c>
      <c r="C435" s="7" t="n">
        <v>28</v>
      </c>
      <c r="D435" s="20" t="s">
        <v>3</v>
      </c>
      <c r="E435" s="30" t="n">
        <v>64</v>
      </c>
      <c r="F435" s="7" t="n">
        <v>5</v>
      </c>
      <c r="G435" s="7" t="n">
        <v>8</v>
      </c>
      <c r="H435" s="20" t="s">
        <v>3</v>
      </c>
      <c r="I435" s="7" t="n">
        <v>1</v>
      </c>
      <c r="J435" s="12" t="n">
        <f t="normal" ca="1">A439</f>
        <v>0</v>
      </c>
    </row>
    <row r="436" spans="1:21">
      <c r="A436" t="s">
        <v>4</v>
      </c>
      <c r="B436" s="4" t="s">
        <v>5</v>
      </c>
      <c r="C436" s="4" t="s">
        <v>10</v>
      </c>
      <c r="D436" s="4" t="s">
        <v>13</v>
      </c>
      <c r="E436" s="4" t="s">
        <v>13</v>
      </c>
      <c r="F436" s="4" t="s">
        <v>6</v>
      </c>
    </row>
    <row r="437" spans="1:21">
      <c r="A437" t="n">
        <v>4179</v>
      </c>
      <c r="B437" s="27" t="n">
        <v>47</v>
      </c>
      <c r="C437" s="7" t="n">
        <v>8</v>
      </c>
      <c r="D437" s="7" t="n">
        <v>0</v>
      </c>
      <c r="E437" s="7" t="n">
        <v>0</v>
      </c>
      <c r="F437" s="7" t="s">
        <v>70</v>
      </c>
    </row>
    <row r="438" spans="1:21">
      <c r="A438" t="s">
        <v>4</v>
      </c>
      <c r="B438" s="4" t="s">
        <v>5</v>
      </c>
      <c r="C438" s="4" t="s">
        <v>13</v>
      </c>
      <c r="D438" s="20" t="s">
        <v>33</v>
      </c>
      <c r="E438" s="4" t="s">
        <v>5</v>
      </c>
      <c r="F438" s="4" t="s">
        <v>13</v>
      </c>
      <c r="G438" s="4" t="s">
        <v>10</v>
      </c>
      <c r="H438" s="20" t="s">
        <v>34</v>
      </c>
      <c r="I438" s="4" t="s">
        <v>13</v>
      </c>
      <c r="J438" s="4" t="s">
        <v>23</v>
      </c>
    </row>
    <row r="439" spans="1:21">
      <c r="A439" t="n">
        <v>4197</v>
      </c>
      <c r="B439" s="11" t="n">
        <v>5</v>
      </c>
      <c r="C439" s="7" t="n">
        <v>28</v>
      </c>
      <c r="D439" s="20" t="s">
        <v>3</v>
      </c>
      <c r="E439" s="30" t="n">
        <v>64</v>
      </c>
      <c r="F439" s="7" t="n">
        <v>5</v>
      </c>
      <c r="G439" s="7" t="n">
        <v>9</v>
      </c>
      <c r="H439" s="20" t="s">
        <v>3</v>
      </c>
      <c r="I439" s="7" t="n">
        <v>1</v>
      </c>
      <c r="J439" s="12" t="n">
        <f t="normal" ca="1">A443</f>
        <v>0</v>
      </c>
    </row>
    <row r="440" spans="1:21">
      <c r="A440" t="s">
        <v>4</v>
      </c>
      <c r="B440" s="4" t="s">
        <v>5</v>
      </c>
      <c r="C440" s="4" t="s">
        <v>10</v>
      </c>
      <c r="D440" s="4" t="s">
        <v>13</v>
      </c>
      <c r="E440" s="4" t="s">
        <v>13</v>
      </c>
      <c r="F440" s="4" t="s">
        <v>6</v>
      </c>
    </row>
    <row r="441" spans="1:21">
      <c r="A441" t="n">
        <v>4208</v>
      </c>
      <c r="B441" s="27" t="n">
        <v>47</v>
      </c>
      <c r="C441" s="7" t="n">
        <v>9</v>
      </c>
      <c r="D441" s="7" t="n">
        <v>0</v>
      </c>
      <c r="E441" s="7" t="n">
        <v>0</v>
      </c>
      <c r="F441" s="7" t="s">
        <v>76</v>
      </c>
    </row>
    <row r="442" spans="1:21">
      <c r="A442" t="s">
        <v>4</v>
      </c>
      <c r="B442" s="4" t="s">
        <v>5</v>
      </c>
      <c r="C442" s="4" t="s">
        <v>10</v>
      </c>
      <c r="D442" s="4" t="s">
        <v>13</v>
      </c>
      <c r="E442" s="4" t="s">
        <v>13</v>
      </c>
      <c r="F442" s="4" t="s">
        <v>6</v>
      </c>
    </row>
    <row r="443" spans="1:21">
      <c r="A443" t="n">
        <v>4229</v>
      </c>
      <c r="B443" s="27" t="n">
        <v>47</v>
      </c>
      <c r="C443" s="7" t="n">
        <v>5</v>
      </c>
      <c r="D443" s="7" t="n">
        <v>0</v>
      </c>
      <c r="E443" s="7" t="n">
        <v>0</v>
      </c>
      <c r="F443" s="7" t="s">
        <v>66</v>
      </c>
    </row>
    <row r="444" spans="1:21">
      <c r="A444" t="s">
        <v>4</v>
      </c>
      <c r="B444" s="4" t="s">
        <v>5</v>
      </c>
      <c r="C444" s="4" t="s">
        <v>10</v>
      </c>
      <c r="D444" s="4" t="s">
        <v>13</v>
      </c>
      <c r="E444" s="4" t="s">
        <v>13</v>
      </c>
      <c r="F444" s="4" t="s">
        <v>6</v>
      </c>
    </row>
    <row r="445" spans="1:21">
      <c r="A445" t="n">
        <v>4248</v>
      </c>
      <c r="B445" s="27" t="n">
        <v>47</v>
      </c>
      <c r="C445" s="7" t="n">
        <v>0</v>
      </c>
      <c r="D445" s="7" t="n">
        <v>0</v>
      </c>
      <c r="E445" s="7" t="n">
        <v>0</v>
      </c>
      <c r="F445" s="7" t="s">
        <v>69</v>
      </c>
    </row>
    <row r="446" spans="1:21">
      <c r="A446" t="s">
        <v>4</v>
      </c>
      <c r="B446" s="4" t="s">
        <v>5</v>
      </c>
      <c r="C446" s="4" t="s">
        <v>13</v>
      </c>
      <c r="D446" s="4" t="s">
        <v>13</v>
      </c>
      <c r="E446" s="4" t="s">
        <v>24</v>
      </c>
      <c r="F446" s="4" t="s">
        <v>24</v>
      </c>
      <c r="G446" s="4" t="s">
        <v>24</v>
      </c>
      <c r="H446" s="4" t="s">
        <v>10</v>
      </c>
    </row>
    <row r="447" spans="1:21">
      <c r="A447" t="n">
        <v>4266</v>
      </c>
      <c r="B447" s="39" t="n">
        <v>45</v>
      </c>
      <c r="C447" s="7" t="n">
        <v>2</v>
      </c>
      <c r="D447" s="7" t="n">
        <v>3</v>
      </c>
      <c r="E447" s="7" t="n">
        <v>5.11999988555908</v>
      </c>
      <c r="F447" s="7" t="n">
        <v>16.2600002288818</v>
      </c>
      <c r="G447" s="7" t="n">
        <v>61.4000015258789</v>
      </c>
      <c r="H447" s="7" t="n">
        <v>0</v>
      </c>
    </row>
    <row r="448" spans="1:21">
      <c r="A448" t="s">
        <v>4</v>
      </c>
      <c r="B448" s="4" t="s">
        <v>5</v>
      </c>
      <c r="C448" s="4" t="s">
        <v>13</v>
      </c>
      <c r="D448" s="4" t="s">
        <v>13</v>
      </c>
      <c r="E448" s="4" t="s">
        <v>24</v>
      </c>
      <c r="F448" s="4" t="s">
        <v>24</v>
      </c>
      <c r="G448" s="4" t="s">
        <v>24</v>
      </c>
      <c r="H448" s="4" t="s">
        <v>10</v>
      </c>
      <c r="I448" s="4" t="s">
        <v>13</v>
      </c>
    </row>
    <row r="449" spans="1:21">
      <c r="A449" t="n">
        <v>4283</v>
      </c>
      <c r="B449" s="39" t="n">
        <v>45</v>
      </c>
      <c r="C449" s="7" t="n">
        <v>4</v>
      </c>
      <c r="D449" s="7" t="n">
        <v>3</v>
      </c>
      <c r="E449" s="7" t="n">
        <v>348.540008544922</v>
      </c>
      <c r="F449" s="7" t="n">
        <v>18.1000003814697</v>
      </c>
      <c r="G449" s="7" t="n">
        <v>0</v>
      </c>
      <c r="H449" s="7" t="n">
        <v>0</v>
      </c>
      <c r="I449" s="7" t="n">
        <v>0</v>
      </c>
    </row>
    <row r="450" spans="1:21">
      <c r="A450" t="s">
        <v>4</v>
      </c>
      <c r="B450" s="4" t="s">
        <v>5</v>
      </c>
      <c r="C450" s="4" t="s">
        <v>13</v>
      </c>
      <c r="D450" s="4" t="s">
        <v>13</v>
      </c>
      <c r="E450" s="4" t="s">
        <v>24</v>
      </c>
      <c r="F450" s="4" t="s">
        <v>10</v>
      </c>
    </row>
    <row r="451" spans="1:21">
      <c r="A451" t="n">
        <v>4301</v>
      </c>
      <c r="B451" s="39" t="n">
        <v>45</v>
      </c>
      <c r="C451" s="7" t="n">
        <v>5</v>
      </c>
      <c r="D451" s="7" t="n">
        <v>3</v>
      </c>
      <c r="E451" s="7" t="n">
        <v>11</v>
      </c>
      <c r="F451" s="7" t="n">
        <v>0</v>
      </c>
    </row>
    <row r="452" spans="1:21">
      <c r="A452" t="s">
        <v>4</v>
      </c>
      <c r="B452" s="4" t="s">
        <v>5</v>
      </c>
      <c r="C452" s="4" t="s">
        <v>13</v>
      </c>
      <c r="D452" s="4" t="s">
        <v>13</v>
      </c>
      <c r="E452" s="4" t="s">
        <v>24</v>
      </c>
      <c r="F452" s="4" t="s">
        <v>10</v>
      </c>
    </row>
    <row r="453" spans="1:21">
      <c r="A453" t="n">
        <v>4310</v>
      </c>
      <c r="B453" s="39" t="n">
        <v>45</v>
      </c>
      <c r="C453" s="7" t="n">
        <v>11</v>
      </c>
      <c r="D453" s="7" t="n">
        <v>3</v>
      </c>
      <c r="E453" s="7" t="n">
        <v>40</v>
      </c>
      <c r="F453" s="7" t="n">
        <v>0</v>
      </c>
    </row>
    <row r="454" spans="1:21">
      <c r="A454" t="s">
        <v>4</v>
      </c>
      <c r="B454" s="4" t="s">
        <v>5</v>
      </c>
      <c r="C454" s="4" t="s">
        <v>13</v>
      </c>
      <c r="D454" s="4" t="s">
        <v>13</v>
      </c>
      <c r="E454" s="4" t="s">
        <v>24</v>
      </c>
      <c r="F454" s="4" t="s">
        <v>24</v>
      </c>
      <c r="G454" s="4" t="s">
        <v>24</v>
      </c>
      <c r="H454" s="4" t="s">
        <v>10</v>
      </c>
    </row>
    <row r="455" spans="1:21">
      <c r="A455" t="n">
        <v>4319</v>
      </c>
      <c r="B455" s="39" t="n">
        <v>45</v>
      </c>
      <c r="C455" s="7" t="n">
        <v>2</v>
      </c>
      <c r="D455" s="7" t="n">
        <v>3</v>
      </c>
      <c r="E455" s="7" t="n">
        <v>3.26999998092651</v>
      </c>
      <c r="F455" s="7" t="n">
        <v>-2.66000008583069</v>
      </c>
      <c r="G455" s="7" t="n">
        <v>133.479995727539</v>
      </c>
      <c r="H455" s="7" t="n">
        <v>10000</v>
      </c>
    </row>
    <row r="456" spans="1:21">
      <c r="A456" t="s">
        <v>4</v>
      </c>
      <c r="B456" s="4" t="s">
        <v>5</v>
      </c>
      <c r="C456" s="4" t="s">
        <v>13</v>
      </c>
      <c r="D456" s="4" t="s">
        <v>13</v>
      </c>
      <c r="E456" s="4" t="s">
        <v>24</v>
      </c>
      <c r="F456" s="4" t="s">
        <v>24</v>
      </c>
      <c r="G456" s="4" t="s">
        <v>24</v>
      </c>
      <c r="H456" s="4" t="s">
        <v>10</v>
      </c>
      <c r="I456" s="4" t="s">
        <v>13</v>
      </c>
    </row>
    <row r="457" spans="1:21">
      <c r="A457" t="n">
        <v>4336</v>
      </c>
      <c r="B457" s="39" t="n">
        <v>45</v>
      </c>
      <c r="C457" s="7" t="n">
        <v>4</v>
      </c>
      <c r="D457" s="7" t="n">
        <v>3</v>
      </c>
      <c r="E457" s="7" t="n">
        <v>355.299987792969</v>
      </c>
      <c r="F457" s="7" t="n">
        <v>22.0499992370605</v>
      </c>
      <c r="G457" s="7" t="n">
        <v>0</v>
      </c>
      <c r="H457" s="7" t="n">
        <v>10000</v>
      </c>
      <c r="I457" s="7" t="n">
        <v>1</v>
      </c>
    </row>
    <row r="458" spans="1:21">
      <c r="A458" t="s">
        <v>4</v>
      </c>
      <c r="B458" s="4" t="s">
        <v>5</v>
      </c>
      <c r="C458" s="4" t="s">
        <v>13</v>
      </c>
      <c r="D458" s="4" t="s">
        <v>10</v>
      </c>
      <c r="E458" s="4" t="s">
        <v>10</v>
      </c>
      <c r="F458" s="4" t="s">
        <v>9</v>
      </c>
    </row>
    <row r="459" spans="1:21">
      <c r="A459" t="n">
        <v>4354</v>
      </c>
      <c r="B459" s="40" t="n">
        <v>84</v>
      </c>
      <c r="C459" s="7" t="n">
        <v>0</v>
      </c>
      <c r="D459" s="7" t="n">
        <v>0</v>
      </c>
      <c r="E459" s="7" t="n">
        <v>0</v>
      </c>
      <c r="F459" s="7" t="n">
        <v>1045220557</v>
      </c>
    </row>
    <row r="460" spans="1:21">
      <c r="A460" t="s">
        <v>4</v>
      </c>
      <c r="B460" s="4" t="s">
        <v>5</v>
      </c>
      <c r="C460" s="4" t="s">
        <v>13</v>
      </c>
      <c r="D460" s="4" t="s">
        <v>10</v>
      </c>
      <c r="E460" s="4" t="s">
        <v>24</v>
      </c>
    </row>
    <row r="461" spans="1:21">
      <c r="A461" t="n">
        <v>4364</v>
      </c>
      <c r="B461" s="22" t="n">
        <v>58</v>
      </c>
      <c r="C461" s="7" t="n">
        <v>100</v>
      </c>
      <c r="D461" s="7" t="n">
        <v>1000</v>
      </c>
      <c r="E461" s="7" t="n">
        <v>1</v>
      </c>
    </row>
    <row r="462" spans="1:21">
      <c r="A462" t="s">
        <v>4</v>
      </c>
      <c r="B462" s="4" t="s">
        <v>5</v>
      </c>
      <c r="C462" s="4" t="s">
        <v>13</v>
      </c>
      <c r="D462" s="4" t="s">
        <v>10</v>
      </c>
    </row>
    <row r="463" spans="1:21">
      <c r="A463" t="n">
        <v>4372</v>
      </c>
      <c r="B463" s="22" t="n">
        <v>58</v>
      </c>
      <c r="C463" s="7" t="n">
        <v>255</v>
      </c>
      <c r="D463" s="7" t="n">
        <v>0</v>
      </c>
    </row>
    <row r="464" spans="1:21">
      <c r="A464" t="s">
        <v>4</v>
      </c>
      <c r="B464" s="4" t="s">
        <v>5</v>
      </c>
      <c r="C464" s="4" t="s">
        <v>10</v>
      </c>
    </row>
    <row r="465" spans="1:9">
      <c r="A465" t="n">
        <v>4376</v>
      </c>
      <c r="B465" s="32" t="n">
        <v>16</v>
      </c>
      <c r="C465" s="7" t="n">
        <v>2000</v>
      </c>
    </row>
    <row r="466" spans="1:9">
      <c r="A466" t="s">
        <v>4</v>
      </c>
      <c r="B466" s="4" t="s">
        <v>5</v>
      </c>
      <c r="C466" s="4" t="s">
        <v>13</v>
      </c>
      <c r="D466" s="4" t="s">
        <v>13</v>
      </c>
      <c r="E466" s="4" t="s">
        <v>13</v>
      </c>
      <c r="F466" s="4" t="s">
        <v>24</v>
      </c>
      <c r="G466" s="4" t="s">
        <v>24</v>
      </c>
      <c r="H466" s="4" t="s">
        <v>24</v>
      </c>
      <c r="I466" s="4" t="s">
        <v>24</v>
      </c>
      <c r="J466" s="4" t="s">
        <v>24</v>
      </c>
    </row>
    <row r="467" spans="1:9">
      <c r="A467" t="n">
        <v>4379</v>
      </c>
      <c r="B467" s="41" t="n">
        <v>76</v>
      </c>
      <c r="C467" s="7" t="n">
        <v>0</v>
      </c>
      <c r="D467" s="7" t="n">
        <v>3</v>
      </c>
      <c r="E467" s="7" t="n">
        <v>2</v>
      </c>
      <c r="F467" s="7" t="n">
        <v>1</v>
      </c>
      <c r="G467" s="7" t="n">
        <v>1</v>
      </c>
      <c r="H467" s="7" t="n">
        <v>1</v>
      </c>
      <c r="I467" s="7" t="n">
        <v>1</v>
      </c>
      <c r="J467" s="7" t="n">
        <v>2000</v>
      </c>
    </row>
    <row r="468" spans="1:9">
      <c r="A468" t="s">
        <v>4</v>
      </c>
      <c r="B468" s="4" t="s">
        <v>5</v>
      </c>
      <c r="C468" s="4" t="s">
        <v>13</v>
      </c>
      <c r="D468" s="4" t="s">
        <v>13</v>
      </c>
      <c r="E468" s="4" t="s">
        <v>13</v>
      </c>
      <c r="F468" s="4" t="s">
        <v>24</v>
      </c>
      <c r="G468" s="4" t="s">
        <v>24</v>
      </c>
      <c r="H468" s="4" t="s">
        <v>24</v>
      </c>
      <c r="I468" s="4" t="s">
        <v>24</v>
      </c>
      <c r="J468" s="4" t="s">
        <v>24</v>
      </c>
    </row>
    <row r="469" spans="1:9">
      <c r="A469" t="n">
        <v>4403</v>
      </c>
      <c r="B469" s="41" t="n">
        <v>76</v>
      </c>
      <c r="C469" s="7" t="n">
        <v>0</v>
      </c>
      <c r="D469" s="7" t="n">
        <v>0</v>
      </c>
      <c r="E469" s="7" t="n">
        <v>2</v>
      </c>
      <c r="F469" s="7" t="n">
        <v>64</v>
      </c>
      <c r="G469" s="7" t="n">
        <v>0</v>
      </c>
      <c r="H469" s="7" t="n">
        <v>2000</v>
      </c>
      <c r="I469" s="7" t="n">
        <v>0</v>
      </c>
      <c r="J469" s="7" t="n">
        <v>0</v>
      </c>
    </row>
    <row r="470" spans="1:9">
      <c r="A470" t="s">
        <v>4</v>
      </c>
      <c r="B470" s="4" t="s">
        <v>5</v>
      </c>
      <c r="C470" s="4" t="s">
        <v>13</v>
      </c>
      <c r="D470" s="4" t="s">
        <v>13</v>
      </c>
    </row>
    <row r="471" spans="1:9">
      <c r="A471" t="n">
        <v>4427</v>
      </c>
      <c r="B471" s="42" t="n">
        <v>77</v>
      </c>
      <c r="C471" s="7" t="n">
        <v>0</v>
      </c>
      <c r="D471" s="7" t="n">
        <v>3</v>
      </c>
    </row>
    <row r="472" spans="1:9">
      <c r="A472" t="s">
        <v>4</v>
      </c>
      <c r="B472" s="4" t="s">
        <v>5</v>
      </c>
      <c r="C472" s="4" t="s">
        <v>13</v>
      </c>
      <c r="D472" s="4" t="s">
        <v>13</v>
      </c>
    </row>
    <row r="473" spans="1:9">
      <c r="A473" t="n">
        <v>4430</v>
      </c>
      <c r="B473" s="42" t="n">
        <v>77</v>
      </c>
      <c r="C473" s="7" t="n">
        <v>0</v>
      </c>
      <c r="D473" s="7" t="n">
        <v>0</v>
      </c>
    </row>
    <row r="474" spans="1:9">
      <c r="A474" t="s">
        <v>4</v>
      </c>
      <c r="B474" s="4" t="s">
        <v>5</v>
      </c>
      <c r="C474" s="4" t="s">
        <v>10</v>
      </c>
    </row>
    <row r="475" spans="1:9">
      <c r="A475" t="n">
        <v>4433</v>
      </c>
      <c r="B475" s="32" t="n">
        <v>16</v>
      </c>
      <c r="C475" s="7" t="n">
        <v>2000</v>
      </c>
    </row>
    <row r="476" spans="1:9">
      <c r="A476" t="s">
        <v>4</v>
      </c>
      <c r="B476" s="4" t="s">
        <v>5</v>
      </c>
      <c r="C476" s="4" t="s">
        <v>13</v>
      </c>
      <c r="D476" s="4" t="s">
        <v>13</v>
      </c>
      <c r="E476" s="4" t="s">
        <v>13</v>
      </c>
      <c r="F476" s="4" t="s">
        <v>24</v>
      </c>
      <c r="G476" s="4" t="s">
        <v>24</v>
      </c>
      <c r="H476" s="4" t="s">
        <v>24</v>
      </c>
      <c r="I476" s="4" t="s">
        <v>24</v>
      </c>
      <c r="J476" s="4" t="s">
        <v>24</v>
      </c>
    </row>
    <row r="477" spans="1:9">
      <c r="A477" t="n">
        <v>4436</v>
      </c>
      <c r="B477" s="41" t="n">
        <v>76</v>
      </c>
      <c r="C477" s="7" t="n">
        <v>0</v>
      </c>
      <c r="D477" s="7" t="n">
        <v>3</v>
      </c>
      <c r="E477" s="7" t="n">
        <v>1</v>
      </c>
      <c r="F477" s="7" t="n">
        <v>1</v>
      </c>
      <c r="G477" s="7" t="n">
        <v>1</v>
      </c>
      <c r="H477" s="7" t="n">
        <v>1</v>
      </c>
      <c r="I477" s="7" t="n">
        <v>0</v>
      </c>
      <c r="J477" s="7" t="n">
        <v>2000</v>
      </c>
    </row>
    <row r="478" spans="1:9">
      <c r="A478" t="s">
        <v>4</v>
      </c>
      <c r="B478" s="4" t="s">
        <v>5</v>
      </c>
      <c r="C478" s="4" t="s">
        <v>13</v>
      </c>
      <c r="D478" s="4" t="s">
        <v>13</v>
      </c>
      <c r="E478" s="4" t="s">
        <v>13</v>
      </c>
      <c r="F478" s="4" t="s">
        <v>24</v>
      </c>
      <c r="G478" s="4" t="s">
        <v>24</v>
      </c>
      <c r="H478" s="4" t="s">
        <v>24</v>
      </c>
      <c r="I478" s="4" t="s">
        <v>24</v>
      </c>
      <c r="J478" s="4" t="s">
        <v>24</v>
      </c>
    </row>
    <row r="479" spans="1:9">
      <c r="A479" t="n">
        <v>4460</v>
      </c>
      <c r="B479" s="41" t="n">
        <v>76</v>
      </c>
      <c r="C479" s="7" t="n">
        <v>0</v>
      </c>
      <c r="D479" s="7" t="n">
        <v>0</v>
      </c>
      <c r="E479" s="7" t="n">
        <v>1</v>
      </c>
      <c r="F479" s="7" t="n">
        <v>128</v>
      </c>
      <c r="G479" s="7" t="n">
        <v>0</v>
      </c>
      <c r="H479" s="7" t="n">
        <v>2000</v>
      </c>
      <c r="I479" s="7" t="n">
        <v>0</v>
      </c>
      <c r="J479" s="7" t="n">
        <v>0</v>
      </c>
    </row>
    <row r="480" spans="1:9">
      <c r="A480" t="s">
        <v>4</v>
      </c>
      <c r="B480" s="4" t="s">
        <v>5</v>
      </c>
      <c r="C480" s="4" t="s">
        <v>13</v>
      </c>
      <c r="D480" s="4" t="s">
        <v>13</v>
      </c>
    </row>
    <row r="481" spans="1:10">
      <c r="A481" t="n">
        <v>4484</v>
      </c>
      <c r="B481" s="42" t="n">
        <v>77</v>
      </c>
      <c r="C481" s="7" t="n">
        <v>0</v>
      </c>
      <c r="D481" s="7" t="n">
        <v>3</v>
      </c>
    </row>
    <row r="482" spans="1:10">
      <c r="A482" t="s">
        <v>4</v>
      </c>
      <c r="B482" s="4" t="s">
        <v>5</v>
      </c>
      <c r="C482" s="4" t="s">
        <v>13</v>
      </c>
      <c r="D482" s="4" t="s">
        <v>13</v>
      </c>
    </row>
    <row r="483" spans="1:10">
      <c r="A483" t="n">
        <v>4487</v>
      </c>
      <c r="B483" s="42" t="n">
        <v>77</v>
      </c>
      <c r="C483" s="7" t="n">
        <v>0</v>
      </c>
      <c r="D483" s="7" t="n">
        <v>0</v>
      </c>
    </row>
    <row r="484" spans="1:10">
      <c r="A484" t="s">
        <v>4</v>
      </c>
      <c r="B484" s="4" t="s">
        <v>5</v>
      </c>
      <c r="C484" s="4" t="s">
        <v>13</v>
      </c>
      <c r="D484" s="4" t="s">
        <v>10</v>
      </c>
    </row>
    <row r="485" spans="1:10">
      <c r="A485" t="n">
        <v>4490</v>
      </c>
      <c r="B485" s="39" t="n">
        <v>45</v>
      </c>
      <c r="C485" s="7" t="n">
        <v>7</v>
      </c>
      <c r="D485" s="7" t="n">
        <v>255</v>
      </c>
    </row>
    <row r="486" spans="1:10">
      <c r="A486" t="s">
        <v>4</v>
      </c>
      <c r="B486" s="4" t="s">
        <v>5</v>
      </c>
      <c r="C486" s="4" t="s">
        <v>13</v>
      </c>
      <c r="D486" s="4" t="s">
        <v>10</v>
      </c>
      <c r="E486" s="4" t="s">
        <v>24</v>
      </c>
    </row>
    <row r="487" spans="1:10">
      <c r="A487" t="n">
        <v>4494</v>
      </c>
      <c r="B487" s="22" t="n">
        <v>58</v>
      </c>
      <c r="C487" s="7" t="n">
        <v>101</v>
      </c>
      <c r="D487" s="7" t="n">
        <v>500</v>
      </c>
      <c r="E487" s="7" t="n">
        <v>1</v>
      </c>
    </row>
    <row r="488" spans="1:10">
      <c r="A488" t="s">
        <v>4</v>
      </c>
      <c r="B488" s="4" t="s">
        <v>5</v>
      </c>
      <c r="C488" s="4" t="s">
        <v>13</v>
      </c>
      <c r="D488" s="4" t="s">
        <v>10</v>
      </c>
    </row>
    <row r="489" spans="1:10">
      <c r="A489" t="n">
        <v>4502</v>
      </c>
      <c r="B489" s="22" t="n">
        <v>58</v>
      </c>
      <c r="C489" s="7" t="n">
        <v>254</v>
      </c>
      <c r="D489" s="7" t="n">
        <v>0</v>
      </c>
    </row>
    <row r="490" spans="1:10">
      <c r="A490" t="s">
        <v>4</v>
      </c>
      <c r="B490" s="4" t="s">
        <v>5</v>
      </c>
      <c r="C490" s="4" t="s">
        <v>13</v>
      </c>
      <c r="D490" s="4" t="s">
        <v>10</v>
      </c>
      <c r="E490" s="4" t="s">
        <v>10</v>
      </c>
      <c r="F490" s="4" t="s">
        <v>9</v>
      </c>
    </row>
    <row r="491" spans="1:10">
      <c r="A491" t="n">
        <v>4506</v>
      </c>
      <c r="B491" s="40" t="n">
        <v>84</v>
      </c>
      <c r="C491" s="7" t="n">
        <v>1</v>
      </c>
      <c r="D491" s="7" t="n">
        <v>0</v>
      </c>
      <c r="E491" s="7" t="n">
        <v>0</v>
      </c>
      <c r="F491" s="7" t="n">
        <v>0</v>
      </c>
    </row>
    <row r="492" spans="1:10">
      <c r="A492" t="s">
        <v>4</v>
      </c>
      <c r="B492" s="4" t="s">
        <v>5</v>
      </c>
      <c r="C492" s="4" t="s">
        <v>13</v>
      </c>
    </row>
    <row r="493" spans="1:10">
      <c r="A493" t="n">
        <v>4516</v>
      </c>
      <c r="B493" s="43" t="n">
        <v>116</v>
      </c>
      <c r="C493" s="7" t="n">
        <v>0</v>
      </c>
    </row>
    <row r="494" spans="1:10">
      <c r="A494" t="s">
        <v>4</v>
      </c>
      <c r="B494" s="4" t="s">
        <v>5</v>
      </c>
      <c r="C494" s="4" t="s">
        <v>13</v>
      </c>
      <c r="D494" s="4" t="s">
        <v>10</v>
      </c>
    </row>
    <row r="495" spans="1:10">
      <c r="A495" t="n">
        <v>4518</v>
      </c>
      <c r="B495" s="43" t="n">
        <v>116</v>
      </c>
      <c r="C495" s="7" t="n">
        <v>2</v>
      </c>
      <c r="D495" s="7" t="n">
        <v>1</v>
      </c>
    </row>
    <row r="496" spans="1:10">
      <c r="A496" t="s">
        <v>4</v>
      </c>
      <c r="B496" s="4" t="s">
        <v>5</v>
      </c>
      <c r="C496" s="4" t="s">
        <v>13</v>
      </c>
      <c r="D496" s="4" t="s">
        <v>9</v>
      </c>
    </row>
    <row r="497" spans="1:6">
      <c r="A497" t="n">
        <v>4522</v>
      </c>
      <c r="B497" s="43" t="n">
        <v>116</v>
      </c>
      <c r="C497" s="7" t="n">
        <v>5</v>
      </c>
      <c r="D497" s="7" t="n">
        <v>1120403456</v>
      </c>
    </row>
    <row r="498" spans="1:6">
      <c r="A498" t="s">
        <v>4</v>
      </c>
      <c r="B498" s="4" t="s">
        <v>5</v>
      </c>
      <c r="C498" s="4" t="s">
        <v>13</v>
      </c>
      <c r="D498" s="4" t="s">
        <v>10</v>
      </c>
    </row>
    <row r="499" spans="1:6">
      <c r="A499" t="n">
        <v>4528</v>
      </c>
      <c r="B499" s="43" t="n">
        <v>116</v>
      </c>
      <c r="C499" s="7" t="n">
        <v>6</v>
      </c>
      <c r="D499" s="7" t="n">
        <v>1</v>
      </c>
    </row>
    <row r="500" spans="1:6">
      <c r="A500" t="s">
        <v>4</v>
      </c>
      <c r="B500" s="4" t="s">
        <v>5</v>
      </c>
      <c r="C500" s="4" t="s">
        <v>13</v>
      </c>
      <c r="D500" s="4" t="s">
        <v>13</v>
      </c>
      <c r="E500" s="4" t="s">
        <v>24</v>
      </c>
      <c r="F500" s="4" t="s">
        <v>24</v>
      </c>
      <c r="G500" s="4" t="s">
        <v>24</v>
      </c>
      <c r="H500" s="4" t="s">
        <v>10</v>
      </c>
    </row>
    <row r="501" spans="1:6">
      <c r="A501" t="n">
        <v>4532</v>
      </c>
      <c r="B501" s="39" t="n">
        <v>45</v>
      </c>
      <c r="C501" s="7" t="n">
        <v>2</v>
      </c>
      <c r="D501" s="7" t="n">
        <v>3</v>
      </c>
      <c r="E501" s="7" t="n">
        <v>3.34999990463257</v>
      </c>
      <c r="F501" s="7" t="n">
        <v>-3.17000007629395</v>
      </c>
      <c r="G501" s="7" t="n">
        <v>150.039993286133</v>
      </c>
      <c r="H501" s="7" t="n">
        <v>0</v>
      </c>
    </row>
    <row r="502" spans="1:6">
      <c r="A502" t="s">
        <v>4</v>
      </c>
      <c r="B502" s="4" t="s">
        <v>5</v>
      </c>
      <c r="C502" s="4" t="s">
        <v>13</v>
      </c>
      <c r="D502" s="4" t="s">
        <v>13</v>
      </c>
      <c r="E502" s="4" t="s">
        <v>24</v>
      </c>
      <c r="F502" s="4" t="s">
        <v>24</v>
      </c>
      <c r="G502" s="4" t="s">
        <v>24</v>
      </c>
      <c r="H502" s="4" t="s">
        <v>10</v>
      </c>
      <c r="I502" s="4" t="s">
        <v>13</v>
      </c>
    </row>
    <row r="503" spans="1:6">
      <c r="A503" t="n">
        <v>4549</v>
      </c>
      <c r="B503" s="39" t="n">
        <v>45</v>
      </c>
      <c r="C503" s="7" t="n">
        <v>4</v>
      </c>
      <c r="D503" s="7" t="n">
        <v>3</v>
      </c>
      <c r="E503" s="7" t="n">
        <v>25.5599994659424</v>
      </c>
      <c r="F503" s="7" t="n">
        <v>152.580001831055</v>
      </c>
      <c r="G503" s="7" t="n">
        <v>0</v>
      </c>
      <c r="H503" s="7" t="n">
        <v>0</v>
      </c>
      <c r="I503" s="7" t="n">
        <v>1</v>
      </c>
    </row>
    <row r="504" spans="1:6">
      <c r="A504" t="s">
        <v>4</v>
      </c>
      <c r="B504" s="4" t="s">
        <v>5</v>
      </c>
      <c r="C504" s="4" t="s">
        <v>13</v>
      </c>
      <c r="D504" s="4" t="s">
        <v>13</v>
      </c>
      <c r="E504" s="4" t="s">
        <v>24</v>
      </c>
      <c r="F504" s="4" t="s">
        <v>10</v>
      </c>
    </row>
    <row r="505" spans="1:6">
      <c r="A505" t="n">
        <v>4567</v>
      </c>
      <c r="B505" s="39" t="n">
        <v>45</v>
      </c>
      <c r="C505" s="7" t="n">
        <v>5</v>
      </c>
      <c r="D505" s="7" t="n">
        <v>3</v>
      </c>
      <c r="E505" s="7" t="n">
        <v>15.1000003814697</v>
      </c>
      <c r="F505" s="7" t="n">
        <v>0</v>
      </c>
    </row>
    <row r="506" spans="1:6">
      <c r="A506" t="s">
        <v>4</v>
      </c>
      <c r="B506" s="4" t="s">
        <v>5</v>
      </c>
      <c r="C506" s="4" t="s">
        <v>13</v>
      </c>
      <c r="D506" s="4" t="s">
        <v>13</v>
      </c>
      <c r="E506" s="4" t="s">
        <v>24</v>
      </c>
      <c r="F506" s="4" t="s">
        <v>10</v>
      </c>
    </row>
    <row r="507" spans="1:6">
      <c r="A507" t="n">
        <v>4576</v>
      </c>
      <c r="B507" s="39" t="n">
        <v>45</v>
      </c>
      <c r="C507" s="7" t="n">
        <v>11</v>
      </c>
      <c r="D507" s="7" t="n">
        <v>3</v>
      </c>
      <c r="E507" s="7" t="n">
        <v>40</v>
      </c>
      <c r="F507" s="7" t="n">
        <v>0</v>
      </c>
    </row>
    <row r="508" spans="1:6">
      <c r="A508" t="s">
        <v>4</v>
      </c>
      <c r="B508" s="4" t="s">
        <v>5</v>
      </c>
      <c r="C508" s="4" t="s">
        <v>13</v>
      </c>
      <c r="D508" s="4" t="s">
        <v>13</v>
      </c>
      <c r="E508" s="4" t="s">
        <v>24</v>
      </c>
      <c r="F508" s="4" t="s">
        <v>10</v>
      </c>
    </row>
    <row r="509" spans="1:6">
      <c r="A509" t="n">
        <v>4585</v>
      </c>
      <c r="B509" s="39" t="n">
        <v>45</v>
      </c>
      <c r="C509" s="7" t="n">
        <v>5</v>
      </c>
      <c r="D509" s="7" t="n">
        <v>3</v>
      </c>
      <c r="E509" s="7" t="n">
        <v>12</v>
      </c>
      <c r="F509" s="7" t="n">
        <v>5000</v>
      </c>
    </row>
    <row r="510" spans="1:6">
      <c r="A510" t="s">
        <v>4</v>
      </c>
      <c r="B510" s="4" t="s">
        <v>5</v>
      </c>
      <c r="C510" s="4" t="s">
        <v>10</v>
      </c>
      <c r="D510" s="4" t="s">
        <v>24</v>
      </c>
      <c r="E510" s="4" t="s">
        <v>24</v>
      </c>
      <c r="F510" s="4" t="s">
        <v>24</v>
      </c>
      <c r="G510" s="4" t="s">
        <v>10</v>
      </c>
      <c r="H510" s="4" t="s">
        <v>10</v>
      </c>
    </row>
    <row r="511" spans="1:6">
      <c r="A511" t="n">
        <v>4594</v>
      </c>
      <c r="B511" s="44" t="n">
        <v>60</v>
      </c>
      <c r="C511" s="7" t="n">
        <v>0</v>
      </c>
      <c r="D511" s="7" t="n">
        <v>0</v>
      </c>
      <c r="E511" s="7" t="n">
        <v>10</v>
      </c>
      <c r="F511" s="7" t="n">
        <v>0</v>
      </c>
      <c r="G511" s="7" t="n">
        <v>300</v>
      </c>
      <c r="H511" s="7" t="n">
        <v>0</v>
      </c>
    </row>
    <row r="512" spans="1:6">
      <c r="A512" t="s">
        <v>4</v>
      </c>
      <c r="B512" s="4" t="s">
        <v>5</v>
      </c>
      <c r="C512" s="4" t="s">
        <v>10</v>
      </c>
      <c r="D512" s="4" t="s">
        <v>10</v>
      </c>
      <c r="E512" s="4" t="s">
        <v>10</v>
      </c>
    </row>
    <row r="513" spans="1:9">
      <c r="A513" t="n">
        <v>4613</v>
      </c>
      <c r="B513" s="45" t="n">
        <v>61</v>
      </c>
      <c r="C513" s="7" t="n">
        <v>0</v>
      </c>
      <c r="D513" s="7" t="n">
        <v>68</v>
      </c>
      <c r="E513" s="7" t="n">
        <v>1000</v>
      </c>
    </row>
    <row r="514" spans="1:9">
      <c r="A514" t="s">
        <v>4</v>
      </c>
      <c r="B514" s="4" t="s">
        <v>5</v>
      </c>
      <c r="C514" s="4" t="s">
        <v>10</v>
      </c>
      <c r="D514" s="4" t="s">
        <v>10</v>
      </c>
      <c r="E514" s="4" t="s">
        <v>10</v>
      </c>
    </row>
    <row r="515" spans="1:9">
      <c r="A515" t="n">
        <v>4620</v>
      </c>
      <c r="B515" s="45" t="n">
        <v>61</v>
      </c>
      <c r="C515" s="7" t="n">
        <v>3</v>
      </c>
      <c r="D515" s="7" t="n">
        <v>68</v>
      </c>
      <c r="E515" s="7" t="n">
        <v>1000</v>
      </c>
    </row>
    <row r="516" spans="1:9">
      <c r="A516" t="s">
        <v>4</v>
      </c>
      <c r="B516" s="4" t="s">
        <v>5</v>
      </c>
      <c r="C516" s="4" t="s">
        <v>10</v>
      </c>
      <c r="D516" s="4" t="s">
        <v>10</v>
      </c>
      <c r="E516" s="4" t="s">
        <v>10</v>
      </c>
    </row>
    <row r="517" spans="1:9">
      <c r="A517" t="n">
        <v>4627</v>
      </c>
      <c r="B517" s="45" t="n">
        <v>61</v>
      </c>
      <c r="C517" s="7" t="n">
        <v>5</v>
      </c>
      <c r="D517" s="7" t="n">
        <v>68</v>
      </c>
      <c r="E517" s="7" t="n">
        <v>1000</v>
      </c>
    </row>
    <row r="518" spans="1:9">
      <c r="A518" t="s">
        <v>4</v>
      </c>
      <c r="B518" s="4" t="s">
        <v>5</v>
      </c>
      <c r="C518" s="4" t="s">
        <v>10</v>
      </c>
      <c r="D518" s="4" t="s">
        <v>10</v>
      </c>
      <c r="E518" s="4" t="s">
        <v>10</v>
      </c>
    </row>
    <row r="519" spans="1:9">
      <c r="A519" t="n">
        <v>4634</v>
      </c>
      <c r="B519" s="45" t="n">
        <v>61</v>
      </c>
      <c r="C519" s="7" t="n">
        <v>61489</v>
      </c>
      <c r="D519" s="7" t="n">
        <v>68</v>
      </c>
      <c r="E519" s="7" t="n">
        <v>1000</v>
      </c>
    </row>
    <row r="520" spans="1:9">
      <c r="A520" t="s">
        <v>4</v>
      </c>
      <c r="B520" s="4" t="s">
        <v>5</v>
      </c>
      <c r="C520" s="4" t="s">
        <v>10</v>
      </c>
      <c r="D520" s="4" t="s">
        <v>10</v>
      </c>
      <c r="E520" s="4" t="s">
        <v>10</v>
      </c>
    </row>
    <row r="521" spans="1:9">
      <c r="A521" t="n">
        <v>4641</v>
      </c>
      <c r="B521" s="45" t="n">
        <v>61</v>
      </c>
      <c r="C521" s="7" t="n">
        <v>61490</v>
      </c>
      <c r="D521" s="7" t="n">
        <v>68</v>
      </c>
      <c r="E521" s="7" t="n">
        <v>1000</v>
      </c>
    </row>
    <row r="522" spans="1:9">
      <c r="A522" t="s">
        <v>4</v>
      </c>
      <c r="B522" s="4" t="s">
        <v>5</v>
      </c>
      <c r="C522" s="4" t="s">
        <v>13</v>
      </c>
      <c r="D522" s="4" t="s">
        <v>10</v>
      </c>
    </row>
    <row r="523" spans="1:9">
      <c r="A523" t="n">
        <v>4648</v>
      </c>
      <c r="B523" s="22" t="n">
        <v>58</v>
      </c>
      <c r="C523" s="7" t="n">
        <v>255</v>
      </c>
      <c r="D523" s="7" t="n">
        <v>0</v>
      </c>
    </row>
    <row r="524" spans="1:9">
      <c r="A524" t="s">
        <v>4</v>
      </c>
      <c r="B524" s="4" t="s">
        <v>5</v>
      </c>
      <c r="C524" s="4" t="s">
        <v>13</v>
      </c>
      <c r="D524" s="4" t="s">
        <v>10</v>
      </c>
    </row>
    <row r="525" spans="1:9">
      <c r="A525" t="n">
        <v>4652</v>
      </c>
      <c r="B525" s="39" t="n">
        <v>45</v>
      </c>
      <c r="C525" s="7" t="n">
        <v>7</v>
      </c>
      <c r="D525" s="7" t="n">
        <v>255</v>
      </c>
    </row>
    <row r="526" spans="1:9">
      <c r="A526" t="s">
        <v>4</v>
      </c>
      <c r="B526" s="4" t="s">
        <v>5</v>
      </c>
      <c r="C526" s="4" t="s">
        <v>13</v>
      </c>
      <c r="D526" s="4" t="s">
        <v>10</v>
      </c>
      <c r="E526" s="4" t="s">
        <v>24</v>
      </c>
    </row>
    <row r="527" spans="1:9">
      <c r="A527" t="n">
        <v>4656</v>
      </c>
      <c r="B527" s="22" t="n">
        <v>58</v>
      </c>
      <c r="C527" s="7" t="n">
        <v>101</v>
      </c>
      <c r="D527" s="7" t="n">
        <v>500</v>
      </c>
      <c r="E527" s="7" t="n">
        <v>1</v>
      </c>
    </row>
    <row r="528" spans="1:9">
      <c r="A528" t="s">
        <v>4</v>
      </c>
      <c r="B528" s="4" t="s">
        <v>5</v>
      </c>
      <c r="C528" s="4" t="s">
        <v>13</v>
      </c>
      <c r="D528" s="4" t="s">
        <v>10</v>
      </c>
    </row>
    <row r="529" spans="1:5">
      <c r="A529" t="n">
        <v>4664</v>
      </c>
      <c r="B529" s="22" t="n">
        <v>58</v>
      </c>
      <c r="C529" s="7" t="n">
        <v>254</v>
      </c>
      <c r="D529" s="7" t="n">
        <v>0</v>
      </c>
    </row>
    <row r="530" spans="1:5">
      <c r="A530" t="s">
        <v>4</v>
      </c>
      <c r="B530" s="4" t="s">
        <v>5</v>
      </c>
      <c r="C530" s="4" t="s">
        <v>9</v>
      </c>
    </row>
    <row r="531" spans="1:5">
      <c r="A531" t="n">
        <v>4668</v>
      </c>
      <c r="B531" s="46" t="n">
        <v>15</v>
      </c>
      <c r="C531" s="7" t="n">
        <v>2097152</v>
      </c>
    </row>
    <row r="532" spans="1:5">
      <c r="A532" t="s">
        <v>4</v>
      </c>
      <c r="B532" s="4" t="s">
        <v>5</v>
      </c>
      <c r="C532" s="4" t="s">
        <v>10</v>
      </c>
      <c r="D532" s="4" t="s">
        <v>24</v>
      </c>
    </row>
    <row r="533" spans="1:5">
      <c r="A533" t="n">
        <v>4673</v>
      </c>
      <c r="B533" s="47" t="n">
        <v>142</v>
      </c>
      <c r="C533" s="7" t="n">
        <v>1</v>
      </c>
      <c r="D533" s="7" t="n">
        <v>40</v>
      </c>
    </row>
    <row r="534" spans="1:5">
      <c r="A534" t="s">
        <v>4</v>
      </c>
      <c r="B534" s="4" t="s">
        <v>5</v>
      </c>
      <c r="C534" s="4" t="s">
        <v>13</v>
      </c>
    </row>
    <row r="535" spans="1:5">
      <c r="A535" t="n">
        <v>4680</v>
      </c>
      <c r="B535" s="43" t="n">
        <v>116</v>
      </c>
      <c r="C535" s="7" t="n">
        <v>0</v>
      </c>
    </row>
    <row r="536" spans="1:5">
      <c r="A536" t="s">
        <v>4</v>
      </c>
      <c r="B536" s="4" t="s">
        <v>5</v>
      </c>
      <c r="C536" s="4" t="s">
        <v>13</v>
      </c>
      <c r="D536" s="4" t="s">
        <v>10</v>
      </c>
    </row>
    <row r="537" spans="1:5">
      <c r="A537" t="n">
        <v>4682</v>
      </c>
      <c r="B537" s="43" t="n">
        <v>116</v>
      </c>
      <c r="C537" s="7" t="n">
        <v>2</v>
      </c>
      <c r="D537" s="7" t="n">
        <v>1</v>
      </c>
    </row>
    <row r="538" spans="1:5">
      <c r="A538" t="s">
        <v>4</v>
      </c>
      <c r="B538" s="4" t="s">
        <v>5</v>
      </c>
      <c r="C538" s="4" t="s">
        <v>13</v>
      </c>
      <c r="D538" s="4" t="s">
        <v>9</v>
      </c>
    </row>
    <row r="539" spans="1:5">
      <c r="A539" t="n">
        <v>4686</v>
      </c>
      <c r="B539" s="43" t="n">
        <v>116</v>
      </c>
      <c r="C539" s="7" t="n">
        <v>5</v>
      </c>
      <c r="D539" s="7" t="n">
        <v>1106247680</v>
      </c>
    </row>
    <row r="540" spans="1:5">
      <c r="A540" t="s">
        <v>4</v>
      </c>
      <c r="B540" s="4" t="s">
        <v>5</v>
      </c>
      <c r="C540" s="4" t="s">
        <v>13</v>
      </c>
      <c r="D540" s="4" t="s">
        <v>10</v>
      </c>
    </row>
    <row r="541" spans="1:5">
      <c r="A541" t="n">
        <v>4692</v>
      </c>
      <c r="B541" s="43" t="n">
        <v>116</v>
      </c>
      <c r="C541" s="7" t="n">
        <v>6</v>
      </c>
      <c r="D541" s="7" t="n">
        <v>1</v>
      </c>
    </row>
    <row r="542" spans="1:5">
      <c r="A542" t="s">
        <v>4</v>
      </c>
      <c r="B542" s="4" t="s">
        <v>5</v>
      </c>
      <c r="C542" s="4" t="s">
        <v>10</v>
      </c>
      <c r="D542" s="4" t="s">
        <v>10</v>
      </c>
      <c r="E542" s="4" t="s">
        <v>10</v>
      </c>
    </row>
    <row r="543" spans="1:5">
      <c r="A543" t="n">
        <v>4696</v>
      </c>
      <c r="B543" s="45" t="n">
        <v>61</v>
      </c>
      <c r="C543" s="7" t="n">
        <v>6</v>
      </c>
      <c r="D543" s="7" t="n">
        <v>0</v>
      </c>
      <c r="E543" s="7" t="n">
        <v>1000</v>
      </c>
    </row>
    <row r="544" spans="1:5">
      <c r="A544" t="s">
        <v>4</v>
      </c>
      <c r="B544" s="4" t="s">
        <v>5</v>
      </c>
      <c r="C544" s="4" t="s">
        <v>13</v>
      </c>
      <c r="D544" s="4" t="s">
        <v>13</v>
      </c>
      <c r="E544" s="4" t="s">
        <v>24</v>
      </c>
      <c r="F544" s="4" t="s">
        <v>24</v>
      </c>
      <c r="G544" s="4" t="s">
        <v>24</v>
      </c>
      <c r="H544" s="4" t="s">
        <v>10</v>
      </c>
    </row>
    <row r="545" spans="1:8">
      <c r="A545" t="n">
        <v>4703</v>
      </c>
      <c r="B545" s="39" t="n">
        <v>45</v>
      </c>
      <c r="C545" s="7" t="n">
        <v>2</v>
      </c>
      <c r="D545" s="7" t="n">
        <v>3</v>
      </c>
      <c r="E545" s="7" t="n">
        <v>2</v>
      </c>
      <c r="F545" s="7" t="n">
        <v>-4.32000017166138</v>
      </c>
      <c r="G545" s="7" t="n">
        <v>151.350006103516</v>
      </c>
      <c r="H545" s="7" t="n">
        <v>0</v>
      </c>
    </row>
    <row r="546" spans="1:8">
      <c r="A546" t="s">
        <v>4</v>
      </c>
      <c r="B546" s="4" t="s">
        <v>5</v>
      </c>
      <c r="C546" s="4" t="s">
        <v>13</v>
      </c>
      <c r="D546" s="4" t="s">
        <v>13</v>
      </c>
      <c r="E546" s="4" t="s">
        <v>24</v>
      </c>
      <c r="F546" s="4" t="s">
        <v>24</v>
      </c>
      <c r="G546" s="4" t="s">
        <v>24</v>
      </c>
      <c r="H546" s="4" t="s">
        <v>10</v>
      </c>
      <c r="I546" s="4" t="s">
        <v>13</v>
      </c>
    </row>
    <row r="547" spans="1:8">
      <c r="A547" t="n">
        <v>4720</v>
      </c>
      <c r="B547" s="39" t="n">
        <v>45</v>
      </c>
      <c r="C547" s="7" t="n">
        <v>4</v>
      </c>
      <c r="D547" s="7" t="n">
        <v>3</v>
      </c>
      <c r="E547" s="7" t="n">
        <v>355.350006103516</v>
      </c>
      <c r="F547" s="7" t="n">
        <v>151.580001831055</v>
      </c>
      <c r="G547" s="7" t="n">
        <v>0</v>
      </c>
      <c r="H547" s="7" t="n">
        <v>0</v>
      </c>
      <c r="I547" s="7" t="n">
        <v>0</v>
      </c>
    </row>
    <row r="548" spans="1:8">
      <c r="A548" t="s">
        <v>4</v>
      </c>
      <c r="B548" s="4" t="s">
        <v>5</v>
      </c>
      <c r="C548" s="4" t="s">
        <v>13</v>
      </c>
      <c r="D548" s="4" t="s">
        <v>13</v>
      </c>
      <c r="E548" s="4" t="s">
        <v>24</v>
      </c>
      <c r="F548" s="4" t="s">
        <v>10</v>
      </c>
    </row>
    <row r="549" spans="1:8">
      <c r="A549" t="n">
        <v>4738</v>
      </c>
      <c r="B549" s="39" t="n">
        <v>45</v>
      </c>
      <c r="C549" s="7" t="n">
        <v>5</v>
      </c>
      <c r="D549" s="7" t="n">
        <v>3</v>
      </c>
      <c r="E549" s="7" t="n">
        <v>2.29999995231628</v>
      </c>
      <c r="F549" s="7" t="n">
        <v>0</v>
      </c>
    </row>
    <row r="550" spans="1:8">
      <c r="A550" t="s">
        <v>4</v>
      </c>
      <c r="B550" s="4" t="s">
        <v>5</v>
      </c>
      <c r="C550" s="4" t="s">
        <v>13</v>
      </c>
      <c r="D550" s="4" t="s">
        <v>13</v>
      </c>
      <c r="E550" s="4" t="s">
        <v>24</v>
      </c>
      <c r="F550" s="4" t="s">
        <v>10</v>
      </c>
    </row>
    <row r="551" spans="1:8">
      <c r="A551" t="n">
        <v>4747</v>
      </c>
      <c r="B551" s="39" t="n">
        <v>45</v>
      </c>
      <c r="C551" s="7" t="n">
        <v>11</v>
      </c>
      <c r="D551" s="7" t="n">
        <v>3</v>
      </c>
      <c r="E551" s="7" t="n">
        <v>40</v>
      </c>
      <c r="F551" s="7" t="n">
        <v>0</v>
      </c>
    </row>
    <row r="552" spans="1:8">
      <c r="A552" t="s">
        <v>4</v>
      </c>
      <c r="B552" s="4" t="s">
        <v>5</v>
      </c>
      <c r="C552" s="4" t="s">
        <v>13</v>
      </c>
      <c r="D552" s="4" t="s">
        <v>13</v>
      </c>
      <c r="E552" s="4" t="s">
        <v>24</v>
      </c>
      <c r="F552" s="4" t="s">
        <v>24</v>
      </c>
      <c r="G552" s="4" t="s">
        <v>24</v>
      </c>
      <c r="H552" s="4" t="s">
        <v>10</v>
      </c>
    </row>
    <row r="553" spans="1:8">
      <c r="A553" t="n">
        <v>4756</v>
      </c>
      <c r="B553" s="39" t="n">
        <v>45</v>
      </c>
      <c r="C553" s="7" t="n">
        <v>2</v>
      </c>
      <c r="D553" s="7" t="n">
        <v>3</v>
      </c>
      <c r="E553" s="7" t="n">
        <v>2.11999988555908</v>
      </c>
      <c r="F553" s="7" t="n">
        <v>-4.40999984741211</v>
      </c>
      <c r="G553" s="7" t="n">
        <v>151.119995117188</v>
      </c>
      <c r="H553" s="7" t="n">
        <v>3500</v>
      </c>
    </row>
    <row r="554" spans="1:8">
      <c r="A554" t="s">
        <v>4</v>
      </c>
      <c r="B554" s="4" t="s">
        <v>5</v>
      </c>
      <c r="C554" s="4" t="s">
        <v>13</v>
      </c>
      <c r="D554" s="4" t="s">
        <v>13</v>
      </c>
      <c r="E554" s="4" t="s">
        <v>24</v>
      </c>
      <c r="F554" s="4" t="s">
        <v>24</v>
      </c>
      <c r="G554" s="4" t="s">
        <v>24</v>
      </c>
      <c r="H554" s="4" t="s">
        <v>10</v>
      </c>
      <c r="I554" s="4" t="s">
        <v>13</v>
      </c>
    </row>
    <row r="555" spans="1:8">
      <c r="A555" t="n">
        <v>4773</v>
      </c>
      <c r="B555" s="39" t="n">
        <v>45</v>
      </c>
      <c r="C555" s="7" t="n">
        <v>4</v>
      </c>
      <c r="D555" s="7" t="n">
        <v>3</v>
      </c>
      <c r="E555" s="7" t="n">
        <v>-12.3199996948242</v>
      </c>
      <c r="F555" s="7" t="n">
        <v>220.270004272461</v>
      </c>
      <c r="G555" s="7" t="n">
        <v>0</v>
      </c>
      <c r="H555" s="7" t="n">
        <v>3500</v>
      </c>
      <c r="I555" s="7" t="n">
        <v>1</v>
      </c>
    </row>
    <row r="556" spans="1:8">
      <c r="A556" t="s">
        <v>4</v>
      </c>
      <c r="B556" s="4" t="s">
        <v>5</v>
      </c>
      <c r="C556" s="4" t="s">
        <v>13</v>
      </c>
      <c r="D556" s="4" t="s">
        <v>13</v>
      </c>
      <c r="E556" s="4" t="s">
        <v>24</v>
      </c>
      <c r="F556" s="4" t="s">
        <v>10</v>
      </c>
    </row>
    <row r="557" spans="1:8">
      <c r="A557" t="n">
        <v>4791</v>
      </c>
      <c r="B557" s="39" t="n">
        <v>45</v>
      </c>
      <c r="C557" s="7" t="n">
        <v>5</v>
      </c>
      <c r="D557" s="7" t="n">
        <v>3</v>
      </c>
      <c r="E557" s="7" t="n">
        <v>2.59999990463257</v>
      </c>
      <c r="F557" s="7" t="n">
        <v>3500</v>
      </c>
    </row>
    <row r="558" spans="1:8">
      <c r="A558" t="s">
        <v>4</v>
      </c>
      <c r="B558" s="4" t="s">
        <v>5</v>
      </c>
      <c r="C558" s="4" t="s">
        <v>13</v>
      </c>
      <c r="D558" s="4" t="s">
        <v>13</v>
      </c>
      <c r="E558" s="4" t="s">
        <v>24</v>
      </c>
      <c r="F558" s="4" t="s">
        <v>10</v>
      </c>
    </row>
    <row r="559" spans="1:8">
      <c r="A559" t="n">
        <v>4800</v>
      </c>
      <c r="B559" s="39" t="n">
        <v>45</v>
      </c>
      <c r="C559" s="7" t="n">
        <v>11</v>
      </c>
      <c r="D559" s="7" t="n">
        <v>3</v>
      </c>
      <c r="E559" s="7" t="n">
        <v>40</v>
      </c>
      <c r="F559" s="7" t="n">
        <v>3500</v>
      </c>
    </row>
    <row r="560" spans="1:8">
      <c r="A560" t="s">
        <v>4</v>
      </c>
      <c r="B560" s="4" t="s">
        <v>5</v>
      </c>
      <c r="C560" s="4" t="s">
        <v>13</v>
      </c>
      <c r="D560" s="4" t="s">
        <v>10</v>
      </c>
      <c r="E560" s="4" t="s">
        <v>6</v>
      </c>
      <c r="F560" s="4" t="s">
        <v>6</v>
      </c>
      <c r="G560" s="4" t="s">
        <v>6</v>
      </c>
      <c r="H560" s="4" t="s">
        <v>6</v>
      </c>
    </row>
    <row r="561" spans="1:9">
      <c r="A561" t="n">
        <v>4809</v>
      </c>
      <c r="B561" s="48" t="n">
        <v>51</v>
      </c>
      <c r="C561" s="7" t="n">
        <v>3</v>
      </c>
      <c r="D561" s="7" t="n">
        <v>0</v>
      </c>
      <c r="E561" s="7" t="s">
        <v>77</v>
      </c>
      <c r="F561" s="7" t="s">
        <v>78</v>
      </c>
      <c r="G561" s="7" t="s">
        <v>79</v>
      </c>
      <c r="H561" s="7" t="s">
        <v>78</v>
      </c>
    </row>
    <row r="562" spans="1:9">
      <c r="A562" t="s">
        <v>4</v>
      </c>
      <c r="B562" s="4" t="s">
        <v>5</v>
      </c>
      <c r="C562" s="4" t="s">
        <v>10</v>
      </c>
      <c r="D562" s="4" t="s">
        <v>24</v>
      </c>
      <c r="E562" s="4" t="s">
        <v>24</v>
      </c>
      <c r="F562" s="4" t="s">
        <v>24</v>
      </c>
      <c r="G562" s="4" t="s">
        <v>10</v>
      </c>
      <c r="H562" s="4" t="s">
        <v>10</v>
      </c>
    </row>
    <row r="563" spans="1:9">
      <c r="A563" t="n">
        <v>4822</v>
      </c>
      <c r="B563" s="44" t="n">
        <v>60</v>
      </c>
      <c r="C563" s="7" t="n">
        <v>0</v>
      </c>
      <c r="D563" s="7" t="n">
        <v>45</v>
      </c>
      <c r="E563" s="7" t="n">
        <v>0</v>
      </c>
      <c r="F563" s="7" t="n">
        <v>0</v>
      </c>
      <c r="G563" s="7" t="n">
        <v>0</v>
      </c>
      <c r="H563" s="7" t="n">
        <v>0</v>
      </c>
    </row>
    <row r="564" spans="1:9">
      <c r="A564" t="s">
        <v>4</v>
      </c>
      <c r="B564" s="4" t="s">
        <v>5</v>
      </c>
      <c r="C564" s="4" t="s">
        <v>13</v>
      </c>
      <c r="D564" s="4" t="s">
        <v>10</v>
      </c>
    </row>
    <row r="565" spans="1:9">
      <c r="A565" t="n">
        <v>4841</v>
      </c>
      <c r="B565" s="22" t="n">
        <v>58</v>
      </c>
      <c r="C565" s="7" t="n">
        <v>255</v>
      </c>
      <c r="D565" s="7" t="n">
        <v>0</v>
      </c>
    </row>
    <row r="566" spans="1:9">
      <c r="A566" t="s">
        <v>4</v>
      </c>
      <c r="B566" s="4" t="s">
        <v>5</v>
      </c>
      <c r="C566" s="4" t="s">
        <v>13</v>
      </c>
      <c r="D566" s="4" t="s">
        <v>10</v>
      </c>
    </row>
    <row r="567" spans="1:9">
      <c r="A567" t="n">
        <v>4845</v>
      </c>
      <c r="B567" s="39" t="n">
        <v>45</v>
      </c>
      <c r="C567" s="7" t="n">
        <v>7</v>
      </c>
      <c r="D567" s="7" t="n">
        <v>255</v>
      </c>
    </row>
    <row r="568" spans="1:9">
      <c r="A568" t="s">
        <v>4</v>
      </c>
      <c r="B568" s="4" t="s">
        <v>5</v>
      </c>
      <c r="C568" s="4" t="s">
        <v>13</v>
      </c>
      <c r="D568" s="4" t="s">
        <v>10</v>
      </c>
      <c r="E568" s="4" t="s">
        <v>6</v>
      </c>
    </row>
    <row r="569" spans="1:9">
      <c r="A569" t="n">
        <v>4849</v>
      </c>
      <c r="B569" s="48" t="n">
        <v>51</v>
      </c>
      <c r="C569" s="7" t="n">
        <v>4</v>
      </c>
      <c r="D569" s="7" t="n">
        <v>0</v>
      </c>
      <c r="E569" s="7" t="s">
        <v>80</v>
      </c>
    </row>
    <row r="570" spans="1:9">
      <c r="A570" t="s">
        <v>4</v>
      </c>
      <c r="B570" s="4" t="s">
        <v>5</v>
      </c>
      <c r="C570" s="4" t="s">
        <v>10</v>
      </c>
    </row>
    <row r="571" spans="1:9">
      <c r="A571" t="n">
        <v>4863</v>
      </c>
      <c r="B571" s="32" t="n">
        <v>16</v>
      </c>
      <c r="C571" s="7" t="n">
        <v>0</v>
      </c>
    </row>
    <row r="572" spans="1:9">
      <c r="A572" t="s">
        <v>4</v>
      </c>
      <c r="B572" s="4" t="s">
        <v>5</v>
      </c>
      <c r="C572" s="4" t="s">
        <v>10</v>
      </c>
      <c r="D572" s="4" t="s">
        <v>13</v>
      </c>
      <c r="E572" s="4" t="s">
        <v>9</v>
      </c>
      <c r="F572" s="4" t="s">
        <v>81</v>
      </c>
      <c r="G572" s="4" t="s">
        <v>13</v>
      </c>
      <c r="H572" s="4" t="s">
        <v>13</v>
      </c>
    </row>
    <row r="573" spans="1:9">
      <c r="A573" t="n">
        <v>4866</v>
      </c>
      <c r="B573" s="49" t="n">
        <v>26</v>
      </c>
      <c r="C573" s="7" t="n">
        <v>0</v>
      </c>
      <c r="D573" s="7" t="n">
        <v>17</v>
      </c>
      <c r="E573" s="7" t="n">
        <v>61769</v>
      </c>
      <c r="F573" s="7" t="s">
        <v>82</v>
      </c>
      <c r="G573" s="7" t="n">
        <v>2</v>
      </c>
      <c r="H573" s="7" t="n">
        <v>0</v>
      </c>
    </row>
    <row r="574" spans="1:9">
      <c r="A574" t="s">
        <v>4</v>
      </c>
      <c r="B574" s="4" t="s">
        <v>5</v>
      </c>
    </row>
    <row r="575" spans="1:9">
      <c r="A575" t="n">
        <v>4907</v>
      </c>
      <c r="B575" s="50" t="n">
        <v>28</v>
      </c>
    </row>
    <row r="576" spans="1:9">
      <c r="A576" t="s">
        <v>4</v>
      </c>
      <c r="B576" s="4" t="s">
        <v>5</v>
      </c>
      <c r="C576" s="4" t="s">
        <v>13</v>
      </c>
      <c r="D576" s="4" t="s">
        <v>10</v>
      </c>
      <c r="E576" s="4" t="s">
        <v>6</v>
      </c>
    </row>
    <row r="577" spans="1:8">
      <c r="A577" t="n">
        <v>4908</v>
      </c>
      <c r="B577" s="48" t="n">
        <v>51</v>
      </c>
      <c r="C577" s="7" t="n">
        <v>4</v>
      </c>
      <c r="D577" s="7" t="n">
        <v>3</v>
      </c>
      <c r="E577" s="7" t="s">
        <v>80</v>
      </c>
    </row>
    <row r="578" spans="1:8">
      <c r="A578" t="s">
        <v>4</v>
      </c>
      <c r="B578" s="4" t="s">
        <v>5</v>
      </c>
      <c r="C578" s="4" t="s">
        <v>10</v>
      </c>
    </row>
    <row r="579" spans="1:8">
      <c r="A579" t="n">
        <v>4922</v>
      </c>
      <c r="B579" s="32" t="n">
        <v>16</v>
      </c>
      <c r="C579" s="7" t="n">
        <v>0</v>
      </c>
    </row>
    <row r="580" spans="1:8">
      <c r="A580" t="s">
        <v>4</v>
      </c>
      <c r="B580" s="4" t="s">
        <v>5</v>
      </c>
      <c r="C580" s="4" t="s">
        <v>10</v>
      </c>
      <c r="D580" s="4" t="s">
        <v>13</v>
      </c>
      <c r="E580" s="4" t="s">
        <v>9</v>
      </c>
      <c r="F580" s="4" t="s">
        <v>81</v>
      </c>
      <c r="G580" s="4" t="s">
        <v>13</v>
      </c>
      <c r="H580" s="4" t="s">
        <v>13</v>
      </c>
    </row>
    <row r="581" spans="1:8">
      <c r="A581" t="n">
        <v>4925</v>
      </c>
      <c r="B581" s="49" t="n">
        <v>26</v>
      </c>
      <c r="C581" s="7" t="n">
        <v>3</v>
      </c>
      <c r="D581" s="7" t="n">
        <v>17</v>
      </c>
      <c r="E581" s="7" t="n">
        <v>61770</v>
      </c>
      <c r="F581" s="7" t="s">
        <v>83</v>
      </c>
      <c r="G581" s="7" t="n">
        <v>2</v>
      </c>
      <c r="H581" s="7" t="n">
        <v>0</v>
      </c>
    </row>
    <row r="582" spans="1:8">
      <c r="A582" t="s">
        <v>4</v>
      </c>
      <c r="B582" s="4" t="s">
        <v>5</v>
      </c>
    </row>
    <row r="583" spans="1:8">
      <c r="A583" t="n">
        <v>4996</v>
      </c>
      <c r="B583" s="50" t="n">
        <v>28</v>
      </c>
    </row>
    <row r="584" spans="1:8">
      <c r="A584" t="s">
        <v>4</v>
      </c>
      <c r="B584" s="4" t="s">
        <v>5</v>
      </c>
      <c r="C584" s="4" t="s">
        <v>13</v>
      </c>
      <c r="D584" s="4" t="s">
        <v>10</v>
      </c>
      <c r="E584" s="4" t="s">
        <v>6</v>
      </c>
    </row>
    <row r="585" spans="1:8">
      <c r="A585" t="n">
        <v>4997</v>
      </c>
      <c r="B585" s="48" t="n">
        <v>51</v>
      </c>
      <c r="C585" s="7" t="n">
        <v>4</v>
      </c>
      <c r="D585" s="7" t="n">
        <v>5</v>
      </c>
      <c r="E585" s="7" t="s">
        <v>84</v>
      </c>
    </row>
    <row r="586" spans="1:8">
      <c r="A586" t="s">
        <v>4</v>
      </c>
      <c r="B586" s="4" t="s">
        <v>5</v>
      </c>
      <c r="C586" s="4" t="s">
        <v>10</v>
      </c>
    </row>
    <row r="587" spans="1:8">
      <c r="A587" t="n">
        <v>5011</v>
      </c>
      <c r="B587" s="32" t="n">
        <v>16</v>
      </c>
      <c r="C587" s="7" t="n">
        <v>0</v>
      </c>
    </row>
    <row r="588" spans="1:8">
      <c r="A588" t="s">
        <v>4</v>
      </c>
      <c r="B588" s="4" t="s">
        <v>5</v>
      </c>
      <c r="C588" s="4" t="s">
        <v>10</v>
      </c>
      <c r="D588" s="4" t="s">
        <v>13</v>
      </c>
      <c r="E588" s="4" t="s">
        <v>9</v>
      </c>
      <c r="F588" s="4" t="s">
        <v>81</v>
      </c>
      <c r="G588" s="4" t="s">
        <v>13</v>
      </c>
      <c r="H588" s="4" t="s">
        <v>13</v>
      </c>
    </row>
    <row r="589" spans="1:8">
      <c r="A589" t="n">
        <v>5014</v>
      </c>
      <c r="B589" s="49" t="n">
        <v>26</v>
      </c>
      <c r="C589" s="7" t="n">
        <v>5</v>
      </c>
      <c r="D589" s="7" t="n">
        <v>17</v>
      </c>
      <c r="E589" s="7" t="n">
        <v>61771</v>
      </c>
      <c r="F589" s="7" t="s">
        <v>85</v>
      </c>
      <c r="G589" s="7" t="n">
        <v>2</v>
      </c>
      <c r="H589" s="7" t="n">
        <v>0</v>
      </c>
    </row>
    <row r="590" spans="1:8">
      <c r="A590" t="s">
        <v>4</v>
      </c>
      <c r="B590" s="4" t="s">
        <v>5</v>
      </c>
    </row>
    <row r="591" spans="1:8">
      <c r="A591" t="n">
        <v>5061</v>
      </c>
      <c r="B591" s="50" t="n">
        <v>28</v>
      </c>
    </row>
    <row r="592" spans="1:8">
      <c r="A592" t="s">
        <v>4</v>
      </c>
      <c r="B592" s="4" t="s">
        <v>5</v>
      </c>
      <c r="C592" s="4" t="s">
        <v>10</v>
      </c>
      <c r="D592" s="4" t="s">
        <v>13</v>
      </c>
    </row>
    <row r="593" spans="1:8">
      <c r="A593" t="n">
        <v>5062</v>
      </c>
      <c r="B593" s="51" t="n">
        <v>89</v>
      </c>
      <c r="C593" s="7" t="n">
        <v>65533</v>
      </c>
      <c r="D593" s="7" t="n">
        <v>1</v>
      </c>
    </row>
    <row r="594" spans="1:8">
      <c r="A594" t="s">
        <v>4</v>
      </c>
      <c r="B594" s="4" t="s">
        <v>5</v>
      </c>
      <c r="C594" s="4" t="s">
        <v>13</v>
      </c>
      <c r="D594" s="4" t="s">
        <v>10</v>
      </c>
      <c r="E594" s="4" t="s">
        <v>24</v>
      </c>
    </row>
    <row r="595" spans="1:8">
      <c r="A595" t="n">
        <v>5066</v>
      </c>
      <c r="B595" s="22" t="n">
        <v>58</v>
      </c>
      <c r="C595" s="7" t="n">
        <v>101</v>
      </c>
      <c r="D595" s="7" t="n">
        <v>500</v>
      </c>
      <c r="E595" s="7" t="n">
        <v>1</v>
      </c>
    </row>
    <row r="596" spans="1:8">
      <c r="A596" t="s">
        <v>4</v>
      </c>
      <c r="B596" s="4" t="s">
        <v>5</v>
      </c>
      <c r="C596" s="4" t="s">
        <v>13</v>
      </c>
      <c r="D596" s="4" t="s">
        <v>10</v>
      </c>
    </row>
    <row r="597" spans="1:8">
      <c r="A597" t="n">
        <v>5074</v>
      </c>
      <c r="B597" s="22" t="n">
        <v>58</v>
      </c>
      <c r="C597" s="7" t="n">
        <v>254</v>
      </c>
      <c r="D597" s="7" t="n">
        <v>0</v>
      </c>
    </row>
    <row r="598" spans="1:8">
      <c r="A598" t="s">
        <v>4</v>
      </c>
      <c r="B598" s="4" t="s">
        <v>5</v>
      </c>
      <c r="C598" s="4" t="s">
        <v>10</v>
      </c>
      <c r="D598" s="4" t="s">
        <v>24</v>
      </c>
      <c r="E598" s="4" t="s">
        <v>24</v>
      </c>
      <c r="F598" s="4" t="s">
        <v>24</v>
      </c>
      <c r="G598" s="4" t="s">
        <v>24</v>
      </c>
    </row>
    <row r="599" spans="1:8">
      <c r="A599" t="n">
        <v>5078</v>
      </c>
      <c r="B599" s="37" t="n">
        <v>46</v>
      </c>
      <c r="C599" s="7" t="n">
        <v>0</v>
      </c>
      <c r="D599" s="7" t="n">
        <v>1.52999997138977</v>
      </c>
      <c r="E599" s="7" t="n">
        <v>-5.26999998092651</v>
      </c>
      <c r="F599" s="7" t="n">
        <v>152.539993286133</v>
      </c>
      <c r="G599" s="7" t="n">
        <v>108.5</v>
      </c>
    </row>
    <row r="600" spans="1:8">
      <c r="A600" t="s">
        <v>4</v>
      </c>
      <c r="B600" s="4" t="s">
        <v>5</v>
      </c>
      <c r="C600" s="4" t="s">
        <v>10</v>
      </c>
      <c r="D600" s="4" t="s">
        <v>24</v>
      </c>
      <c r="E600" s="4" t="s">
        <v>24</v>
      </c>
      <c r="F600" s="4" t="s">
        <v>24</v>
      </c>
      <c r="G600" s="4" t="s">
        <v>10</v>
      </c>
      <c r="H600" s="4" t="s">
        <v>10</v>
      </c>
    </row>
    <row r="601" spans="1:8">
      <c r="A601" t="n">
        <v>5097</v>
      </c>
      <c r="B601" s="44" t="n">
        <v>60</v>
      </c>
      <c r="C601" s="7" t="n">
        <v>0</v>
      </c>
      <c r="D601" s="7" t="n">
        <v>0</v>
      </c>
      <c r="E601" s="7" t="n">
        <v>0</v>
      </c>
      <c r="F601" s="7" t="n">
        <v>0</v>
      </c>
      <c r="G601" s="7" t="n">
        <v>0</v>
      </c>
      <c r="H601" s="7" t="n">
        <v>1</v>
      </c>
    </row>
    <row r="602" spans="1:8">
      <c r="A602" t="s">
        <v>4</v>
      </c>
      <c r="B602" s="4" t="s">
        <v>5</v>
      </c>
      <c r="C602" s="4" t="s">
        <v>10</v>
      </c>
      <c r="D602" s="4" t="s">
        <v>24</v>
      </c>
      <c r="E602" s="4" t="s">
        <v>24</v>
      </c>
      <c r="F602" s="4" t="s">
        <v>24</v>
      </c>
      <c r="G602" s="4" t="s">
        <v>10</v>
      </c>
      <c r="H602" s="4" t="s">
        <v>10</v>
      </c>
    </row>
    <row r="603" spans="1:8">
      <c r="A603" t="n">
        <v>5116</v>
      </c>
      <c r="B603" s="44" t="n">
        <v>60</v>
      </c>
      <c r="C603" s="7" t="n">
        <v>0</v>
      </c>
      <c r="D603" s="7" t="n">
        <v>0</v>
      </c>
      <c r="E603" s="7" t="n">
        <v>0</v>
      </c>
      <c r="F603" s="7" t="n">
        <v>0</v>
      </c>
      <c r="G603" s="7" t="n">
        <v>0</v>
      </c>
      <c r="H603" s="7" t="n">
        <v>0</v>
      </c>
    </row>
    <row r="604" spans="1:8">
      <c r="A604" t="s">
        <v>4</v>
      </c>
      <c r="B604" s="4" t="s">
        <v>5</v>
      </c>
      <c r="C604" s="4" t="s">
        <v>10</v>
      </c>
      <c r="D604" s="4" t="s">
        <v>10</v>
      </c>
      <c r="E604" s="4" t="s">
        <v>10</v>
      </c>
    </row>
    <row r="605" spans="1:8">
      <c r="A605" t="n">
        <v>5135</v>
      </c>
      <c r="B605" s="45" t="n">
        <v>61</v>
      </c>
      <c r="C605" s="7" t="n">
        <v>0</v>
      </c>
      <c r="D605" s="7" t="n">
        <v>65533</v>
      </c>
      <c r="E605" s="7" t="n">
        <v>0</v>
      </c>
    </row>
    <row r="606" spans="1:8">
      <c r="A606" t="s">
        <v>4</v>
      </c>
      <c r="B606" s="4" t="s">
        <v>5</v>
      </c>
      <c r="C606" s="4" t="s">
        <v>10</v>
      </c>
      <c r="D606" s="4" t="s">
        <v>24</v>
      </c>
      <c r="E606" s="4" t="s">
        <v>24</v>
      </c>
      <c r="F606" s="4" t="s">
        <v>24</v>
      </c>
      <c r="G606" s="4" t="s">
        <v>10</v>
      </c>
      <c r="H606" s="4" t="s">
        <v>10</v>
      </c>
    </row>
    <row r="607" spans="1:8">
      <c r="A607" t="n">
        <v>5142</v>
      </c>
      <c r="B607" s="44" t="n">
        <v>60</v>
      </c>
      <c r="C607" s="7" t="n">
        <v>0</v>
      </c>
      <c r="D607" s="7" t="n">
        <v>10</v>
      </c>
      <c r="E607" s="7" t="n">
        <v>-10</v>
      </c>
      <c r="F607" s="7" t="n">
        <v>0</v>
      </c>
      <c r="G607" s="7" t="n">
        <v>0</v>
      </c>
      <c r="H607" s="7" t="n">
        <v>0</v>
      </c>
    </row>
    <row r="608" spans="1:8">
      <c r="A608" t="s">
        <v>4</v>
      </c>
      <c r="B608" s="4" t="s">
        <v>5</v>
      </c>
      <c r="C608" s="4" t="s">
        <v>13</v>
      </c>
    </row>
    <row r="609" spans="1:8">
      <c r="A609" t="n">
        <v>5161</v>
      </c>
      <c r="B609" s="43" t="n">
        <v>116</v>
      </c>
      <c r="C609" s="7" t="n">
        <v>0</v>
      </c>
    </row>
    <row r="610" spans="1:8">
      <c r="A610" t="s">
        <v>4</v>
      </c>
      <c r="B610" s="4" t="s">
        <v>5</v>
      </c>
      <c r="C610" s="4" t="s">
        <v>13</v>
      </c>
      <c r="D610" s="4" t="s">
        <v>10</v>
      </c>
    </row>
    <row r="611" spans="1:8">
      <c r="A611" t="n">
        <v>5163</v>
      </c>
      <c r="B611" s="43" t="n">
        <v>116</v>
      </c>
      <c r="C611" s="7" t="n">
        <v>2</v>
      </c>
      <c r="D611" s="7" t="n">
        <v>1</v>
      </c>
    </row>
    <row r="612" spans="1:8">
      <c r="A612" t="s">
        <v>4</v>
      </c>
      <c r="B612" s="4" t="s">
        <v>5</v>
      </c>
      <c r="C612" s="4" t="s">
        <v>13</v>
      </c>
      <c r="D612" s="4" t="s">
        <v>9</v>
      </c>
    </row>
    <row r="613" spans="1:8">
      <c r="A613" t="n">
        <v>5167</v>
      </c>
      <c r="B613" s="43" t="n">
        <v>116</v>
      </c>
      <c r="C613" s="7" t="n">
        <v>5</v>
      </c>
      <c r="D613" s="7" t="n">
        <v>1120403456</v>
      </c>
    </row>
    <row r="614" spans="1:8">
      <c r="A614" t="s">
        <v>4</v>
      </c>
      <c r="B614" s="4" t="s">
        <v>5</v>
      </c>
      <c r="C614" s="4" t="s">
        <v>13</v>
      </c>
      <c r="D614" s="4" t="s">
        <v>10</v>
      </c>
    </row>
    <row r="615" spans="1:8">
      <c r="A615" t="n">
        <v>5173</v>
      </c>
      <c r="B615" s="43" t="n">
        <v>116</v>
      </c>
      <c r="C615" s="7" t="n">
        <v>6</v>
      </c>
      <c r="D615" s="7" t="n">
        <v>1</v>
      </c>
    </row>
    <row r="616" spans="1:8">
      <c r="A616" t="s">
        <v>4</v>
      </c>
      <c r="B616" s="4" t="s">
        <v>5</v>
      </c>
      <c r="C616" s="4" t="s">
        <v>13</v>
      </c>
      <c r="D616" s="4" t="s">
        <v>13</v>
      </c>
      <c r="E616" s="4" t="s">
        <v>24</v>
      </c>
      <c r="F616" s="4" t="s">
        <v>24</v>
      </c>
      <c r="G616" s="4" t="s">
        <v>24</v>
      </c>
      <c r="H616" s="4" t="s">
        <v>10</v>
      </c>
    </row>
    <row r="617" spans="1:8">
      <c r="A617" t="n">
        <v>5177</v>
      </c>
      <c r="B617" s="39" t="n">
        <v>45</v>
      </c>
      <c r="C617" s="7" t="n">
        <v>2</v>
      </c>
      <c r="D617" s="7" t="n">
        <v>3</v>
      </c>
      <c r="E617" s="7" t="n">
        <v>0.699999988079071</v>
      </c>
      <c r="F617" s="7" t="n">
        <v>-4.09999990463257</v>
      </c>
      <c r="G617" s="7" t="n">
        <v>152.020004272461</v>
      </c>
      <c r="H617" s="7" t="n">
        <v>0</v>
      </c>
    </row>
    <row r="618" spans="1:8">
      <c r="A618" t="s">
        <v>4</v>
      </c>
      <c r="B618" s="4" t="s">
        <v>5</v>
      </c>
      <c r="C618" s="4" t="s">
        <v>13</v>
      </c>
      <c r="D618" s="4" t="s">
        <v>13</v>
      </c>
      <c r="E618" s="4" t="s">
        <v>24</v>
      </c>
      <c r="F618" s="4" t="s">
        <v>24</v>
      </c>
      <c r="G618" s="4" t="s">
        <v>24</v>
      </c>
      <c r="H618" s="4" t="s">
        <v>10</v>
      </c>
      <c r="I618" s="4" t="s">
        <v>13</v>
      </c>
    </row>
    <row r="619" spans="1:8">
      <c r="A619" t="n">
        <v>5194</v>
      </c>
      <c r="B619" s="39" t="n">
        <v>45</v>
      </c>
      <c r="C619" s="7" t="n">
        <v>4</v>
      </c>
      <c r="D619" s="7" t="n">
        <v>3</v>
      </c>
      <c r="E619" s="7" t="n">
        <v>10.4700002670288</v>
      </c>
      <c r="F619" s="7" t="n">
        <v>100.839996337891</v>
      </c>
      <c r="G619" s="7" t="n">
        <v>0</v>
      </c>
      <c r="H619" s="7" t="n">
        <v>0</v>
      </c>
      <c r="I619" s="7" t="n">
        <v>0</v>
      </c>
    </row>
    <row r="620" spans="1:8">
      <c r="A620" t="s">
        <v>4</v>
      </c>
      <c r="B620" s="4" t="s">
        <v>5</v>
      </c>
      <c r="C620" s="4" t="s">
        <v>13</v>
      </c>
      <c r="D620" s="4" t="s">
        <v>13</v>
      </c>
      <c r="E620" s="4" t="s">
        <v>24</v>
      </c>
      <c r="F620" s="4" t="s">
        <v>10</v>
      </c>
    </row>
    <row r="621" spans="1:8">
      <c r="A621" t="n">
        <v>5212</v>
      </c>
      <c r="B621" s="39" t="n">
        <v>45</v>
      </c>
      <c r="C621" s="7" t="n">
        <v>5</v>
      </c>
      <c r="D621" s="7" t="n">
        <v>3</v>
      </c>
      <c r="E621" s="7" t="n">
        <v>3.29999995231628</v>
      </c>
      <c r="F621" s="7" t="n">
        <v>0</v>
      </c>
    </row>
    <row r="622" spans="1:8">
      <c r="A622" t="s">
        <v>4</v>
      </c>
      <c r="B622" s="4" t="s">
        <v>5</v>
      </c>
      <c r="C622" s="4" t="s">
        <v>13</v>
      </c>
      <c r="D622" s="4" t="s">
        <v>13</v>
      </c>
      <c r="E622" s="4" t="s">
        <v>24</v>
      </c>
      <c r="F622" s="4" t="s">
        <v>10</v>
      </c>
    </row>
    <row r="623" spans="1:8">
      <c r="A623" t="n">
        <v>5221</v>
      </c>
      <c r="B623" s="39" t="n">
        <v>45</v>
      </c>
      <c r="C623" s="7" t="n">
        <v>11</v>
      </c>
      <c r="D623" s="7" t="n">
        <v>3</v>
      </c>
      <c r="E623" s="7" t="n">
        <v>40</v>
      </c>
      <c r="F623" s="7" t="n">
        <v>0</v>
      </c>
    </row>
    <row r="624" spans="1:8">
      <c r="A624" t="s">
        <v>4</v>
      </c>
      <c r="B624" s="4" t="s">
        <v>5</v>
      </c>
      <c r="C624" s="4" t="s">
        <v>13</v>
      </c>
      <c r="D624" s="4" t="s">
        <v>13</v>
      </c>
      <c r="E624" s="4" t="s">
        <v>24</v>
      </c>
      <c r="F624" s="4" t="s">
        <v>24</v>
      </c>
      <c r="G624" s="4" t="s">
        <v>24</v>
      </c>
      <c r="H624" s="4" t="s">
        <v>10</v>
      </c>
      <c r="I624" s="4" t="s">
        <v>13</v>
      </c>
    </row>
    <row r="625" spans="1:9">
      <c r="A625" t="n">
        <v>5230</v>
      </c>
      <c r="B625" s="39" t="n">
        <v>45</v>
      </c>
      <c r="C625" s="7" t="n">
        <v>4</v>
      </c>
      <c r="D625" s="7" t="n">
        <v>3</v>
      </c>
      <c r="E625" s="7" t="n">
        <v>10.4700002670288</v>
      </c>
      <c r="F625" s="7" t="n">
        <v>88.9100036621094</v>
      </c>
      <c r="G625" s="7" t="n">
        <v>0</v>
      </c>
      <c r="H625" s="7" t="n">
        <v>10000</v>
      </c>
      <c r="I625" s="7" t="n">
        <v>0</v>
      </c>
    </row>
    <row r="626" spans="1:9">
      <c r="A626" t="s">
        <v>4</v>
      </c>
      <c r="B626" s="4" t="s">
        <v>5</v>
      </c>
      <c r="C626" s="4" t="s">
        <v>13</v>
      </c>
      <c r="D626" s="4" t="s">
        <v>10</v>
      </c>
    </row>
    <row r="627" spans="1:9">
      <c r="A627" t="n">
        <v>5248</v>
      </c>
      <c r="B627" s="22" t="n">
        <v>58</v>
      </c>
      <c r="C627" s="7" t="n">
        <v>255</v>
      </c>
      <c r="D627" s="7" t="n">
        <v>0</v>
      </c>
    </row>
    <row r="628" spans="1:9">
      <c r="A628" t="s">
        <v>4</v>
      </c>
      <c r="B628" s="4" t="s">
        <v>5</v>
      </c>
      <c r="C628" s="4" t="s">
        <v>10</v>
      </c>
      <c r="D628" s="4" t="s">
        <v>10</v>
      </c>
      <c r="E628" s="4" t="s">
        <v>10</v>
      </c>
    </row>
    <row r="629" spans="1:9">
      <c r="A629" t="n">
        <v>5252</v>
      </c>
      <c r="B629" s="45" t="n">
        <v>61</v>
      </c>
      <c r="C629" s="7" t="n">
        <v>3</v>
      </c>
      <c r="D629" s="7" t="n">
        <v>6</v>
      </c>
      <c r="E629" s="7" t="n">
        <v>1000</v>
      </c>
    </row>
    <row r="630" spans="1:9">
      <c r="A630" t="s">
        <v>4</v>
      </c>
      <c r="B630" s="4" t="s">
        <v>5</v>
      </c>
      <c r="C630" s="4" t="s">
        <v>10</v>
      </c>
      <c r="D630" s="4" t="s">
        <v>10</v>
      </c>
      <c r="E630" s="4" t="s">
        <v>10</v>
      </c>
    </row>
    <row r="631" spans="1:9">
      <c r="A631" t="n">
        <v>5259</v>
      </c>
      <c r="B631" s="45" t="n">
        <v>61</v>
      </c>
      <c r="C631" s="7" t="n">
        <v>5</v>
      </c>
      <c r="D631" s="7" t="n">
        <v>6</v>
      </c>
      <c r="E631" s="7" t="n">
        <v>1000</v>
      </c>
    </row>
    <row r="632" spans="1:9">
      <c r="A632" t="s">
        <v>4</v>
      </c>
      <c r="B632" s="4" t="s">
        <v>5</v>
      </c>
      <c r="C632" s="4" t="s">
        <v>10</v>
      </c>
      <c r="D632" s="4" t="s">
        <v>10</v>
      </c>
      <c r="E632" s="4" t="s">
        <v>10</v>
      </c>
    </row>
    <row r="633" spans="1:9">
      <c r="A633" t="n">
        <v>5266</v>
      </c>
      <c r="B633" s="45" t="n">
        <v>61</v>
      </c>
      <c r="C633" s="7" t="n">
        <v>61489</v>
      </c>
      <c r="D633" s="7" t="n">
        <v>6</v>
      </c>
      <c r="E633" s="7" t="n">
        <v>1000</v>
      </c>
    </row>
    <row r="634" spans="1:9">
      <c r="A634" t="s">
        <v>4</v>
      </c>
      <c r="B634" s="4" t="s">
        <v>5</v>
      </c>
      <c r="C634" s="4" t="s">
        <v>10</v>
      </c>
      <c r="D634" s="4" t="s">
        <v>10</v>
      </c>
      <c r="E634" s="4" t="s">
        <v>10</v>
      </c>
    </row>
    <row r="635" spans="1:9">
      <c r="A635" t="n">
        <v>5273</v>
      </c>
      <c r="B635" s="45" t="n">
        <v>61</v>
      </c>
      <c r="C635" s="7" t="n">
        <v>61490</v>
      </c>
      <c r="D635" s="7" t="n">
        <v>6</v>
      </c>
      <c r="E635" s="7" t="n">
        <v>1000</v>
      </c>
    </row>
    <row r="636" spans="1:9">
      <c r="A636" t="s">
        <v>4</v>
      </c>
      <c r="B636" s="4" t="s">
        <v>5</v>
      </c>
      <c r="C636" s="4" t="s">
        <v>10</v>
      </c>
      <c r="D636" s="4" t="s">
        <v>10</v>
      </c>
      <c r="E636" s="4" t="s">
        <v>10</v>
      </c>
    </row>
    <row r="637" spans="1:9">
      <c r="A637" t="n">
        <v>5280</v>
      </c>
      <c r="B637" s="45" t="n">
        <v>61</v>
      </c>
      <c r="C637" s="7" t="n">
        <v>7032</v>
      </c>
      <c r="D637" s="7" t="n">
        <v>6</v>
      </c>
      <c r="E637" s="7" t="n">
        <v>1000</v>
      </c>
    </row>
    <row r="638" spans="1:9">
      <c r="A638" t="s">
        <v>4</v>
      </c>
      <c r="B638" s="4" t="s">
        <v>5</v>
      </c>
      <c r="C638" s="4" t="s">
        <v>10</v>
      </c>
      <c r="D638" s="4" t="s">
        <v>10</v>
      </c>
      <c r="E638" s="4" t="s">
        <v>10</v>
      </c>
    </row>
    <row r="639" spans="1:9">
      <c r="A639" t="n">
        <v>5287</v>
      </c>
      <c r="B639" s="45" t="n">
        <v>61</v>
      </c>
      <c r="C639" s="7" t="n">
        <v>61488</v>
      </c>
      <c r="D639" s="7" t="n">
        <v>6</v>
      </c>
      <c r="E639" s="7" t="n">
        <v>1000</v>
      </c>
    </row>
    <row r="640" spans="1:9">
      <c r="A640" t="s">
        <v>4</v>
      </c>
      <c r="B640" s="4" t="s">
        <v>5</v>
      </c>
      <c r="C640" s="4" t="s">
        <v>13</v>
      </c>
      <c r="D640" s="4" t="s">
        <v>10</v>
      </c>
      <c r="E640" s="4" t="s">
        <v>6</v>
      </c>
    </row>
    <row r="641" spans="1:9">
      <c r="A641" t="n">
        <v>5294</v>
      </c>
      <c r="B641" s="48" t="n">
        <v>51</v>
      </c>
      <c r="C641" s="7" t="n">
        <v>4</v>
      </c>
      <c r="D641" s="7" t="n">
        <v>6</v>
      </c>
      <c r="E641" s="7" t="s">
        <v>86</v>
      </c>
    </row>
    <row r="642" spans="1:9">
      <c r="A642" t="s">
        <v>4</v>
      </c>
      <c r="B642" s="4" t="s">
        <v>5</v>
      </c>
      <c r="C642" s="4" t="s">
        <v>10</v>
      </c>
    </row>
    <row r="643" spans="1:9">
      <c r="A643" t="n">
        <v>5307</v>
      </c>
      <c r="B643" s="32" t="n">
        <v>16</v>
      </c>
      <c r="C643" s="7" t="n">
        <v>0</v>
      </c>
    </row>
    <row r="644" spans="1:9">
      <c r="A644" t="s">
        <v>4</v>
      </c>
      <c r="B644" s="4" t="s">
        <v>5</v>
      </c>
      <c r="C644" s="4" t="s">
        <v>10</v>
      </c>
      <c r="D644" s="4" t="s">
        <v>13</v>
      </c>
      <c r="E644" s="4" t="s">
        <v>9</v>
      </c>
      <c r="F644" s="4" t="s">
        <v>81</v>
      </c>
      <c r="G644" s="4" t="s">
        <v>13</v>
      </c>
      <c r="H644" s="4" t="s">
        <v>13</v>
      </c>
      <c r="I644" s="4" t="s">
        <v>13</v>
      </c>
      <c r="J644" s="4" t="s">
        <v>9</v>
      </c>
      <c r="K644" s="4" t="s">
        <v>81</v>
      </c>
      <c r="L644" s="4" t="s">
        <v>13</v>
      </c>
      <c r="M644" s="4" t="s">
        <v>13</v>
      </c>
    </row>
    <row r="645" spans="1:9">
      <c r="A645" t="n">
        <v>5310</v>
      </c>
      <c r="B645" s="49" t="n">
        <v>26</v>
      </c>
      <c r="C645" s="7" t="n">
        <v>6</v>
      </c>
      <c r="D645" s="7" t="n">
        <v>17</v>
      </c>
      <c r="E645" s="7" t="n">
        <v>61772</v>
      </c>
      <c r="F645" s="7" t="s">
        <v>87</v>
      </c>
      <c r="G645" s="7" t="n">
        <v>2</v>
      </c>
      <c r="H645" s="7" t="n">
        <v>3</v>
      </c>
      <c r="I645" s="7" t="n">
        <v>17</v>
      </c>
      <c r="J645" s="7" t="n">
        <v>61773</v>
      </c>
      <c r="K645" s="7" t="s">
        <v>88</v>
      </c>
      <c r="L645" s="7" t="n">
        <v>2</v>
      </c>
      <c r="M645" s="7" t="n">
        <v>0</v>
      </c>
    </row>
    <row r="646" spans="1:9">
      <c r="A646" t="s">
        <v>4</v>
      </c>
      <c r="B646" s="4" t="s">
        <v>5</v>
      </c>
    </row>
    <row r="647" spans="1:9">
      <c r="A647" t="n">
        <v>5508</v>
      </c>
      <c r="B647" s="50" t="n">
        <v>28</v>
      </c>
    </row>
    <row r="648" spans="1:9">
      <c r="A648" t="s">
        <v>4</v>
      </c>
      <c r="B648" s="4" t="s">
        <v>5</v>
      </c>
      <c r="C648" s="4" t="s">
        <v>10</v>
      </c>
      <c r="D648" s="4" t="s">
        <v>13</v>
      </c>
      <c r="E648" s="4" t="s">
        <v>13</v>
      </c>
      <c r="F648" s="4" t="s">
        <v>6</v>
      </c>
    </row>
    <row r="649" spans="1:9">
      <c r="A649" t="n">
        <v>5509</v>
      </c>
      <c r="B649" s="27" t="n">
        <v>47</v>
      </c>
      <c r="C649" s="7" t="n">
        <v>6</v>
      </c>
      <c r="D649" s="7" t="n">
        <v>0</v>
      </c>
      <c r="E649" s="7" t="n">
        <v>0</v>
      </c>
      <c r="F649" s="7" t="s">
        <v>70</v>
      </c>
    </row>
    <row r="650" spans="1:9">
      <c r="A650" t="s">
        <v>4</v>
      </c>
      <c r="B650" s="4" t="s">
        <v>5</v>
      </c>
      <c r="C650" s="4" t="s">
        <v>10</v>
      </c>
    </row>
    <row r="651" spans="1:9">
      <c r="A651" t="n">
        <v>5527</v>
      </c>
      <c r="B651" s="32" t="n">
        <v>16</v>
      </c>
      <c r="C651" s="7" t="n">
        <v>500</v>
      </c>
    </row>
    <row r="652" spans="1:9">
      <c r="A652" t="s">
        <v>4</v>
      </c>
      <c r="B652" s="4" t="s">
        <v>5</v>
      </c>
      <c r="C652" s="4" t="s">
        <v>13</v>
      </c>
      <c r="D652" s="4" t="s">
        <v>10</v>
      </c>
      <c r="E652" s="4" t="s">
        <v>6</v>
      </c>
    </row>
    <row r="653" spans="1:9">
      <c r="A653" t="n">
        <v>5530</v>
      </c>
      <c r="B653" s="48" t="n">
        <v>51</v>
      </c>
      <c r="C653" s="7" t="n">
        <v>4</v>
      </c>
      <c r="D653" s="7" t="n">
        <v>6</v>
      </c>
      <c r="E653" s="7" t="s">
        <v>89</v>
      </c>
    </row>
    <row r="654" spans="1:9">
      <c r="A654" t="s">
        <v>4</v>
      </c>
      <c r="B654" s="4" t="s">
        <v>5</v>
      </c>
      <c r="C654" s="4" t="s">
        <v>10</v>
      </c>
    </row>
    <row r="655" spans="1:9">
      <c r="A655" t="n">
        <v>5543</v>
      </c>
      <c r="B655" s="32" t="n">
        <v>16</v>
      </c>
      <c r="C655" s="7" t="n">
        <v>0</v>
      </c>
    </row>
    <row r="656" spans="1:9">
      <c r="A656" t="s">
        <v>4</v>
      </c>
      <c r="B656" s="4" t="s">
        <v>5</v>
      </c>
      <c r="C656" s="4" t="s">
        <v>10</v>
      </c>
      <c r="D656" s="4" t="s">
        <v>13</v>
      </c>
      <c r="E656" s="4" t="s">
        <v>9</v>
      </c>
      <c r="F656" s="4" t="s">
        <v>81</v>
      </c>
      <c r="G656" s="4" t="s">
        <v>13</v>
      </c>
      <c r="H656" s="4" t="s">
        <v>13</v>
      </c>
    </row>
    <row r="657" spans="1:13">
      <c r="A657" t="n">
        <v>5546</v>
      </c>
      <c r="B657" s="49" t="n">
        <v>26</v>
      </c>
      <c r="C657" s="7" t="n">
        <v>6</v>
      </c>
      <c r="D657" s="7" t="n">
        <v>17</v>
      </c>
      <c r="E657" s="7" t="n">
        <v>61774</v>
      </c>
      <c r="F657" s="7" t="s">
        <v>90</v>
      </c>
      <c r="G657" s="7" t="n">
        <v>2</v>
      </c>
      <c r="H657" s="7" t="n">
        <v>0</v>
      </c>
    </row>
    <row r="658" spans="1:13">
      <c r="A658" t="s">
        <v>4</v>
      </c>
      <c r="B658" s="4" t="s">
        <v>5</v>
      </c>
    </row>
    <row r="659" spans="1:13">
      <c r="A659" t="n">
        <v>5596</v>
      </c>
      <c r="B659" s="50" t="n">
        <v>28</v>
      </c>
    </row>
    <row r="660" spans="1:13">
      <c r="A660" t="s">
        <v>4</v>
      </c>
      <c r="B660" s="4" t="s">
        <v>5</v>
      </c>
      <c r="C660" s="4" t="s">
        <v>10</v>
      </c>
      <c r="D660" s="4" t="s">
        <v>13</v>
      </c>
    </row>
    <row r="661" spans="1:13">
      <c r="A661" t="n">
        <v>5597</v>
      </c>
      <c r="B661" s="51" t="n">
        <v>89</v>
      </c>
      <c r="C661" s="7" t="n">
        <v>65533</v>
      </c>
      <c r="D661" s="7" t="n">
        <v>1</v>
      </c>
    </row>
    <row r="662" spans="1:13">
      <c r="A662" t="s">
        <v>4</v>
      </c>
      <c r="B662" s="4" t="s">
        <v>5</v>
      </c>
      <c r="C662" s="4" t="s">
        <v>10</v>
      </c>
      <c r="D662" s="4" t="s">
        <v>13</v>
      </c>
      <c r="E662" s="4" t="s">
        <v>24</v>
      </c>
      <c r="F662" s="4" t="s">
        <v>10</v>
      </c>
    </row>
    <row r="663" spans="1:13">
      <c r="A663" t="n">
        <v>5601</v>
      </c>
      <c r="B663" s="52" t="n">
        <v>59</v>
      </c>
      <c r="C663" s="7" t="n">
        <v>0</v>
      </c>
      <c r="D663" s="7" t="n">
        <v>1</v>
      </c>
      <c r="E663" s="7" t="n">
        <v>0.150000005960464</v>
      </c>
      <c r="F663" s="7" t="n">
        <v>0</v>
      </c>
    </row>
    <row r="664" spans="1:13">
      <c r="A664" t="s">
        <v>4</v>
      </c>
      <c r="B664" s="4" t="s">
        <v>5</v>
      </c>
      <c r="C664" s="4" t="s">
        <v>10</v>
      </c>
    </row>
    <row r="665" spans="1:13">
      <c r="A665" t="n">
        <v>5611</v>
      </c>
      <c r="B665" s="32" t="n">
        <v>16</v>
      </c>
      <c r="C665" s="7" t="n">
        <v>1300</v>
      </c>
    </row>
    <row r="666" spans="1:13">
      <c r="A666" t="s">
        <v>4</v>
      </c>
      <c r="B666" s="4" t="s">
        <v>5</v>
      </c>
      <c r="C666" s="4" t="s">
        <v>10</v>
      </c>
      <c r="D666" s="4" t="s">
        <v>24</v>
      </c>
      <c r="E666" s="4" t="s">
        <v>24</v>
      </c>
      <c r="F666" s="4" t="s">
        <v>24</v>
      </c>
      <c r="G666" s="4" t="s">
        <v>10</v>
      </c>
      <c r="H666" s="4" t="s">
        <v>10</v>
      </c>
    </row>
    <row r="667" spans="1:13">
      <c r="A667" t="n">
        <v>5614</v>
      </c>
      <c r="B667" s="44" t="n">
        <v>60</v>
      </c>
      <c r="C667" s="7" t="n">
        <v>0</v>
      </c>
      <c r="D667" s="7" t="n">
        <v>0</v>
      </c>
      <c r="E667" s="7" t="n">
        <v>0</v>
      </c>
      <c r="F667" s="7" t="n">
        <v>0</v>
      </c>
      <c r="G667" s="7" t="n">
        <v>1000</v>
      </c>
      <c r="H667" s="7" t="n">
        <v>0</v>
      </c>
    </row>
    <row r="668" spans="1:13">
      <c r="A668" t="s">
        <v>4</v>
      </c>
      <c r="B668" s="4" t="s">
        <v>5</v>
      </c>
      <c r="C668" s="4" t="s">
        <v>10</v>
      </c>
      <c r="D668" s="4" t="s">
        <v>10</v>
      </c>
      <c r="E668" s="4" t="s">
        <v>10</v>
      </c>
    </row>
    <row r="669" spans="1:13">
      <c r="A669" t="n">
        <v>5633</v>
      </c>
      <c r="B669" s="45" t="n">
        <v>61</v>
      </c>
      <c r="C669" s="7" t="n">
        <v>0</v>
      </c>
      <c r="D669" s="7" t="n">
        <v>6</v>
      </c>
      <c r="E669" s="7" t="n">
        <v>1000</v>
      </c>
    </row>
    <row r="670" spans="1:13">
      <c r="A670" t="s">
        <v>4</v>
      </c>
      <c r="B670" s="4" t="s">
        <v>5</v>
      </c>
      <c r="C670" s="4" t="s">
        <v>10</v>
      </c>
    </row>
    <row r="671" spans="1:13">
      <c r="A671" t="n">
        <v>5640</v>
      </c>
      <c r="B671" s="32" t="n">
        <v>16</v>
      </c>
      <c r="C671" s="7" t="n">
        <v>300</v>
      </c>
    </row>
    <row r="672" spans="1:13">
      <c r="A672" t="s">
        <v>4</v>
      </c>
      <c r="B672" s="4" t="s">
        <v>5</v>
      </c>
      <c r="C672" s="4" t="s">
        <v>10</v>
      </c>
      <c r="D672" s="4" t="s">
        <v>10</v>
      </c>
      <c r="E672" s="4" t="s">
        <v>24</v>
      </c>
      <c r="F672" s="4" t="s">
        <v>13</v>
      </c>
    </row>
    <row r="673" spans="1:8">
      <c r="A673" t="n">
        <v>5643</v>
      </c>
      <c r="B673" s="53" t="n">
        <v>53</v>
      </c>
      <c r="C673" s="7" t="n">
        <v>0</v>
      </c>
      <c r="D673" s="7" t="n">
        <v>6</v>
      </c>
      <c r="E673" s="7" t="n">
        <v>10</v>
      </c>
      <c r="F673" s="7" t="n">
        <v>0</v>
      </c>
    </row>
    <row r="674" spans="1:8">
      <c r="A674" t="s">
        <v>4</v>
      </c>
      <c r="B674" s="4" t="s">
        <v>5</v>
      </c>
      <c r="C674" s="4" t="s">
        <v>10</v>
      </c>
    </row>
    <row r="675" spans="1:8">
      <c r="A675" t="n">
        <v>5653</v>
      </c>
      <c r="B675" s="54" t="n">
        <v>54</v>
      </c>
      <c r="C675" s="7" t="n">
        <v>0</v>
      </c>
    </row>
    <row r="676" spans="1:8">
      <c r="A676" t="s">
        <v>4</v>
      </c>
      <c r="B676" s="4" t="s">
        <v>5</v>
      </c>
      <c r="C676" s="4" t="s">
        <v>13</v>
      </c>
      <c r="D676" s="4" t="s">
        <v>10</v>
      </c>
      <c r="E676" s="4" t="s">
        <v>6</v>
      </c>
    </row>
    <row r="677" spans="1:8">
      <c r="A677" t="n">
        <v>5656</v>
      </c>
      <c r="B677" s="48" t="n">
        <v>51</v>
      </c>
      <c r="C677" s="7" t="n">
        <v>4</v>
      </c>
      <c r="D677" s="7" t="n">
        <v>0</v>
      </c>
      <c r="E677" s="7" t="s">
        <v>89</v>
      </c>
    </row>
    <row r="678" spans="1:8">
      <c r="A678" t="s">
        <v>4</v>
      </c>
      <c r="B678" s="4" t="s">
        <v>5</v>
      </c>
      <c r="C678" s="4" t="s">
        <v>10</v>
      </c>
    </row>
    <row r="679" spans="1:8">
      <c r="A679" t="n">
        <v>5669</v>
      </c>
      <c r="B679" s="32" t="n">
        <v>16</v>
      </c>
      <c r="C679" s="7" t="n">
        <v>0</v>
      </c>
    </row>
    <row r="680" spans="1:8">
      <c r="A680" t="s">
        <v>4</v>
      </c>
      <c r="B680" s="4" t="s">
        <v>5</v>
      </c>
      <c r="C680" s="4" t="s">
        <v>10</v>
      </c>
      <c r="D680" s="4" t="s">
        <v>13</v>
      </c>
      <c r="E680" s="4" t="s">
        <v>9</v>
      </c>
      <c r="F680" s="4" t="s">
        <v>81</v>
      </c>
      <c r="G680" s="4" t="s">
        <v>13</v>
      </c>
      <c r="H680" s="4" t="s">
        <v>13</v>
      </c>
    </row>
    <row r="681" spans="1:8">
      <c r="A681" t="n">
        <v>5672</v>
      </c>
      <c r="B681" s="49" t="n">
        <v>26</v>
      </c>
      <c r="C681" s="7" t="n">
        <v>0</v>
      </c>
      <c r="D681" s="7" t="n">
        <v>17</v>
      </c>
      <c r="E681" s="7" t="n">
        <v>61775</v>
      </c>
      <c r="F681" s="7" t="s">
        <v>91</v>
      </c>
      <c r="G681" s="7" t="n">
        <v>2</v>
      </c>
      <c r="H681" s="7" t="n">
        <v>0</v>
      </c>
    </row>
    <row r="682" spans="1:8">
      <c r="A682" t="s">
        <v>4</v>
      </c>
      <c r="B682" s="4" t="s">
        <v>5</v>
      </c>
    </row>
    <row r="683" spans="1:8">
      <c r="A683" t="n">
        <v>5766</v>
      </c>
      <c r="B683" s="50" t="n">
        <v>28</v>
      </c>
    </row>
    <row r="684" spans="1:8">
      <c r="A684" t="s">
        <v>4</v>
      </c>
      <c r="B684" s="4" t="s">
        <v>5</v>
      </c>
      <c r="C684" s="4" t="s">
        <v>10</v>
      </c>
      <c r="D684" s="4" t="s">
        <v>13</v>
      </c>
    </row>
    <row r="685" spans="1:8">
      <c r="A685" t="n">
        <v>5767</v>
      </c>
      <c r="B685" s="51" t="n">
        <v>89</v>
      </c>
      <c r="C685" s="7" t="n">
        <v>65533</v>
      </c>
      <c r="D685" s="7" t="n">
        <v>1</v>
      </c>
    </row>
    <row r="686" spans="1:8">
      <c r="A686" t="s">
        <v>4</v>
      </c>
      <c r="B686" s="4" t="s">
        <v>5</v>
      </c>
      <c r="C686" s="4" t="s">
        <v>13</v>
      </c>
      <c r="D686" s="4" t="s">
        <v>10</v>
      </c>
      <c r="E686" s="4" t="s">
        <v>24</v>
      </c>
    </row>
    <row r="687" spans="1:8">
      <c r="A687" t="n">
        <v>5771</v>
      </c>
      <c r="B687" s="22" t="n">
        <v>58</v>
      </c>
      <c r="C687" s="7" t="n">
        <v>0</v>
      </c>
      <c r="D687" s="7" t="n">
        <v>1000</v>
      </c>
      <c r="E687" s="7" t="n">
        <v>1</v>
      </c>
    </row>
    <row r="688" spans="1:8">
      <c r="A688" t="s">
        <v>4</v>
      </c>
      <c r="B688" s="4" t="s">
        <v>5</v>
      </c>
      <c r="C688" s="4" t="s">
        <v>13</v>
      </c>
      <c r="D688" s="4" t="s">
        <v>10</v>
      </c>
    </row>
    <row r="689" spans="1:8">
      <c r="A689" t="n">
        <v>5779</v>
      </c>
      <c r="B689" s="22" t="n">
        <v>58</v>
      </c>
      <c r="C689" s="7" t="n">
        <v>255</v>
      </c>
      <c r="D689" s="7" t="n">
        <v>0</v>
      </c>
    </row>
    <row r="690" spans="1:8">
      <c r="A690" t="s">
        <v>4</v>
      </c>
      <c r="B690" s="4" t="s">
        <v>5</v>
      </c>
      <c r="C690" s="4" t="s">
        <v>13</v>
      </c>
    </row>
    <row r="691" spans="1:8">
      <c r="A691" t="n">
        <v>5783</v>
      </c>
      <c r="B691" s="43" t="n">
        <v>116</v>
      </c>
      <c r="C691" s="7" t="n">
        <v>1</v>
      </c>
    </row>
    <row r="692" spans="1:8">
      <c r="A692" t="s">
        <v>4</v>
      </c>
      <c r="B692" s="4" t="s">
        <v>5</v>
      </c>
      <c r="C692" s="4" t="s">
        <v>13</v>
      </c>
      <c r="D692" s="4" t="s">
        <v>10</v>
      </c>
      <c r="E692" s="4" t="s">
        <v>10</v>
      </c>
      <c r="F692" s="4" t="s">
        <v>9</v>
      </c>
    </row>
    <row r="693" spans="1:8">
      <c r="A693" t="n">
        <v>5785</v>
      </c>
      <c r="B693" s="40" t="n">
        <v>84</v>
      </c>
      <c r="C693" s="7" t="n">
        <v>0</v>
      </c>
      <c r="D693" s="7" t="n">
        <v>0</v>
      </c>
      <c r="E693" s="7" t="n">
        <v>0</v>
      </c>
      <c r="F693" s="7" t="n">
        <v>1045220557</v>
      </c>
    </row>
    <row r="694" spans="1:8">
      <c r="A694" t="s">
        <v>4</v>
      </c>
      <c r="B694" s="4" t="s">
        <v>5</v>
      </c>
      <c r="C694" s="4" t="s">
        <v>13</v>
      </c>
      <c r="D694" s="4" t="s">
        <v>13</v>
      </c>
      <c r="E694" s="4" t="s">
        <v>13</v>
      </c>
      <c r="F694" s="4" t="s">
        <v>13</v>
      </c>
    </row>
    <row r="695" spans="1:8">
      <c r="A695" t="n">
        <v>5795</v>
      </c>
      <c r="B695" s="8" t="n">
        <v>14</v>
      </c>
      <c r="C695" s="7" t="n">
        <v>0</v>
      </c>
      <c r="D695" s="7" t="n">
        <v>0</v>
      </c>
      <c r="E695" s="7" t="n">
        <v>32</v>
      </c>
      <c r="F695" s="7" t="n">
        <v>0</v>
      </c>
    </row>
    <row r="696" spans="1:8">
      <c r="A696" t="s">
        <v>4</v>
      </c>
      <c r="B696" s="4" t="s">
        <v>5</v>
      </c>
      <c r="C696" s="4" t="s">
        <v>10</v>
      </c>
      <c r="D696" s="4" t="s">
        <v>24</v>
      </c>
    </row>
    <row r="697" spans="1:8">
      <c r="A697" t="n">
        <v>5800</v>
      </c>
      <c r="B697" s="47" t="n">
        <v>142</v>
      </c>
      <c r="C697" s="7" t="n">
        <v>1</v>
      </c>
      <c r="D697" s="7" t="n">
        <v>80</v>
      </c>
    </row>
    <row r="698" spans="1:8">
      <c r="A698" t="s">
        <v>4</v>
      </c>
      <c r="B698" s="4" t="s">
        <v>5</v>
      </c>
      <c r="C698" s="4" t="s">
        <v>13</v>
      </c>
      <c r="D698" s="4" t="s">
        <v>6</v>
      </c>
    </row>
    <row r="699" spans="1:8">
      <c r="A699" t="n">
        <v>5807</v>
      </c>
      <c r="B699" s="9" t="n">
        <v>2</v>
      </c>
      <c r="C699" s="7" t="n">
        <v>11</v>
      </c>
      <c r="D699" s="7" t="s">
        <v>40</v>
      </c>
    </row>
    <row r="700" spans="1:8">
      <c r="A700" t="s">
        <v>4</v>
      </c>
      <c r="B700" s="4" t="s">
        <v>5</v>
      </c>
      <c r="C700" s="4" t="s">
        <v>10</v>
      </c>
      <c r="D700" s="4" t="s">
        <v>24</v>
      </c>
      <c r="E700" s="4" t="s">
        <v>24</v>
      </c>
      <c r="F700" s="4" t="s">
        <v>24</v>
      </c>
      <c r="G700" s="4" t="s">
        <v>24</v>
      </c>
    </row>
    <row r="701" spans="1:8">
      <c r="A701" t="n">
        <v>5820</v>
      </c>
      <c r="B701" s="37" t="n">
        <v>46</v>
      </c>
      <c r="C701" s="7" t="n">
        <v>0</v>
      </c>
      <c r="D701" s="7" t="n">
        <v>1.52999997138977</v>
      </c>
      <c r="E701" s="7" t="n">
        <v>-5.26999998092651</v>
      </c>
      <c r="F701" s="7" t="n">
        <v>152.539993286133</v>
      </c>
      <c r="G701" s="7" t="n">
        <v>212</v>
      </c>
    </row>
    <row r="702" spans="1:8">
      <c r="A702" t="s">
        <v>4</v>
      </c>
      <c r="B702" s="4" t="s">
        <v>5</v>
      </c>
      <c r="C702" s="4" t="s">
        <v>10</v>
      </c>
      <c r="D702" s="4" t="s">
        <v>13</v>
      </c>
      <c r="E702" s="4" t="s">
        <v>6</v>
      </c>
      <c r="F702" s="4" t="s">
        <v>24</v>
      </c>
      <c r="G702" s="4" t="s">
        <v>24</v>
      </c>
      <c r="H702" s="4" t="s">
        <v>24</v>
      </c>
    </row>
    <row r="703" spans="1:8">
      <c r="A703" t="n">
        <v>5839</v>
      </c>
      <c r="B703" s="55" t="n">
        <v>48</v>
      </c>
      <c r="C703" s="7" t="n">
        <v>0</v>
      </c>
      <c r="D703" s="7" t="n">
        <v>0</v>
      </c>
      <c r="E703" s="7" t="s">
        <v>92</v>
      </c>
      <c r="F703" s="7" t="n">
        <v>0</v>
      </c>
      <c r="G703" s="7" t="n">
        <v>1</v>
      </c>
      <c r="H703" s="7" t="n">
        <v>0</v>
      </c>
    </row>
    <row r="704" spans="1:8">
      <c r="A704" t="s">
        <v>4</v>
      </c>
      <c r="B704" s="4" t="s">
        <v>5</v>
      </c>
      <c r="C704" s="4" t="s">
        <v>13</v>
      </c>
      <c r="D704" s="4" t="s">
        <v>13</v>
      </c>
      <c r="E704" s="4" t="s">
        <v>24</v>
      </c>
      <c r="F704" s="4" t="s">
        <v>24</v>
      </c>
      <c r="G704" s="4" t="s">
        <v>24</v>
      </c>
      <c r="H704" s="4" t="s">
        <v>10</v>
      </c>
    </row>
    <row r="705" spans="1:8">
      <c r="A705" t="n">
        <v>5864</v>
      </c>
      <c r="B705" s="39" t="n">
        <v>45</v>
      </c>
      <c r="C705" s="7" t="n">
        <v>2</v>
      </c>
      <c r="D705" s="7" t="n">
        <v>3</v>
      </c>
      <c r="E705" s="7" t="n">
        <v>-42.4900016784668</v>
      </c>
      <c r="F705" s="7" t="n">
        <v>23.8700008392334</v>
      </c>
      <c r="G705" s="7" t="n">
        <v>-20.2999992370605</v>
      </c>
      <c r="H705" s="7" t="n">
        <v>0</v>
      </c>
    </row>
    <row r="706" spans="1:8">
      <c r="A706" t="s">
        <v>4</v>
      </c>
      <c r="B706" s="4" t="s">
        <v>5</v>
      </c>
      <c r="C706" s="4" t="s">
        <v>13</v>
      </c>
      <c r="D706" s="4" t="s">
        <v>13</v>
      </c>
      <c r="E706" s="4" t="s">
        <v>24</v>
      </c>
      <c r="F706" s="4" t="s">
        <v>24</v>
      </c>
      <c r="G706" s="4" t="s">
        <v>24</v>
      </c>
      <c r="H706" s="4" t="s">
        <v>10</v>
      </c>
      <c r="I706" s="4" t="s">
        <v>13</v>
      </c>
    </row>
    <row r="707" spans="1:8">
      <c r="A707" t="n">
        <v>5881</v>
      </c>
      <c r="B707" s="39" t="n">
        <v>45</v>
      </c>
      <c r="C707" s="7" t="n">
        <v>4</v>
      </c>
      <c r="D707" s="7" t="n">
        <v>3</v>
      </c>
      <c r="E707" s="7" t="n">
        <v>28.6700000762939</v>
      </c>
      <c r="F707" s="7" t="n">
        <v>355.899993896484</v>
      </c>
      <c r="G707" s="7" t="n">
        <v>0</v>
      </c>
      <c r="H707" s="7" t="n">
        <v>0</v>
      </c>
      <c r="I707" s="7" t="n">
        <v>0</v>
      </c>
    </row>
    <row r="708" spans="1:8">
      <c r="A708" t="s">
        <v>4</v>
      </c>
      <c r="B708" s="4" t="s">
        <v>5</v>
      </c>
      <c r="C708" s="4" t="s">
        <v>13</v>
      </c>
      <c r="D708" s="4" t="s">
        <v>13</v>
      </c>
      <c r="E708" s="4" t="s">
        <v>24</v>
      </c>
      <c r="F708" s="4" t="s">
        <v>10</v>
      </c>
    </row>
    <row r="709" spans="1:8">
      <c r="A709" t="n">
        <v>5899</v>
      </c>
      <c r="B709" s="39" t="n">
        <v>45</v>
      </c>
      <c r="C709" s="7" t="n">
        <v>5</v>
      </c>
      <c r="D709" s="7" t="n">
        <v>3</v>
      </c>
      <c r="E709" s="7" t="n">
        <v>32.2000007629395</v>
      </c>
      <c r="F709" s="7" t="n">
        <v>0</v>
      </c>
    </row>
    <row r="710" spans="1:8">
      <c r="A710" t="s">
        <v>4</v>
      </c>
      <c r="B710" s="4" t="s">
        <v>5</v>
      </c>
      <c r="C710" s="4" t="s">
        <v>13</v>
      </c>
      <c r="D710" s="4" t="s">
        <v>13</v>
      </c>
      <c r="E710" s="4" t="s">
        <v>24</v>
      </c>
      <c r="F710" s="4" t="s">
        <v>10</v>
      </c>
    </row>
    <row r="711" spans="1:8">
      <c r="A711" t="n">
        <v>5908</v>
      </c>
      <c r="B711" s="39" t="n">
        <v>45</v>
      </c>
      <c r="C711" s="7" t="n">
        <v>11</v>
      </c>
      <c r="D711" s="7" t="n">
        <v>3</v>
      </c>
      <c r="E711" s="7" t="n">
        <v>40</v>
      </c>
      <c r="F711" s="7" t="n">
        <v>0</v>
      </c>
    </row>
    <row r="712" spans="1:8">
      <c r="A712" t="s">
        <v>4</v>
      </c>
      <c r="B712" s="4" t="s">
        <v>5</v>
      </c>
      <c r="C712" s="4" t="s">
        <v>13</v>
      </c>
      <c r="D712" s="4" t="s">
        <v>13</v>
      </c>
      <c r="E712" s="4" t="s">
        <v>24</v>
      </c>
      <c r="F712" s="4" t="s">
        <v>24</v>
      </c>
      <c r="G712" s="4" t="s">
        <v>24</v>
      </c>
      <c r="H712" s="4" t="s">
        <v>10</v>
      </c>
    </row>
    <row r="713" spans="1:8">
      <c r="A713" t="n">
        <v>5917</v>
      </c>
      <c r="B713" s="39" t="n">
        <v>45</v>
      </c>
      <c r="C713" s="7" t="n">
        <v>2</v>
      </c>
      <c r="D713" s="7" t="n">
        <v>3</v>
      </c>
      <c r="E713" s="7" t="n">
        <v>-27.4799995422363</v>
      </c>
      <c r="F713" s="7" t="n">
        <v>12.9200000762939</v>
      </c>
      <c r="G713" s="7" t="n">
        <v>-149.350006103516</v>
      </c>
      <c r="H713" s="7" t="n">
        <v>10000</v>
      </c>
    </row>
    <row r="714" spans="1:8">
      <c r="A714" t="s">
        <v>4</v>
      </c>
      <c r="B714" s="4" t="s">
        <v>5</v>
      </c>
      <c r="C714" s="4" t="s">
        <v>13</v>
      </c>
      <c r="D714" s="4" t="s">
        <v>13</v>
      </c>
      <c r="E714" s="4" t="s">
        <v>24</v>
      </c>
      <c r="F714" s="4" t="s">
        <v>24</v>
      </c>
      <c r="G714" s="4" t="s">
        <v>24</v>
      </c>
      <c r="H714" s="4" t="s">
        <v>10</v>
      </c>
      <c r="I714" s="4" t="s">
        <v>13</v>
      </c>
    </row>
    <row r="715" spans="1:8">
      <c r="A715" t="n">
        <v>5934</v>
      </c>
      <c r="B715" s="39" t="n">
        <v>45</v>
      </c>
      <c r="C715" s="7" t="n">
        <v>4</v>
      </c>
      <c r="D715" s="7" t="n">
        <v>3</v>
      </c>
      <c r="E715" s="7" t="n">
        <v>10.5100002288818</v>
      </c>
      <c r="F715" s="7" t="n">
        <v>330</v>
      </c>
      <c r="G715" s="7" t="n">
        <v>0</v>
      </c>
      <c r="H715" s="7" t="n">
        <v>10000</v>
      </c>
      <c r="I715" s="7" t="n">
        <v>1</v>
      </c>
    </row>
    <row r="716" spans="1:8">
      <c r="A716" t="s">
        <v>4</v>
      </c>
      <c r="B716" s="4" t="s">
        <v>5</v>
      </c>
      <c r="C716" s="4" t="s">
        <v>13</v>
      </c>
      <c r="D716" s="4" t="s">
        <v>13</v>
      </c>
      <c r="E716" s="4" t="s">
        <v>24</v>
      </c>
      <c r="F716" s="4" t="s">
        <v>10</v>
      </c>
    </row>
    <row r="717" spans="1:8">
      <c r="A717" t="n">
        <v>5952</v>
      </c>
      <c r="B717" s="39" t="n">
        <v>45</v>
      </c>
      <c r="C717" s="7" t="n">
        <v>5</v>
      </c>
      <c r="D717" s="7" t="n">
        <v>3</v>
      </c>
      <c r="E717" s="7" t="n">
        <v>32.2000007629395</v>
      </c>
      <c r="F717" s="7" t="n">
        <v>10000</v>
      </c>
    </row>
    <row r="718" spans="1:8">
      <c r="A718" t="s">
        <v>4</v>
      </c>
      <c r="B718" s="4" t="s">
        <v>5</v>
      </c>
      <c r="C718" s="4" t="s">
        <v>13</v>
      </c>
      <c r="D718" s="4" t="s">
        <v>13</v>
      </c>
      <c r="E718" s="4" t="s">
        <v>24</v>
      </c>
      <c r="F718" s="4" t="s">
        <v>10</v>
      </c>
    </row>
    <row r="719" spans="1:8">
      <c r="A719" t="n">
        <v>5961</v>
      </c>
      <c r="B719" s="39" t="n">
        <v>45</v>
      </c>
      <c r="C719" s="7" t="n">
        <v>11</v>
      </c>
      <c r="D719" s="7" t="n">
        <v>3</v>
      </c>
      <c r="E719" s="7" t="n">
        <v>40</v>
      </c>
      <c r="F719" s="7" t="n">
        <v>10000</v>
      </c>
    </row>
    <row r="720" spans="1:8">
      <c r="A720" t="s">
        <v>4</v>
      </c>
      <c r="B720" s="4" t="s">
        <v>5</v>
      </c>
      <c r="C720" s="4" t="s">
        <v>13</v>
      </c>
      <c r="D720" s="4" t="s">
        <v>10</v>
      </c>
      <c r="E720" s="4" t="s">
        <v>24</v>
      </c>
    </row>
    <row r="721" spans="1:9">
      <c r="A721" t="n">
        <v>5970</v>
      </c>
      <c r="B721" s="22" t="n">
        <v>58</v>
      </c>
      <c r="C721" s="7" t="n">
        <v>100</v>
      </c>
      <c r="D721" s="7" t="n">
        <v>1000</v>
      </c>
      <c r="E721" s="7" t="n">
        <v>1</v>
      </c>
    </row>
    <row r="722" spans="1:9">
      <c r="A722" t="s">
        <v>4</v>
      </c>
      <c r="B722" s="4" t="s">
        <v>5</v>
      </c>
      <c r="C722" s="4" t="s">
        <v>13</v>
      </c>
      <c r="D722" s="4" t="s">
        <v>10</v>
      </c>
    </row>
    <row r="723" spans="1:9">
      <c r="A723" t="n">
        <v>5978</v>
      </c>
      <c r="B723" s="22" t="n">
        <v>58</v>
      </c>
      <c r="C723" s="7" t="n">
        <v>255</v>
      </c>
      <c r="D723" s="7" t="n">
        <v>0</v>
      </c>
    </row>
    <row r="724" spans="1:9">
      <c r="A724" t="s">
        <v>4</v>
      </c>
      <c r="B724" s="4" t="s">
        <v>5</v>
      </c>
      <c r="C724" s="4" t="s">
        <v>10</v>
      </c>
    </row>
    <row r="725" spans="1:9">
      <c r="A725" t="n">
        <v>5982</v>
      </c>
      <c r="B725" s="32" t="n">
        <v>16</v>
      </c>
      <c r="C725" s="7" t="n">
        <v>1500</v>
      </c>
    </row>
    <row r="726" spans="1:9">
      <c r="A726" t="s">
        <v>4</v>
      </c>
      <c r="B726" s="4" t="s">
        <v>5</v>
      </c>
      <c r="C726" s="4" t="s">
        <v>13</v>
      </c>
      <c r="D726" s="4" t="s">
        <v>10</v>
      </c>
      <c r="E726" s="4" t="s">
        <v>10</v>
      </c>
      <c r="F726" s="4" t="s">
        <v>13</v>
      </c>
    </row>
    <row r="727" spans="1:9">
      <c r="A727" t="n">
        <v>5985</v>
      </c>
      <c r="B727" s="56" t="n">
        <v>25</v>
      </c>
      <c r="C727" s="7" t="n">
        <v>1</v>
      </c>
      <c r="D727" s="7" t="n">
        <v>60</v>
      </c>
      <c r="E727" s="7" t="n">
        <v>640</v>
      </c>
      <c r="F727" s="7" t="n">
        <v>2</v>
      </c>
    </row>
    <row r="728" spans="1:9">
      <c r="A728" t="s">
        <v>4</v>
      </c>
      <c r="B728" s="4" t="s">
        <v>5</v>
      </c>
      <c r="C728" s="4" t="s">
        <v>13</v>
      </c>
      <c r="D728" s="4" t="s">
        <v>10</v>
      </c>
      <c r="E728" s="4" t="s">
        <v>6</v>
      </c>
    </row>
    <row r="729" spans="1:9">
      <c r="A729" t="n">
        <v>5992</v>
      </c>
      <c r="B729" s="48" t="n">
        <v>51</v>
      </c>
      <c r="C729" s="7" t="n">
        <v>4</v>
      </c>
      <c r="D729" s="7" t="n">
        <v>6</v>
      </c>
      <c r="E729" s="7" t="s">
        <v>93</v>
      </c>
    </row>
    <row r="730" spans="1:9">
      <c r="A730" t="s">
        <v>4</v>
      </c>
      <c r="B730" s="4" t="s">
        <v>5</v>
      </c>
      <c r="C730" s="4" t="s">
        <v>10</v>
      </c>
    </row>
    <row r="731" spans="1:9">
      <c r="A731" t="n">
        <v>6005</v>
      </c>
      <c r="B731" s="32" t="n">
        <v>16</v>
      </c>
      <c r="C731" s="7" t="n">
        <v>0</v>
      </c>
    </row>
    <row r="732" spans="1:9">
      <c r="A732" t="s">
        <v>4</v>
      </c>
      <c r="B732" s="4" t="s">
        <v>5</v>
      </c>
      <c r="C732" s="4" t="s">
        <v>10</v>
      </c>
      <c r="D732" s="4" t="s">
        <v>13</v>
      </c>
      <c r="E732" s="4" t="s">
        <v>9</v>
      </c>
      <c r="F732" s="4" t="s">
        <v>81</v>
      </c>
      <c r="G732" s="4" t="s">
        <v>13</v>
      </c>
      <c r="H732" s="4" t="s">
        <v>13</v>
      </c>
      <c r="I732" s="4" t="s">
        <v>13</v>
      </c>
      <c r="J732" s="4" t="s">
        <v>9</v>
      </c>
      <c r="K732" s="4" t="s">
        <v>81</v>
      </c>
      <c r="L732" s="4" t="s">
        <v>13</v>
      </c>
      <c r="M732" s="4" t="s">
        <v>13</v>
      </c>
    </row>
    <row r="733" spans="1:9">
      <c r="A733" t="n">
        <v>6008</v>
      </c>
      <c r="B733" s="49" t="n">
        <v>26</v>
      </c>
      <c r="C733" s="7" t="n">
        <v>6</v>
      </c>
      <c r="D733" s="7" t="n">
        <v>17</v>
      </c>
      <c r="E733" s="7" t="n">
        <v>61776</v>
      </c>
      <c r="F733" s="7" t="s">
        <v>94</v>
      </c>
      <c r="G733" s="7" t="n">
        <v>2</v>
      </c>
      <c r="H733" s="7" t="n">
        <v>3</v>
      </c>
      <c r="I733" s="7" t="n">
        <v>17</v>
      </c>
      <c r="J733" s="7" t="n">
        <v>61777</v>
      </c>
      <c r="K733" s="7" t="s">
        <v>95</v>
      </c>
      <c r="L733" s="7" t="n">
        <v>2</v>
      </c>
      <c r="M733" s="7" t="n">
        <v>0</v>
      </c>
    </row>
    <row r="734" spans="1:9">
      <c r="A734" t="s">
        <v>4</v>
      </c>
      <c r="B734" s="4" t="s">
        <v>5</v>
      </c>
    </row>
    <row r="735" spans="1:9">
      <c r="A735" t="n">
        <v>6203</v>
      </c>
      <c r="B735" s="50" t="n">
        <v>28</v>
      </c>
    </row>
    <row r="736" spans="1:9">
      <c r="A736" t="s">
        <v>4</v>
      </c>
      <c r="B736" s="4" t="s">
        <v>5</v>
      </c>
      <c r="C736" s="4" t="s">
        <v>13</v>
      </c>
      <c r="D736" s="4" t="s">
        <v>10</v>
      </c>
    </row>
    <row r="737" spans="1:13">
      <c r="A737" t="n">
        <v>6204</v>
      </c>
      <c r="B737" s="39" t="n">
        <v>45</v>
      </c>
      <c r="C737" s="7" t="n">
        <v>7</v>
      </c>
      <c r="D737" s="7" t="n">
        <v>255</v>
      </c>
    </row>
    <row r="738" spans="1:13">
      <c r="A738" t="s">
        <v>4</v>
      </c>
      <c r="B738" s="4" t="s">
        <v>5</v>
      </c>
      <c r="C738" s="4" t="s">
        <v>13</v>
      </c>
      <c r="D738" s="4" t="s">
        <v>10</v>
      </c>
      <c r="E738" s="4" t="s">
        <v>24</v>
      </c>
    </row>
    <row r="739" spans="1:13">
      <c r="A739" t="n">
        <v>6208</v>
      </c>
      <c r="B739" s="22" t="n">
        <v>58</v>
      </c>
      <c r="C739" s="7" t="n">
        <v>101</v>
      </c>
      <c r="D739" s="7" t="n">
        <v>500</v>
      </c>
      <c r="E739" s="7" t="n">
        <v>1</v>
      </c>
    </row>
    <row r="740" spans="1:13">
      <c r="A740" t="s">
        <v>4</v>
      </c>
      <c r="B740" s="4" t="s">
        <v>5</v>
      </c>
      <c r="C740" s="4" t="s">
        <v>13</v>
      </c>
      <c r="D740" s="4" t="s">
        <v>10</v>
      </c>
    </row>
    <row r="741" spans="1:13">
      <c r="A741" t="n">
        <v>6216</v>
      </c>
      <c r="B741" s="22" t="n">
        <v>58</v>
      </c>
      <c r="C741" s="7" t="n">
        <v>254</v>
      </c>
      <c r="D741" s="7" t="n">
        <v>0</v>
      </c>
    </row>
    <row r="742" spans="1:13">
      <c r="A742" t="s">
        <v>4</v>
      </c>
      <c r="B742" s="4" t="s">
        <v>5</v>
      </c>
      <c r="C742" s="4" t="s">
        <v>13</v>
      </c>
      <c r="D742" s="4" t="s">
        <v>13</v>
      </c>
      <c r="E742" s="4" t="s">
        <v>24</v>
      </c>
      <c r="F742" s="4" t="s">
        <v>24</v>
      </c>
      <c r="G742" s="4" t="s">
        <v>24</v>
      </c>
      <c r="H742" s="4" t="s">
        <v>10</v>
      </c>
    </row>
    <row r="743" spans="1:13">
      <c r="A743" t="n">
        <v>6220</v>
      </c>
      <c r="B743" s="39" t="n">
        <v>45</v>
      </c>
      <c r="C743" s="7" t="n">
        <v>2</v>
      </c>
      <c r="D743" s="7" t="n">
        <v>3</v>
      </c>
      <c r="E743" s="7" t="n">
        <v>24.3400001525879</v>
      </c>
      <c r="F743" s="7" t="n">
        <v>12.8100004196167</v>
      </c>
      <c r="G743" s="7" t="n">
        <v>-183.910003662109</v>
      </c>
      <c r="H743" s="7" t="n">
        <v>0</v>
      </c>
    </row>
    <row r="744" spans="1:13">
      <c r="A744" t="s">
        <v>4</v>
      </c>
      <c r="B744" s="4" t="s">
        <v>5</v>
      </c>
      <c r="C744" s="4" t="s">
        <v>13</v>
      </c>
      <c r="D744" s="4" t="s">
        <v>13</v>
      </c>
      <c r="E744" s="4" t="s">
        <v>24</v>
      </c>
      <c r="F744" s="4" t="s">
        <v>24</v>
      </c>
      <c r="G744" s="4" t="s">
        <v>24</v>
      </c>
      <c r="H744" s="4" t="s">
        <v>10</v>
      </c>
      <c r="I744" s="4" t="s">
        <v>13</v>
      </c>
    </row>
    <row r="745" spans="1:13">
      <c r="A745" t="n">
        <v>6237</v>
      </c>
      <c r="B745" s="39" t="n">
        <v>45</v>
      </c>
      <c r="C745" s="7" t="n">
        <v>4</v>
      </c>
      <c r="D745" s="7" t="n">
        <v>3</v>
      </c>
      <c r="E745" s="7" t="n">
        <v>15.6300001144409</v>
      </c>
      <c r="F745" s="7" t="n">
        <v>15.6400003433228</v>
      </c>
      <c r="G745" s="7" t="n">
        <v>0</v>
      </c>
      <c r="H745" s="7" t="n">
        <v>0</v>
      </c>
      <c r="I745" s="7" t="n">
        <v>0</v>
      </c>
    </row>
    <row r="746" spans="1:13">
      <c r="A746" t="s">
        <v>4</v>
      </c>
      <c r="B746" s="4" t="s">
        <v>5</v>
      </c>
      <c r="C746" s="4" t="s">
        <v>13</v>
      </c>
      <c r="D746" s="4" t="s">
        <v>13</v>
      </c>
      <c r="E746" s="4" t="s">
        <v>24</v>
      </c>
      <c r="F746" s="4" t="s">
        <v>10</v>
      </c>
    </row>
    <row r="747" spans="1:13">
      <c r="A747" t="n">
        <v>6255</v>
      </c>
      <c r="B747" s="39" t="n">
        <v>45</v>
      </c>
      <c r="C747" s="7" t="n">
        <v>5</v>
      </c>
      <c r="D747" s="7" t="n">
        <v>3</v>
      </c>
      <c r="E747" s="7" t="n">
        <v>18</v>
      </c>
      <c r="F747" s="7" t="n">
        <v>0</v>
      </c>
    </row>
    <row r="748" spans="1:13">
      <c r="A748" t="s">
        <v>4</v>
      </c>
      <c r="B748" s="4" t="s">
        <v>5</v>
      </c>
      <c r="C748" s="4" t="s">
        <v>13</v>
      </c>
      <c r="D748" s="4" t="s">
        <v>13</v>
      </c>
      <c r="E748" s="4" t="s">
        <v>24</v>
      </c>
      <c r="F748" s="4" t="s">
        <v>10</v>
      </c>
    </row>
    <row r="749" spans="1:13">
      <c r="A749" t="n">
        <v>6264</v>
      </c>
      <c r="B749" s="39" t="n">
        <v>45</v>
      </c>
      <c r="C749" s="7" t="n">
        <v>11</v>
      </c>
      <c r="D749" s="7" t="n">
        <v>3</v>
      </c>
      <c r="E749" s="7" t="n">
        <v>40</v>
      </c>
      <c r="F749" s="7" t="n">
        <v>0</v>
      </c>
    </row>
    <row r="750" spans="1:13">
      <c r="A750" t="s">
        <v>4</v>
      </c>
      <c r="B750" s="4" t="s">
        <v>5</v>
      </c>
      <c r="C750" s="4" t="s">
        <v>13</v>
      </c>
      <c r="D750" s="4" t="s">
        <v>13</v>
      </c>
      <c r="E750" s="4" t="s">
        <v>24</v>
      </c>
      <c r="F750" s="4" t="s">
        <v>24</v>
      </c>
      <c r="G750" s="4" t="s">
        <v>24</v>
      </c>
      <c r="H750" s="4" t="s">
        <v>10</v>
      </c>
    </row>
    <row r="751" spans="1:13">
      <c r="A751" t="n">
        <v>6273</v>
      </c>
      <c r="B751" s="39" t="n">
        <v>45</v>
      </c>
      <c r="C751" s="7" t="n">
        <v>2</v>
      </c>
      <c r="D751" s="7" t="n">
        <v>3</v>
      </c>
      <c r="E751" s="7" t="n">
        <v>5.53999996185303</v>
      </c>
      <c r="F751" s="7" t="n">
        <v>16.0699996948242</v>
      </c>
      <c r="G751" s="7" t="n">
        <v>-184.039993286133</v>
      </c>
      <c r="H751" s="7" t="n">
        <v>8000</v>
      </c>
    </row>
    <row r="752" spans="1:13">
      <c r="A752" t="s">
        <v>4</v>
      </c>
      <c r="B752" s="4" t="s">
        <v>5</v>
      </c>
      <c r="C752" s="4" t="s">
        <v>13</v>
      </c>
      <c r="D752" s="4" t="s">
        <v>13</v>
      </c>
      <c r="E752" s="4" t="s">
        <v>24</v>
      </c>
      <c r="F752" s="4" t="s">
        <v>24</v>
      </c>
      <c r="G752" s="4" t="s">
        <v>24</v>
      </c>
      <c r="H752" s="4" t="s">
        <v>10</v>
      </c>
      <c r="I752" s="4" t="s">
        <v>13</v>
      </c>
    </row>
    <row r="753" spans="1:9">
      <c r="A753" t="n">
        <v>6290</v>
      </c>
      <c r="B753" s="39" t="n">
        <v>45</v>
      </c>
      <c r="C753" s="7" t="n">
        <v>4</v>
      </c>
      <c r="D753" s="7" t="n">
        <v>3</v>
      </c>
      <c r="E753" s="7" t="n">
        <v>3.16000008583069</v>
      </c>
      <c r="F753" s="7" t="n">
        <v>83.4199981689453</v>
      </c>
      <c r="G753" s="7" t="n">
        <v>0</v>
      </c>
      <c r="H753" s="7" t="n">
        <v>8000</v>
      </c>
      <c r="I753" s="7" t="n">
        <v>0</v>
      </c>
    </row>
    <row r="754" spans="1:9">
      <c r="A754" t="s">
        <v>4</v>
      </c>
      <c r="B754" s="4" t="s">
        <v>5</v>
      </c>
      <c r="C754" s="4" t="s">
        <v>13</v>
      </c>
      <c r="D754" s="4" t="s">
        <v>13</v>
      </c>
      <c r="E754" s="4" t="s">
        <v>24</v>
      </c>
      <c r="F754" s="4" t="s">
        <v>10</v>
      </c>
    </row>
    <row r="755" spans="1:9">
      <c r="A755" t="n">
        <v>6308</v>
      </c>
      <c r="B755" s="39" t="n">
        <v>45</v>
      </c>
      <c r="C755" s="7" t="n">
        <v>5</v>
      </c>
      <c r="D755" s="7" t="n">
        <v>3</v>
      </c>
      <c r="E755" s="7" t="n">
        <v>21.1000003814697</v>
      </c>
      <c r="F755" s="7" t="n">
        <v>8000</v>
      </c>
    </row>
    <row r="756" spans="1:9">
      <c r="A756" t="s">
        <v>4</v>
      </c>
      <c r="B756" s="4" t="s">
        <v>5</v>
      </c>
      <c r="C756" s="4" t="s">
        <v>13</v>
      </c>
      <c r="D756" s="4" t="s">
        <v>13</v>
      </c>
      <c r="E756" s="4" t="s">
        <v>24</v>
      </c>
      <c r="F756" s="4" t="s">
        <v>10</v>
      </c>
    </row>
    <row r="757" spans="1:9">
      <c r="A757" t="n">
        <v>6317</v>
      </c>
      <c r="B757" s="39" t="n">
        <v>45</v>
      </c>
      <c r="C757" s="7" t="n">
        <v>11</v>
      </c>
      <c r="D757" s="7" t="n">
        <v>3</v>
      </c>
      <c r="E757" s="7" t="n">
        <v>40</v>
      </c>
      <c r="F757" s="7" t="n">
        <v>8000</v>
      </c>
    </row>
    <row r="758" spans="1:9">
      <c r="A758" t="s">
        <v>4</v>
      </c>
      <c r="B758" s="4" t="s">
        <v>5</v>
      </c>
      <c r="C758" s="4" t="s">
        <v>10</v>
      </c>
    </row>
    <row r="759" spans="1:9">
      <c r="A759" t="n">
        <v>6326</v>
      </c>
      <c r="B759" s="32" t="n">
        <v>16</v>
      </c>
      <c r="C759" s="7" t="n">
        <v>1000</v>
      </c>
    </row>
    <row r="760" spans="1:9">
      <c r="A760" t="s">
        <v>4</v>
      </c>
      <c r="B760" s="4" t="s">
        <v>5</v>
      </c>
      <c r="C760" s="4" t="s">
        <v>13</v>
      </c>
      <c r="D760" s="4" t="s">
        <v>10</v>
      </c>
      <c r="E760" s="4" t="s">
        <v>6</v>
      </c>
    </row>
    <row r="761" spans="1:9">
      <c r="A761" t="n">
        <v>6329</v>
      </c>
      <c r="B761" s="48" t="n">
        <v>51</v>
      </c>
      <c r="C761" s="7" t="n">
        <v>4</v>
      </c>
      <c r="D761" s="7" t="n">
        <v>6</v>
      </c>
      <c r="E761" s="7" t="s">
        <v>86</v>
      </c>
    </row>
    <row r="762" spans="1:9">
      <c r="A762" t="s">
        <v>4</v>
      </c>
      <c r="B762" s="4" t="s">
        <v>5</v>
      </c>
      <c r="C762" s="4" t="s">
        <v>10</v>
      </c>
    </row>
    <row r="763" spans="1:9">
      <c r="A763" t="n">
        <v>6342</v>
      </c>
      <c r="B763" s="32" t="n">
        <v>16</v>
      </c>
      <c r="C763" s="7" t="n">
        <v>0</v>
      </c>
    </row>
    <row r="764" spans="1:9">
      <c r="A764" t="s">
        <v>4</v>
      </c>
      <c r="B764" s="4" t="s">
        <v>5</v>
      </c>
      <c r="C764" s="4" t="s">
        <v>10</v>
      </c>
      <c r="D764" s="4" t="s">
        <v>13</v>
      </c>
      <c r="E764" s="4" t="s">
        <v>9</v>
      </c>
      <c r="F764" s="4" t="s">
        <v>81</v>
      </c>
      <c r="G764" s="4" t="s">
        <v>13</v>
      </c>
      <c r="H764" s="4" t="s">
        <v>13</v>
      </c>
    </row>
    <row r="765" spans="1:9">
      <c r="A765" t="n">
        <v>6345</v>
      </c>
      <c r="B765" s="49" t="n">
        <v>26</v>
      </c>
      <c r="C765" s="7" t="n">
        <v>6</v>
      </c>
      <c r="D765" s="7" t="n">
        <v>17</v>
      </c>
      <c r="E765" s="7" t="n">
        <v>61778</v>
      </c>
      <c r="F765" s="7" t="s">
        <v>96</v>
      </c>
      <c r="G765" s="7" t="n">
        <v>2</v>
      </c>
      <c r="H765" s="7" t="n">
        <v>0</v>
      </c>
    </row>
    <row r="766" spans="1:9">
      <c r="A766" t="s">
        <v>4</v>
      </c>
      <c r="B766" s="4" t="s">
        <v>5</v>
      </c>
    </row>
    <row r="767" spans="1:9">
      <c r="A767" t="n">
        <v>6440</v>
      </c>
      <c r="B767" s="50" t="n">
        <v>28</v>
      </c>
    </row>
    <row r="768" spans="1:9">
      <c r="A768" t="s">
        <v>4</v>
      </c>
      <c r="B768" s="4" t="s">
        <v>5</v>
      </c>
      <c r="C768" s="4" t="s">
        <v>13</v>
      </c>
      <c r="D768" s="20" t="s">
        <v>33</v>
      </c>
      <c r="E768" s="4" t="s">
        <v>5</v>
      </c>
      <c r="F768" s="4" t="s">
        <v>13</v>
      </c>
      <c r="G768" s="4" t="s">
        <v>10</v>
      </c>
      <c r="H768" s="20" t="s">
        <v>34</v>
      </c>
      <c r="I768" s="4" t="s">
        <v>13</v>
      </c>
      <c r="J768" s="4" t="s">
        <v>23</v>
      </c>
    </row>
    <row r="769" spans="1:10">
      <c r="A769" t="n">
        <v>6441</v>
      </c>
      <c r="B769" s="11" t="n">
        <v>5</v>
      </c>
      <c r="C769" s="7" t="n">
        <v>28</v>
      </c>
      <c r="D769" s="20" t="s">
        <v>3</v>
      </c>
      <c r="E769" s="30" t="n">
        <v>64</v>
      </c>
      <c r="F769" s="7" t="n">
        <v>5</v>
      </c>
      <c r="G769" s="7" t="n">
        <v>7</v>
      </c>
      <c r="H769" s="20" t="s">
        <v>3</v>
      </c>
      <c r="I769" s="7" t="n">
        <v>1</v>
      </c>
      <c r="J769" s="12" t="n">
        <f t="normal" ca="1">A805</f>
        <v>0</v>
      </c>
    </row>
    <row r="770" spans="1:10">
      <c r="A770" t="s">
        <v>4</v>
      </c>
      <c r="B770" s="4" t="s">
        <v>5</v>
      </c>
      <c r="C770" s="4" t="s">
        <v>13</v>
      </c>
      <c r="D770" s="4" t="s">
        <v>10</v>
      </c>
      <c r="E770" s="4" t="s">
        <v>10</v>
      </c>
      <c r="F770" s="4" t="s">
        <v>13</v>
      </c>
    </row>
    <row r="771" spans="1:10">
      <c r="A771" t="n">
        <v>6452</v>
      </c>
      <c r="B771" s="56" t="n">
        <v>25</v>
      </c>
      <c r="C771" s="7" t="n">
        <v>1</v>
      </c>
      <c r="D771" s="7" t="n">
        <v>260</v>
      </c>
      <c r="E771" s="7" t="n">
        <v>640</v>
      </c>
      <c r="F771" s="7" t="n">
        <v>1</v>
      </c>
    </row>
    <row r="772" spans="1:10">
      <c r="A772" t="s">
        <v>4</v>
      </c>
      <c r="B772" s="4" t="s">
        <v>5</v>
      </c>
      <c r="C772" s="4" t="s">
        <v>13</v>
      </c>
      <c r="D772" s="4" t="s">
        <v>10</v>
      </c>
      <c r="E772" s="4" t="s">
        <v>6</v>
      </c>
    </row>
    <row r="773" spans="1:10">
      <c r="A773" t="n">
        <v>6459</v>
      </c>
      <c r="B773" s="48" t="n">
        <v>51</v>
      </c>
      <c r="C773" s="7" t="n">
        <v>4</v>
      </c>
      <c r="D773" s="7" t="n">
        <v>7</v>
      </c>
      <c r="E773" s="7" t="s">
        <v>97</v>
      </c>
    </row>
    <row r="774" spans="1:10">
      <c r="A774" t="s">
        <v>4</v>
      </c>
      <c r="B774" s="4" t="s">
        <v>5</v>
      </c>
      <c r="C774" s="4" t="s">
        <v>10</v>
      </c>
    </row>
    <row r="775" spans="1:10">
      <c r="A775" t="n">
        <v>6472</v>
      </c>
      <c r="B775" s="32" t="n">
        <v>16</v>
      </c>
      <c r="C775" s="7" t="n">
        <v>0</v>
      </c>
    </row>
    <row r="776" spans="1:10">
      <c r="A776" t="s">
        <v>4</v>
      </c>
      <c r="B776" s="4" t="s">
        <v>5</v>
      </c>
      <c r="C776" s="4" t="s">
        <v>10</v>
      </c>
      <c r="D776" s="4" t="s">
        <v>13</v>
      </c>
      <c r="E776" s="4" t="s">
        <v>9</v>
      </c>
      <c r="F776" s="4" t="s">
        <v>81</v>
      </c>
      <c r="G776" s="4" t="s">
        <v>13</v>
      </c>
      <c r="H776" s="4" t="s">
        <v>13</v>
      </c>
      <c r="I776" s="4" t="s">
        <v>13</v>
      </c>
      <c r="J776" s="4" t="s">
        <v>9</v>
      </c>
      <c r="K776" s="4" t="s">
        <v>81</v>
      </c>
      <c r="L776" s="4" t="s">
        <v>13</v>
      </c>
      <c r="M776" s="4" t="s">
        <v>13</v>
      </c>
    </row>
    <row r="777" spans="1:10">
      <c r="A777" t="n">
        <v>6475</v>
      </c>
      <c r="B777" s="49" t="n">
        <v>26</v>
      </c>
      <c r="C777" s="7" t="n">
        <v>7</v>
      </c>
      <c r="D777" s="7" t="n">
        <v>17</v>
      </c>
      <c r="E777" s="7" t="n">
        <v>61779</v>
      </c>
      <c r="F777" s="7" t="s">
        <v>98</v>
      </c>
      <c r="G777" s="7" t="n">
        <v>2</v>
      </c>
      <c r="H777" s="7" t="n">
        <v>3</v>
      </c>
      <c r="I777" s="7" t="n">
        <v>17</v>
      </c>
      <c r="J777" s="7" t="n">
        <v>61780</v>
      </c>
      <c r="K777" s="7" t="s">
        <v>99</v>
      </c>
      <c r="L777" s="7" t="n">
        <v>2</v>
      </c>
      <c r="M777" s="7" t="n">
        <v>0</v>
      </c>
    </row>
    <row r="778" spans="1:10">
      <c r="A778" t="s">
        <v>4</v>
      </c>
      <c r="B778" s="4" t="s">
        <v>5</v>
      </c>
    </row>
    <row r="779" spans="1:10">
      <c r="A779" t="n">
        <v>6635</v>
      </c>
      <c r="B779" s="50" t="n">
        <v>28</v>
      </c>
    </row>
    <row r="780" spans="1:10">
      <c r="A780" t="s">
        <v>4</v>
      </c>
      <c r="B780" s="4" t="s">
        <v>5</v>
      </c>
      <c r="C780" s="4" t="s">
        <v>13</v>
      </c>
      <c r="D780" s="4" t="s">
        <v>10</v>
      </c>
      <c r="E780" s="4" t="s">
        <v>10</v>
      </c>
      <c r="F780" s="4" t="s">
        <v>13</v>
      </c>
    </row>
    <row r="781" spans="1:10">
      <c r="A781" t="n">
        <v>6636</v>
      </c>
      <c r="B781" s="56" t="n">
        <v>25</v>
      </c>
      <c r="C781" s="7" t="n">
        <v>1</v>
      </c>
      <c r="D781" s="7" t="n">
        <v>60</v>
      </c>
      <c r="E781" s="7" t="n">
        <v>640</v>
      </c>
      <c r="F781" s="7" t="n">
        <v>2</v>
      </c>
    </row>
    <row r="782" spans="1:10">
      <c r="A782" t="s">
        <v>4</v>
      </c>
      <c r="B782" s="4" t="s">
        <v>5</v>
      </c>
      <c r="C782" s="4" t="s">
        <v>13</v>
      </c>
      <c r="D782" s="4" t="s">
        <v>10</v>
      </c>
      <c r="E782" s="4" t="s">
        <v>6</v>
      </c>
    </row>
    <row r="783" spans="1:10">
      <c r="A783" t="n">
        <v>6643</v>
      </c>
      <c r="B783" s="48" t="n">
        <v>51</v>
      </c>
      <c r="C783" s="7" t="n">
        <v>4</v>
      </c>
      <c r="D783" s="7" t="n">
        <v>6</v>
      </c>
      <c r="E783" s="7" t="s">
        <v>100</v>
      </c>
    </row>
    <row r="784" spans="1:10">
      <c r="A784" t="s">
        <v>4</v>
      </c>
      <c r="B784" s="4" t="s">
        <v>5</v>
      </c>
      <c r="C784" s="4" t="s">
        <v>10</v>
      </c>
    </row>
    <row r="785" spans="1:13">
      <c r="A785" t="n">
        <v>6656</v>
      </c>
      <c r="B785" s="32" t="n">
        <v>16</v>
      </c>
      <c r="C785" s="7" t="n">
        <v>0</v>
      </c>
    </row>
    <row r="786" spans="1:13">
      <c r="A786" t="s">
        <v>4</v>
      </c>
      <c r="B786" s="4" t="s">
        <v>5</v>
      </c>
      <c r="C786" s="4" t="s">
        <v>10</v>
      </c>
      <c r="D786" s="4" t="s">
        <v>13</v>
      </c>
      <c r="E786" s="4" t="s">
        <v>9</v>
      </c>
      <c r="F786" s="4" t="s">
        <v>81</v>
      </c>
      <c r="G786" s="4" t="s">
        <v>13</v>
      </c>
      <c r="H786" s="4" t="s">
        <v>13</v>
      </c>
    </row>
    <row r="787" spans="1:13">
      <c r="A787" t="n">
        <v>6659</v>
      </c>
      <c r="B787" s="49" t="n">
        <v>26</v>
      </c>
      <c r="C787" s="7" t="n">
        <v>6</v>
      </c>
      <c r="D787" s="7" t="n">
        <v>17</v>
      </c>
      <c r="E787" s="7" t="n">
        <v>61781</v>
      </c>
      <c r="F787" s="7" t="s">
        <v>101</v>
      </c>
      <c r="G787" s="7" t="n">
        <v>2</v>
      </c>
      <c r="H787" s="7" t="n">
        <v>0</v>
      </c>
    </row>
    <row r="788" spans="1:13">
      <c r="A788" t="s">
        <v>4</v>
      </c>
      <c r="B788" s="4" t="s">
        <v>5</v>
      </c>
    </row>
    <row r="789" spans="1:13">
      <c r="A789" t="n">
        <v>6727</v>
      </c>
      <c r="B789" s="50" t="n">
        <v>28</v>
      </c>
    </row>
    <row r="790" spans="1:13">
      <c r="A790" t="s">
        <v>4</v>
      </c>
      <c r="B790" s="4" t="s">
        <v>5</v>
      </c>
      <c r="C790" s="4" t="s">
        <v>13</v>
      </c>
      <c r="D790" s="4" t="s">
        <v>10</v>
      </c>
      <c r="E790" s="4" t="s">
        <v>10</v>
      </c>
      <c r="F790" s="4" t="s">
        <v>13</v>
      </c>
    </row>
    <row r="791" spans="1:13">
      <c r="A791" t="n">
        <v>6728</v>
      </c>
      <c r="B791" s="56" t="n">
        <v>25</v>
      </c>
      <c r="C791" s="7" t="n">
        <v>1</v>
      </c>
      <c r="D791" s="7" t="n">
        <v>60</v>
      </c>
      <c r="E791" s="7" t="n">
        <v>640</v>
      </c>
      <c r="F791" s="7" t="n">
        <v>1</v>
      </c>
    </row>
    <row r="792" spans="1:13">
      <c r="A792" t="s">
        <v>4</v>
      </c>
      <c r="B792" s="4" t="s">
        <v>5</v>
      </c>
      <c r="C792" s="4" t="s">
        <v>13</v>
      </c>
      <c r="D792" s="4" t="s">
        <v>10</v>
      </c>
      <c r="E792" s="4" t="s">
        <v>6</v>
      </c>
    </row>
    <row r="793" spans="1:13">
      <c r="A793" t="n">
        <v>6735</v>
      </c>
      <c r="B793" s="48" t="n">
        <v>51</v>
      </c>
      <c r="C793" s="7" t="n">
        <v>4</v>
      </c>
      <c r="D793" s="7" t="n">
        <v>0</v>
      </c>
      <c r="E793" s="7" t="s">
        <v>102</v>
      </c>
    </row>
    <row r="794" spans="1:13">
      <c r="A794" t="s">
        <v>4</v>
      </c>
      <c r="B794" s="4" t="s">
        <v>5</v>
      </c>
      <c r="C794" s="4" t="s">
        <v>10</v>
      </c>
    </row>
    <row r="795" spans="1:13">
      <c r="A795" t="n">
        <v>6749</v>
      </c>
      <c r="B795" s="32" t="n">
        <v>16</v>
      </c>
      <c r="C795" s="7" t="n">
        <v>0</v>
      </c>
    </row>
    <row r="796" spans="1:13">
      <c r="A796" t="s">
        <v>4</v>
      </c>
      <c r="B796" s="4" t="s">
        <v>5</v>
      </c>
      <c r="C796" s="4" t="s">
        <v>10</v>
      </c>
      <c r="D796" s="4" t="s">
        <v>13</v>
      </c>
      <c r="E796" s="4" t="s">
        <v>9</v>
      </c>
      <c r="F796" s="4" t="s">
        <v>81</v>
      </c>
      <c r="G796" s="4" t="s">
        <v>13</v>
      </c>
      <c r="H796" s="4" t="s">
        <v>13</v>
      </c>
    </row>
    <row r="797" spans="1:13">
      <c r="A797" t="n">
        <v>6752</v>
      </c>
      <c r="B797" s="49" t="n">
        <v>26</v>
      </c>
      <c r="C797" s="7" t="n">
        <v>0</v>
      </c>
      <c r="D797" s="7" t="n">
        <v>17</v>
      </c>
      <c r="E797" s="7" t="n">
        <v>61782</v>
      </c>
      <c r="F797" s="7" t="s">
        <v>103</v>
      </c>
      <c r="G797" s="7" t="n">
        <v>2</v>
      </c>
      <c r="H797" s="7" t="n">
        <v>0</v>
      </c>
    </row>
    <row r="798" spans="1:13">
      <c r="A798" t="s">
        <v>4</v>
      </c>
      <c r="B798" s="4" t="s">
        <v>5</v>
      </c>
    </row>
    <row r="799" spans="1:13">
      <c r="A799" t="n">
        <v>6812</v>
      </c>
      <c r="B799" s="50" t="n">
        <v>28</v>
      </c>
    </row>
    <row r="800" spans="1:13">
      <c r="A800" t="s">
        <v>4</v>
      </c>
      <c r="B800" s="4" t="s">
        <v>5</v>
      </c>
      <c r="C800" s="4" t="s">
        <v>13</v>
      </c>
      <c r="D800" s="4" t="s">
        <v>10</v>
      </c>
      <c r="E800" s="4" t="s">
        <v>6</v>
      </c>
      <c r="F800" s="4" t="s">
        <v>6</v>
      </c>
      <c r="G800" s="4" t="s">
        <v>6</v>
      </c>
      <c r="H800" s="4" t="s">
        <v>6</v>
      </c>
    </row>
    <row r="801" spans="1:8">
      <c r="A801" t="n">
        <v>6813</v>
      </c>
      <c r="B801" s="48" t="n">
        <v>51</v>
      </c>
      <c r="C801" s="7" t="n">
        <v>3</v>
      </c>
      <c r="D801" s="7" t="n">
        <v>7</v>
      </c>
      <c r="E801" s="7" t="s">
        <v>104</v>
      </c>
      <c r="F801" s="7" t="s">
        <v>105</v>
      </c>
      <c r="G801" s="7" t="s">
        <v>79</v>
      </c>
      <c r="H801" s="7" t="s">
        <v>78</v>
      </c>
    </row>
    <row r="802" spans="1:8">
      <c r="A802" t="s">
        <v>4</v>
      </c>
      <c r="B802" s="4" t="s">
        <v>5</v>
      </c>
      <c r="C802" s="4" t="s">
        <v>23</v>
      </c>
    </row>
    <row r="803" spans="1:8">
      <c r="A803" t="n">
        <v>6842</v>
      </c>
      <c r="B803" s="14" t="n">
        <v>3</v>
      </c>
      <c r="C803" s="12" t="n">
        <f t="normal" ca="1">A815</f>
        <v>0</v>
      </c>
    </row>
    <row r="804" spans="1:8">
      <c r="A804" t="s">
        <v>4</v>
      </c>
      <c r="B804" s="4" t="s">
        <v>5</v>
      </c>
      <c r="C804" s="4" t="s">
        <v>13</v>
      </c>
      <c r="D804" s="4" t="s">
        <v>10</v>
      </c>
      <c r="E804" s="4" t="s">
        <v>10</v>
      </c>
      <c r="F804" s="4" t="s">
        <v>13</v>
      </c>
    </row>
    <row r="805" spans="1:8">
      <c r="A805" t="n">
        <v>6847</v>
      </c>
      <c r="B805" s="56" t="n">
        <v>25</v>
      </c>
      <c r="C805" s="7" t="n">
        <v>1</v>
      </c>
      <c r="D805" s="7" t="n">
        <v>60</v>
      </c>
      <c r="E805" s="7" t="n">
        <v>640</v>
      </c>
      <c r="F805" s="7" t="n">
        <v>1</v>
      </c>
    </row>
    <row r="806" spans="1:8">
      <c r="A806" t="s">
        <v>4</v>
      </c>
      <c r="B806" s="4" t="s">
        <v>5</v>
      </c>
      <c r="C806" s="4" t="s">
        <v>13</v>
      </c>
      <c r="D806" s="4" t="s">
        <v>10</v>
      </c>
      <c r="E806" s="4" t="s">
        <v>6</v>
      </c>
    </row>
    <row r="807" spans="1:8">
      <c r="A807" t="n">
        <v>6854</v>
      </c>
      <c r="B807" s="48" t="n">
        <v>51</v>
      </c>
      <c r="C807" s="7" t="n">
        <v>4</v>
      </c>
      <c r="D807" s="7" t="n">
        <v>0</v>
      </c>
      <c r="E807" s="7" t="s">
        <v>102</v>
      </c>
    </row>
    <row r="808" spans="1:8">
      <c r="A808" t="s">
        <v>4</v>
      </c>
      <c r="B808" s="4" t="s">
        <v>5</v>
      </c>
      <c r="C808" s="4" t="s">
        <v>10</v>
      </c>
    </row>
    <row r="809" spans="1:8">
      <c r="A809" t="n">
        <v>6868</v>
      </c>
      <c r="B809" s="32" t="n">
        <v>16</v>
      </c>
      <c r="C809" s="7" t="n">
        <v>0</v>
      </c>
    </row>
    <row r="810" spans="1:8">
      <c r="A810" t="s">
        <v>4</v>
      </c>
      <c r="B810" s="4" t="s">
        <v>5</v>
      </c>
      <c r="C810" s="4" t="s">
        <v>10</v>
      </c>
      <c r="D810" s="4" t="s">
        <v>13</v>
      </c>
      <c r="E810" s="4" t="s">
        <v>9</v>
      </c>
      <c r="F810" s="4" t="s">
        <v>81</v>
      </c>
      <c r="G810" s="4" t="s">
        <v>13</v>
      </c>
      <c r="H810" s="4" t="s">
        <v>13</v>
      </c>
    </row>
    <row r="811" spans="1:8">
      <c r="A811" t="n">
        <v>6871</v>
      </c>
      <c r="B811" s="49" t="n">
        <v>26</v>
      </c>
      <c r="C811" s="7" t="n">
        <v>0</v>
      </c>
      <c r="D811" s="7" t="n">
        <v>17</v>
      </c>
      <c r="E811" s="7" t="n">
        <v>61783</v>
      </c>
      <c r="F811" s="7" t="s">
        <v>106</v>
      </c>
      <c r="G811" s="7" t="n">
        <v>2</v>
      </c>
      <c r="H811" s="7" t="n">
        <v>0</v>
      </c>
    </row>
    <row r="812" spans="1:8">
      <c r="A812" t="s">
        <v>4</v>
      </c>
      <c r="B812" s="4" t="s">
        <v>5</v>
      </c>
    </row>
    <row r="813" spans="1:8">
      <c r="A813" t="n">
        <v>6928</v>
      </c>
      <c r="B813" s="50" t="n">
        <v>28</v>
      </c>
    </row>
    <row r="814" spans="1:8">
      <c r="A814" t="s">
        <v>4</v>
      </c>
      <c r="B814" s="4" t="s">
        <v>5</v>
      </c>
      <c r="C814" s="4" t="s">
        <v>10</v>
      </c>
      <c r="D814" s="4" t="s">
        <v>13</v>
      </c>
    </row>
    <row r="815" spans="1:8">
      <c r="A815" t="n">
        <v>6929</v>
      </c>
      <c r="B815" s="51" t="n">
        <v>89</v>
      </c>
      <c r="C815" s="7" t="n">
        <v>65533</v>
      </c>
      <c r="D815" s="7" t="n">
        <v>1</v>
      </c>
    </row>
    <row r="816" spans="1:8">
      <c r="A816" t="s">
        <v>4</v>
      </c>
      <c r="B816" s="4" t="s">
        <v>5</v>
      </c>
      <c r="C816" s="4" t="s">
        <v>13</v>
      </c>
      <c r="D816" s="4" t="s">
        <v>10</v>
      </c>
      <c r="E816" s="4" t="s">
        <v>10</v>
      </c>
      <c r="F816" s="4" t="s">
        <v>13</v>
      </c>
    </row>
    <row r="817" spans="1:8">
      <c r="A817" t="n">
        <v>6933</v>
      </c>
      <c r="B817" s="56" t="n">
        <v>25</v>
      </c>
      <c r="C817" s="7" t="n">
        <v>1</v>
      </c>
      <c r="D817" s="7" t="n">
        <v>65535</v>
      </c>
      <c r="E817" s="7" t="n">
        <v>65535</v>
      </c>
      <c r="F817" s="7" t="n">
        <v>0</v>
      </c>
    </row>
    <row r="818" spans="1:8">
      <c r="A818" t="s">
        <v>4</v>
      </c>
      <c r="B818" s="4" t="s">
        <v>5</v>
      </c>
      <c r="C818" s="4" t="s">
        <v>13</v>
      </c>
      <c r="D818" s="4" t="s">
        <v>10</v>
      </c>
    </row>
    <row r="819" spans="1:8">
      <c r="A819" t="n">
        <v>6940</v>
      </c>
      <c r="B819" s="39" t="n">
        <v>45</v>
      </c>
      <c r="C819" s="7" t="n">
        <v>7</v>
      </c>
      <c r="D819" s="7" t="n">
        <v>255</v>
      </c>
    </row>
    <row r="820" spans="1:8">
      <c r="A820" t="s">
        <v>4</v>
      </c>
      <c r="B820" s="4" t="s">
        <v>5</v>
      </c>
      <c r="C820" s="4" t="s">
        <v>13</v>
      </c>
      <c r="D820" s="4" t="s">
        <v>10</v>
      </c>
      <c r="E820" s="4" t="s">
        <v>24</v>
      </c>
    </row>
    <row r="821" spans="1:8">
      <c r="A821" t="n">
        <v>6944</v>
      </c>
      <c r="B821" s="22" t="n">
        <v>58</v>
      </c>
      <c r="C821" s="7" t="n">
        <v>0</v>
      </c>
      <c r="D821" s="7" t="n">
        <v>1000</v>
      </c>
      <c r="E821" s="7" t="n">
        <v>1</v>
      </c>
    </row>
    <row r="822" spans="1:8">
      <c r="A822" t="s">
        <v>4</v>
      </c>
      <c r="B822" s="4" t="s">
        <v>5</v>
      </c>
      <c r="C822" s="4" t="s">
        <v>13</v>
      </c>
      <c r="D822" s="4" t="s">
        <v>10</v>
      </c>
    </row>
    <row r="823" spans="1:8">
      <c r="A823" t="n">
        <v>6952</v>
      </c>
      <c r="B823" s="22" t="n">
        <v>58</v>
      </c>
      <c r="C823" s="7" t="n">
        <v>255</v>
      </c>
      <c r="D823" s="7" t="n">
        <v>0</v>
      </c>
    </row>
    <row r="824" spans="1:8">
      <c r="A824" t="s">
        <v>4</v>
      </c>
      <c r="B824" s="4" t="s">
        <v>5</v>
      </c>
      <c r="C824" s="4" t="s">
        <v>13</v>
      </c>
      <c r="D824" s="4" t="s">
        <v>6</v>
      </c>
    </row>
    <row r="825" spans="1:8">
      <c r="A825" t="n">
        <v>6956</v>
      </c>
      <c r="B825" s="9" t="n">
        <v>2</v>
      </c>
      <c r="C825" s="7" t="n">
        <v>11</v>
      </c>
      <c r="D825" s="7" t="s">
        <v>39</v>
      </c>
    </row>
    <row r="826" spans="1:8">
      <c r="A826" t="s">
        <v>4</v>
      </c>
      <c r="B826" s="4" t="s">
        <v>5</v>
      </c>
      <c r="C826" s="4" t="s">
        <v>9</v>
      </c>
    </row>
    <row r="827" spans="1:8">
      <c r="A827" t="n">
        <v>6969</v>
      </c>
      <c r="B827" s="46" t="n">
        <v>15</v>
      </c>
      <c r="C827" s="7" t="n">
        <v>2097152</v>
      </c>
    </row>
    <row r="828" spans="1:8">
      <c r="A828" t="s">
        <v>4</v>
      </c>
      <c r="B828" s="4" t="s">
        <v>5</v>
      </c>
      <c r="C828" s="4" t="s">
        <v>10</v>
      </c>
      <c r="D828" s="4" t="s">
        <v>24</v>
      </c>
    </row>
    <row r="829" spans="1:8">
      <c r="A829" t="n">
        <v>6974</v>
      </c>
      <c r="B829" s="47" t="n">
        <v>142</v>
      </c>
      <c r="C829" s="7" t="n">
        <v>1</v>
      </c>
      <c r="D829" s="7" t="n">
        <v>40</v>
      </c>
    </row>
    <row r="830" spans="1:8">
      <c r="A830" t="s">
        <v>4</v>
      </c>
      <c r="B830" s="4" t="s">
        <v>5</v>
      </c>
      <c r="C830" s="4" t="s">
        <v>13</v>
      </c>
      <c r="D830" s="4" t="s">
        <v>10</v>
      </c>
      <c r="E830" s="4" t="s">
        <v>10</v>
      </c>
      <c r="F830" s="4" t="s">
        <v>9</v>
      </c>
    </row>
    <row r="831" spans="1:8">
      <c r="A831" t="n">
        <v>6981</v>
      </c>
      <c r="B831" s="40" t="n">
        <v>84</v>
      </c>
      <c r="C831" s="7" t="n">
        <v>1</v>
      </c>
      <c r="D831" s="7" t="n">
        <v>0</v>
      </c>
      <c r="E831" s="7" t="n">
        <v>0</v>
      </c>
      <c r="F831" s="7" t="n">
        <v>0</v>
      </c>
    </row>
    <row r="832" spans="1:8">
      <c r="A832" t="s">
        <v>4</v>
      </c>
      <c r="B832" s="4" t="s">
        <v>5</v>
      </c>
      <c r="C832" s="4" t="s">
        <v>13</v>
      </c>
    </row>
    <row r="833" spans="1:6">
      <c r="A833" t="n">
        <v>6991</v>
      </c>
      <c r="B833" s="43" t="n">
        <v>116</v>
      </c>
      <c r="C833" s="7" t="n">
        <v>0</v>
      </c>
    </row>
    <row r="834" spans="1:6">
      <c r="A834" t="s">
        <v>4</v>
      </c>
      <c r="B834" s="4" t="s">
        <v>5</v>
      </c>
      <c r="C834" s="4" t="s">
        <v>13</v>
      </c>
      <c r="D834" s="4" t="s">
        <v>10</v>
      </c>
    </row>
    <row r="835" spans="1:6">
      <c r="A835" t="n">
        <v>6993</v>
      </c>
      <c r="B835" s="43" t="n">
        <v>116</v>
      </c>
      <c r="C835" s="7" t="n">
        <v>2</v>
      </c>
      <c r="D835" s="7" t="n">
        <v>1</v>
      </c>
    </row>
    <row r="836" spans="1:6">
      <c r="A836" t="s">
        <v>4</v>
      </c>
      <c r="B836" s="4" t="s">
        <v>5</v>
      </c>
      <c r="C836" s="4" t="s">
        <v>13</v>
      </c>
      <c r="D836" s="4" t="s">
        <v>9</v>
      </c>
    </row>
    <row r="837" spans="1:6">
      <c r="A837" t="n">
        <v>6997</v>
      </c>
      <c r="B837" s="43" t="n">
        <v>116</v>
      </c>
      <c r="C837" s="7" t="n">
        <v>5</v>
      </c>
      <c r="D837" s="7" t="n">
        <v>1120403456</v>
      </c>
    </row>
    <row r="838" spans="1:6">
      <c r="A838" t="s">
        <v>4</v>
      </c>
      <c r="B838" s="4" t="s">
        <v>5</v>
      </c>
      <c r="C838" s="4" t="s">
        <v>13</v>
      </c>
      <c r="D838" s="4" t="s">
        <v>10</v>
      </c>
    </row>
    <row r="839" spans="1:6">
      <c r="A839" t="n">
        <v>7003</v>
      </c>
      <c r="B839" s="43" t="n">
        <v>116</v>
      </c>
      <c r="C839" s="7" t="n">
        <v>6</v>
      </c>
      <c r="D839" s="7" t="n">
        <v>1</v>
      </c>
    </row>
    <row r="840" spans="1:6">
      <c r="A840" t="s">
        <v>4</v>
      </c>
      <c r="B840" s="4" t="s">
        <v>5</v>
      </c>
      <c r="C840" s="4" t="s">
        <v>13</v>
      </c>
      <c r="D840" s="4" t="s">
        <v>13</v>
      </c>
      <c r="E840" s="4" t="s">
        <v>24</v>
      </c>
      <c r="F840" s="4" t="s">
        <v>24</v>
      </c>
      <c r="G840" s="4" t="s">
        <v>24</v>
      </c>
      <c r="H840" s="4" t="s">
        <v>10</v>
      </c>
    </row>
    <row r="841" spans="1:6">
      <c r="A841" t="n">
        <v>7007</v>
      </c>
      <c r="B841" s="39" t="n">
        <v>45</v>
      </c>
      <c r="C841" s="7" t="n">
        <v>2</v>
      </c>
      <c r="D841" s="7" t="n">
        <v>3</v>
      </c>
      <c r="E841" s="7" t="n">
        <v>1.4099999666214</v>
      </c>
      <c r="F841" s="7" t="n">
        <v>-3.80999994277954</v>
      </c>
      <c r="G841" s="7" t="n">
        <v>152.600006103516</v>
      </c>
      <c r="H841" s="7" t="n">
        <v>0</v>
      </c>
    </row>
    <row r="842" spans="1:6">
      <c r="A842" t="s">
        <v>4</v>
      </c>
      <c r="B842" s="4" t="s">
        <v>5</v>
      </c>
      <c r="C842" s="4" t="s">
        <v>13</v>
      </c>
      <c r="D842" s="4" t="s">
        <v>13</v>
      </c>
      <c r="E842" s="4" t="s">
        <v>24</v>
      </c>
      <c r="F842" s="4" t="s">
        <v>24</v>
      </c>
      <c r="G842" s="4" t="s">
        <v>24</v>
      </c>
      <c r="H842" s="4" t="s">
        <v>10</v>
      </c>
      <c r="I842" s="4" t="s">
        <v>13</v>
      </c>
    </row>
    <row r="843" spans="1:6">
      <c r="A843" t="n">
        <v>7024</v>
      </c>
      <c r="B843" s="39" t="n">
        <v>45</v>
      </c>
      <c r="C843" s="7" t="n">
        <v>4</v>
      </c>
      <c r="D843" s="7" t="n">
        <v>3</v>
      </c>
      <c r="E843" s="7" t="n">
        <v>359.010009765625</v>
      </c>
      <c r="F843" s="7" t="n">
        <v>194.919998168945</v>
      </c>
      <c r="G843" s="7" t="n">
        <v>0</v>
      </c>
      <c r="H843" s="7" t="n">
        <v>0</v>
      </c>
      <c r="I843" s="7" t="n">
        <v>1</v>
      </c>
    </row>
    <row r="844" spans="1:6">
      <c r="A844" t="s">
        <v>4</v>
      </c>
      <c r="B844" s="4" t="s">
        <v>5</v>
      </c>
      <c r="C844" s="4" t="s">
        <v>13</v>
      </c>
      <c r="D844" s="4" t="s">
        <v>13</v>
      </c>
      <c r="E844" s="4" t="s">
        <v>24</v>
      </c>
      <c r="F844" s="4" t="s">
        <v>10</v>
      </c>
    </row>
    <row r="845" spans="1:6">
      <c r="A845" t="n">
        <v>7042</v>
      </c>
      <c r="B845" s="39" t="n">
        <v>45</v>
      </c>
      <c r="C845" s="7" t="n">
        <v>5</v>
      </c>
      <c r="D845" s="7" t="n">
        <v>3</v>
      </c>
      <c r="E845" s="7" t="n">
        <v>1.29999995231628</v>
      </c>
      <c r="F845" s="7" t="n">
        <v>0</v>
      </c>
    </row>
    <row r="846" spans="1:6">
      <c r="A846" t="s">
        <v>4</v>
      </c>
      <c r="B846" s="4" t="s">
        <v>5</v>
      </c>
      <c r="C846" s="4" t="s">
        <v>13</v>
      </c>
      <c r="D846" s="4" t="s">
        <v>13</v>
      </c>
      <c r="E846" s="4" t="s">
        <v>24</v>
      </c>
      <c r="F846" s="4" t="s">
        <v>10</v>
      </c>
    </row>
    <row r="847" spans="1:6">
      <c r="A847" t="n">
        <v>7051</v>
      </c>
      <c r="B847" s="39" t="n">
        <v>45</v>
      </c>
      <c r="C847" s="7" t="n">
        <v>11</v>
      </c>
      <c r="D847" s="7" t="n">
        <v>3</v>
      </c>
      <c r="E847" s="7" t="n">
        <v>40</v>
      </c>
      <c r="F847" s="7" t="n">
        <v>0</v>
      </c>
    </row>
    <row r="848" spans="1:6">
      <c r="A848" t="s">
        <v>4</v>
      </c>
      <c r="B848" s="4" t="s">
        <v>5</v>
      </c>
      <c r="C848" s="4" t="s">
        <v>13</v>
      </c>
      <c r="D848" s="4" t="s">
        <v>13</v>
      </c>
      <c r="E848" s="4" t="s">
        <v>24</v>
      </c>
      <c r="F848" s="4" t="s">
        <v>10</v>
      </c>
    </row>
    <row r="849" spans="1:9">
      <c r="A849" t="n">
        <v>7060</v>
      </c>
      <c r="B849" s="39" t="n">
        <v>45</v>
      </c>
      <c r="C849" s="7" t="n">
        <v>5</v>
      </c>
      <c r="D849" s="7" t="n">
        <v>3</v>
      </c>
      <c r="E849" s="7" t="n">
        <v>1.20000004768372</v>
      </c>
      <c r="F849" s="7" t="n">
        <v>2000</v>
      </c>
    </row>
    <row r="850" spans="1:9">
      <c r="A850" t="s">
        <v>4</v>
      </c>
      <c r="B850" s="4" t="s">
        <v>5</v>
      </c>
      <c r="C850" s="4" t="s">
        <v>13</v>
      </c>
      <c r="D850" s="4" t="s">
        <v>10</v>
      </c>
      <c r="E850" s="4" t="s">
        <v>24</v>
      </c>
    </row>
    <row r="851" spans="1:9">
      <c r="A851" t="n">
        <v>7069</v>
      </c>
      <c r="B851" s="22" t="n">
        <v>58</v>
      </c>
      <c r="C851" s="7" t="n">
        <v>100</v>
      </c>
      <c r="D851" s="7" t="n">
        <v>1000</v>
      </c>
      <c r="E851" s="7" t="n">
        <v>1</v>
      </c>
    </row>
    <row r="852" spans="1:9">
      <c r="A852" t="s">
        <v>4</v>
      </c>
      <c r="B852" s="4" t="s">
        <v>5</v>
      </c>
      <c r="C852" s="4" t="s">
        <v>13</v>
      </c>
      <c r="D852" s="4" t="s">
        <v>10</v>
      </c>
    </row>
    <row r="853" spans="1:9">
      <c r="A853" t="n">
        <v>7077</v>
      </c>
      <c r="B853" s="22" t="n">
        <v>58</v>
      </c>
      <c r="C853" s="7" t="n">
        <v>255</v>
      </c>
      <c r="D853" s="7" t="n">
        <v>0</v>
      </c>
    </row>
    <row r="854" spans="1:9">
      <c r="A854" t="s">
        <v>4</v>
      </c>
      <c r="B854" s="4" t="s">
        <v>5</v>
      </c>
      <c r="C854" s="4" t="s">
        <v>13</v>
      </c>
      <c r="D854" s="4" t="s">
        <v>10</v>
      </c>
      <c r="E854" s="4" t="s">
        <v>6</v>
      </c>
    </row>
    <row r="855" spans="1:9">
      <c r="A855" t="n">
        <v>7081</v>
      </c>
      <c r="B855" s="48" t="n">
        <v>51</v>
      </c>
      <c r="C855" s="7" t="n">
        <v>4</v>
      </c>
      <c r="D855" s="7" t="n">
        <v>0</v>
      </c>
      <c r="E855" s="7" t="s">
        <v>107</v>
      </c>
    </row>
    <row r="856" spans="1:9">
      <c r="A856" t="s">
        <v>4</v>
      </c>
      <c r="B856" s="4" t="s">
        <v>5</v>
      </c>
      <c r="C856" s="4" t="s">
        <v>10</v>
      </c>
    </row>
    <row r="857" spans="1:9">
      <c r="A857" t="n">
        <v>7095</v>
      </c>
      <c r="B857" s="32" t="n">
        <v>16</v>
      </c>
      <c r="C857" s="7" t="n">
        <v>0</v>
      </c>
    </row>
    <row r="858" spans="1:9">
      <c r="A858" t="s">
        <v>4</v>
      </c>
      <c r="B858" s="4" t="s">
        <v>5</v>
      </c>
      <c r="C858" s="4" t="s">
        <v>10</v>
      </c>
      <c r="D858" s="4" t="s">
        <v>13</v>
      </c>
      <c r="E858" s="4" t="s">
        <v>9</v>
      </c>
      <c r="F858" s="4" t="s">
        <v>81</v>
      </c>
      <c r="G858" s="4" t="s">
        <v>13</v>
      </c>
      <c r="H858" s="4" t="s">
        <v>13</v>
      </c>
      <c r="I858" s="4" t="s">
        <v>13</v>
      </c>
      <c r="J858" s="4" t="s">
        <v>9</v>
      </c>
      <c r="K858" s="4" t="s">
        <v>81</v>
      </c>
      <c r="L858" s="4" t="s">
        <v>13</v>
      </c>
      <c r="M858" s="4" t="s">
        <v>13</v>
      </c>
    </row>
    <row r="859" spans="1:9">
      <c r="A859" t="n">
        <v>7098</v>
      </c>
      <c r="B859" s="49" t="n">
        <v>26</v>
      </c>
      <c r="C859" s="7" t="n">
        <v>0</v>
      </c>
      <c r="D859" s="7" t="n">
        <v>17</v>
      </c>
      <c r="E859" s="7" t="n">
        <v>61784</v>
      </c>
      <c r="F859" s="7" t="s">
        <v>108</v>
      </c>
      <c r="G859" s="7" t="n">
        <v>2</v>
      </c>
      <c r="H859" s="7" t="n">
        <v>3</v>
      </c>
      <c r="I859" s="7" t="n">
        <v>17</v>
      </c>
      <c r="J859" s="7" t="n">
        <v>61785</v>
      </c>
      <c r="K859" s="7" t="s">
        <v>109</v>
      </c>
      <c r="L859" s="7" t="n">
        <v>2</v>
      </c>
      <c r="M859" s="7" t="n">
        <v>0</v>
      </c>
    </row>
    <row r="860" spans="1:9">
      <c r="A860" t="s">
        <v>4</v>
      </c>
      <c r="B860" s="4" t="s">
        <v>5</v>
      </c>
    </row>
    <row r="861" spans="1:9">
      <c r="A861" t="n">
        <v>7188</v>
      </c>
      <c r="B861" s="50" t="n">
        <v>28</v>
      </c>
    </row>
    <row r="862" spans="1:9">
      <c r="A862" t="s">
        <v>4</v>
      </c>
      <c r="B862" s="4" t="s">
        <v>5</v>
      </c>
      <c r="C862" s="4" t="s">
        <v>10</v>
      </c>
      <c r="D862" s="4" t="s">
        <v>13</v>
      </c>
    </row>
    <row r="863" spans="1:9">
      <c r="A863" t="n">
        <v>7189</v>
      </c>
      <c r="B863" s="51" t="n">
        <v>89</v>
      </c>
      <c r="C863" s="7" t="n">
        <v>65533</v>
      </c>
      <c r="D863" s="7" t="n">
        <v>1</v>
      </c>
    </row>
    <row r="864" spans="1:9">
      <c r="A864" t="s">
        <v>4</v>
      </c>
      <c r="B864" s="4" t="s">
        <v>5</v>
      </c>
      <c r="C864" s="4" t="s">
        <v>13</v>
      </c>
      <c r="D864" s="4" t="s">
        <v>10</v>
      </c>
      <c r="E864" s="4" t="s">
        <v>24</v>
      </c>
    </row>
    <row r="865" spans="1:13">
      <c r="A865" t="n">
        <v>7193</v>
      </c>
      <c r="B865" s="22" t="n">
        <v>58</v>
      </c>
      <c r="C865" s="7" t="n">
        <v>101</v>
      </c>
      <c r="D865" s="7" t="n">
        <v>500</v>
      </c>
      <c r="E865" s="7" t="n">
        <v>1</v>
      </c>
    </row>
    <row r="866" spans="1:13">
      <c r="A866" t="s">
        <v>4</v>
      </c>
      <c r="B866" s="4" t="s">
        <v>5</v>
      </c>
      <c r="C866" s="4" t="s">
        <v>13</v>
      </c>
      <c r="D866" s="4" t="s">
        <v>10</v>
      </c>
    </row>
    <row r="867" spans="1:13">
      <c r="A867" t="n">
        <v>7201</v>
      </c>
      <c r="B867" s="22" t="n">
        <v>58</v>
      </c>
      <c r="C867" s="7" t="n">
        <v>254</v>
      </c>
      <c r="D867" s="7" t="n">
        <v>0</v>
      </c>
    </row>
    <row r="868" spans="1:13">
      <c r="A868" t="s">
        <v>4</v>
      </c>
      <c r="B868" s="4" t="s">
        <v>5</v>
      </c>
      <c r="C868" s="4" t="s">
        <v>13</v>
      </c>
      <c r="D868" s="4" t="s">
        <v>13</v>
      </c>
      <c r="E868" s="4" t="s">
        <v>24</v>
      </c>
      <c r="F868" s="4" t="s">
        <v>24</v>
      </c>
      <c r="G868" s="4" t="s">
        <v>24</v>
      </c>
      <c r="H868" s="4" t="s">
        <v>10</v>
      </c>
    </row>
    <row r="869" spans="1:13">
      <c r="A869" t="n">
        <v>7205</v>
      </c>
      <c r="B869" s="39" t="n">
        <v>45</v>
      </c>
      <c r="C869" s="7" t="n">
        <v>2</v>
      </c>
      <c r="D869" s="7" t="n">
        <v>3</v>
      </c>
      <c r="E869" s="7" t="n">
        <v>1.21000003814697</v>
      </c>
      <c r="F869" s="7" t="n">
        <v>-3.83999991416931</v>
      </c>
      <c r="G869" s="7" t="n">
        <v>152.139999389648</v>
      </c>
      <c r="H869" s="7" t="n">
        <v>0</v>
      </c>
    </row>
    <row r="870" spans="1:13">
      <c r="A870" t="s">
        <v>4</v>
      </c>
      <c r="B870" s="4" t="s">
        <v>5</v>
      </c>
      <c r="C870" s="4" t="s">
        <v>13</v>
      </c>
      <c r="D870" s="4" t="s">
        <v>13</v>
      </c>
      <c r="E870" s="4" t="s">
        <v>24</v>
      </c>
      <c r="F870" s="4" t="s">
        <v>24</v>
      </c>
      <c r="G870" s="4" t="s">
        <v>24</v>
      </c>
      <c r="H870" s="4" t="s">
        <v>10</v>
      </c>
      <c r="I870" s="4" t="s">
        <v>13</v>
      </c>
    </row>
    <row r="871" spans="1:13">
      <c r="A871" t="n">
        <v>7222</v>
      </c>
      <c r="B871" s="39" t="n">
        <v>45</v>
      </c>
      <c r="C871" s="7" t="n">
        <v>4</v>
      </c>
      <c r="D871" s="7" t="n">
        <v>3</v>
      </c>
      <c r="E871" s="7" t="n">
        <v>5.76999998092651</v>
      </c>
      <c r="F871" s="7" t="n">
        <v>70.9199981689453</v>
      </c>
      <c r="G871" s="7" t="n">
        <v>0</v>
      </c>
      <c r="H871" s="7" t="n">
        <v>0</v>
      </c>
      <c r="I871" s="7" t="n">
        <v>0</v>
      </c>
    </row>
    <row r="872" spans="1:13">
      <c r="A872" t="s">
        <v>4</v>
      </c>
      <c r="B872" s="4" t="s">
        <v>5</v>
      </c>
      <c r="C872" s="4" t="s">
        <v>13</v>
      </c>
      <c r="D872" s="4" t="s">
        <v>13</v>
      </c>
      <c r="E872" s="4" t="s">
        <v>24</v>
      </c>
      <c r="F872" s="4" t="s">
        <v>10</v>
      </c>
    </row>
    <row r="873" spans="1:13">
      <c r="A873" t="n">
        <v>7240</v>
      </c>
      <c r="B873" s="39" t="n">
        <v>45</v>
      </c>
      <c r="C873" s="7" t="n">
        <v>5</v>
      </c>
      <c r="D873" s="7" t="n">
        <v>3</v>
      </c>
      <c r="E873" s="7" t="n">
        <v>1.70000004768372</v>
      </c>
      <c r="F873" s="7" t="n">
        <v>0</v>
      </c>
    </row>
    <row r="874" spans="1:13">
      <c r="A874" t="s">
        <v>4</v>
      </c>
      <c r="B874" s="4" t="s">
        <v>5</v>
      </c>
      <c r="C874" s="4" t="s">
        <v>13</v>
      </c>
      <c r="D874" s="4" t="s">
        <v>13</v>
      </c>
      <c r="E874" s="4" t="s">
        <v>24</v>
      </c>
      <c r="F874" s="4" t="s">
        <v>10</v>
      </c>
    </row>
    <row r="875" spans="1:13">
      <c r="A875" t="n">
        <v>7249</v>
      </c>
      <c r="B875" s="39" t="n">
        <v>45</v>
      </c>
      <c r="C875" s="7" t="n">
        <v>11</v>
      </c>
      <c r="D875" s="7" t="n">
        <v>3</v>
      </c>
      <c r="E875" s="7" t="n">
        <v>40</v>
      </c>
      <c r="F875" s="7" t="n">
        <v>0</v>
      </c>
    </row>
    <row r="876" spans="1:13">
      <c r="A876" t="s">
        <v>4</v>
      </c>
      <c r="B876" s="4" t="s">
        <v>5</v>
      </c>
      <c r="C876" s="4" t="s">
        <v>13</v>
      </c>
      <c r="D876" s="4" t="s">
        <v>13</v>
      </c>
      <c r="E876" s="4" t="s">
        <v>24</v>
      </c>
      <c r="F876" s="4" t="s">
        <v>10</v>
      </c>
    </row>
    <row r="877" spans="1:13">
      <c r="A877" t="n">
        <v>7258</v>
      </c>
      <c r="B877" s="39" t="n">
        <v>45</v>
      </c>
      <c r="C877" s="7" t="n">
        <v>5</v>
      </c>
      <c r="D877" s="7" t="n">
        <v>3</v>
      </c>
      <c r="E877" s="7" t="n">
        <v>1.60000002384186</v>
      </c>
      <c r="F877" s="7" t="n">
        <v>4000</v>
      </c>
    </row>
    <row r="878" spans="1:13">
      <c r="A878" t="s">
        <v>4</v>
      </c>
      <c r="B878" s="4" t="s">
        <v>5</v>
      </c>
      <c r="C878" s="4" t="s">
        <v>13</v>
      </c>
      <c r="D878" s="4" t="s">
        <v>10</v>
      </c>
    </row>
    <row r="879" spans="1:13">
      <c r="A879" t="n">
        <v>7267</v>
      </c>
      <c r="B879" s="22" t="n">
        <v>58</v>
      </c>
      <c r="C879" s="7" t="n">
        <v>255</v>
      </c>
      <c r="D879" s="7" t="n">
        <v>0</v>
      </c>
    </row>
    <row r="880" spans="1:13">
      <c r="A880" t="s">
        <v>4</v>
      </c>
      <c r="B880" s="4" t="s">
        <v>5</v>
      </c>
      <c r="C880" s="4" t="s">
        <v>13</v>
      </c>
      <c r="D880" s="4" t="s">
        <v>10</v>
      </c>
      <c r="E880" s="4" t="s">
        <v>6</v>
      </c>
    </row>
    <row r="881" spans="1:9">
      <c r="A881" t="n">
        <v>7271</v>
      </c>
      <c r="B881" s="48" t="n">
        <v>51</v>
      </c>
      <c r="C881" s="7" t="n">
        <v>4</v>
      </c>
      <c r="D881" s="7" t="n">
        <v>6</v>
      </c>
      <c r="E881" s="7" t="s">
        <v>102</v>
      </c>
    </row>
    <row r="882" spans="1:9">
      <c r="A882" t="s">
        <v>4</v>
      </c>
      <c r="B882" s="4" t="s">
        <v>5</v>
      </c>
      <c r="C882" s="4" t="s">
        <v>10</v>
      </c>
    </row>
    <row r="883" spans="1:9">
      <c r="A883" t="n">
        <v>7285</v>
      </c>
      <c r="B883" s="32" t="n">
        <v>16</v>
      </c>
      <c r="C883" s="7" t="n">
        <v>0</v>
      </c>
    </row>
    <row r="884" spans="1:9">
      <c r="A884" t="s">
        <v>4</v>
      </c>
      <c r="B884" s="4" t="s">
        <v>5</v>
      </c>
      <c r="C884" s="4" t="s">
        <v>10</v>
      </c>
      <c r="D884" s="4" t="s">
        <v>13</v>
      </c>
      <c r="E884" s="4" t="s">
        <v>9</v>
      </c>
      <c r="F884" s="4" t="s">
        <v>81</v>
      </c>
      <c r="G884" s="4" t="s">
        <v>13</v>
      </c>
      <c r="H884" s="4" t="s">
        <v>13</v>
      </c>
      <c r="I884" s="4" t="s">
        <v>13</v>
      </c>
      <c r="J884" s="4" t="s">
        <v>9</v>
      </c>
      <c r="K884" s="4" t="s">
        <v>81</v>
      </c>
      <c r="L884" s="4" t="s">
        <v>13</v>
      </c>
      <c r="M884" s="4" t="s">
        <v>13</v>
      </c>
      <c r="N884" s="4" t="s">
        <v>13</v>
      </c>
      <c r="O884" s="4" t="s">
        <v>9</v>
      </c>
      <c r="P884" s="4" t="s">
        <v>81</v>
      </c>
      <c r="Q884" s="4" t="s">
        <v>13</v>
      </c>
      <c r="R884" s="4" t="s">
        <v>13</v>
      </c>
      <c r="S884" s="4" t="s">
        <v>13</v>
      </c>
      <c r="T884" s="4" t="s">
        <v>9</v>
      </c>
      <c r="U884" s="4" t="s">
        <v>81</v>
      </c>
      <c r="V884" s="4" t="s">
        <v>13</v>
      </c>
      <c r="W884" s="4" t="s">
        <v>13</v>
      </c>
    </row>
    <row r="885" spans="1:9">
      <c r="A885" t="n">
        <v>7288</v>
      </c>
      <c r="B885" s="49" t="n">
        <v>26</v>
      </c>
      <c r="C885" s="7" t="n">
        <v>6</v>
      </c>
      <c r="D885" s="7" t="n">
        <v>17</v>
      </c>
      <c r="E885" s="7" t="n">
        <v>61786</v>
      </c>
      <c r="F885" s="7" t="s">
        <v>110</v>
      </c>
      <c r="G885" s="7" t="n">
        <v>2</v>
      </c>
      <c r="H885" s="7" t="n">
        <v>3</v>
      </c>
      <c r="I885" s="7" t="n">
        <v>17</v>
      </c>
      <c r="J885" s="7" t="n">
        <v>61787</v>
      </c>
      <c r="K885" s="7" t="s">
        <v>111</v>
      </c>
      <c r="L885" s="7" t="n">
        <v>2</v>
      </c>
      <c r="M885" s="7" t="n">
        <v>3</v>
      </c>
      <c r="N885" s="7" t="n">
        <v>17</v>
      </c>
      <c r="O885" s="7" t="n">
        <v>61788</v>
      </c>
      <c r="P885" s="7" t="s">
        <v>112</v>
      </c>
      <c r="Q885" s="7" t="n">
        <v>2</v>
      </c>
      <c r="R885" s="7" t="n">
        <v>3</v>
      </c>
      <c r="S885" s="7" t="n">
        <v>17</v>
      </c>
      <c r="T885" s="7" t="n">
        <v>61789</v>
      </c>
      <c r="U885" s="7" t="s">
        <v>113</v>
      </c>
      <c r="V885" s="7" t="n">
        <v>2</v>
      </c>
      <c r="W885" s="7" t="n">
        <v>0</v>
      </c>
    </row>
    <row r="886" spans="1:9">
      <c r="A886" t="s">
        <v>4</v>
      </c>
      <c r="B886" s="4" t="s">
        <v>5</v>
      </c>
    </row>
    <row r="887" spans="1:9">
      <c r="A887" t="n">
        <v>7638</v>
      </c>
      <c r="B887" s="50" t="n">
        <v>28</v>
      </c>
    </row>
    <row r="888" spans="1:9">
      <c r="A888" t="s">
        <v>4</v>
      </c>
      <c r="B888" s="4" t="s">
        <v>5</v>
      </c>
      <c r="C888" s="4" t="s">
        <v>10</v>
      </c>
      <c r="D888" s="4" t="s">
        <v>13</v>
      </c>
    </row>
    <row r="889" spans="1:9">
      <c r="A889" t="n">
        <v>7639</v>
      </c>
      <c r="B889" s="51" t="n">
        <v>89</v>
      </c>
      <c r="C889" s="7" t="n">
        <v>65533</v>
      </c>
      <c r="D889" s="7" t="n">
        <v>1</v>
      </c>
    </row>
    <row r="890" spans="1:9">
      <c r="A890" t="s">
        <v>4</v>
      </c>
      <c r="B890" s="4" t="s">
        <v>5</v>
      </c>
      <c r="C890" s="4" t="s">
        <v>13</v>
      </c>
      <c r="D890" s="4" t="s">
        <v>10</v>
      </c>
      <c r="E890" s="4" t="s">
        <v>6</v>
      </c>
    </row>
    <row r="891" spans="1:9">
      <c r="A891" t="n">
        <v>7643</v>
      </c>
      <c r="B891" s="48" t="n">
        <v>51</v>
      </c>
      <c r="C891" s="7" t="n">
        <v>4</v>
      </c>
      <c r="D891" s="7" t="n">
        <v>0</v>
      </c>
      <c r="E891" s="7" t="s">
        <v>114</v>
      </c>
    </row>
    <row r="892" spans="1:9">
      <c r="A892" t="s">
        <v>4</v>
      </c>
      <c r="B892" s="4" t="s">
        <v>5</v>
      </c>
      <c r="C892" s="4" t="s">
        <v>10</v>
      </c>
    </row>
    <row r="893" spans="1:9">
      <c r="A893" t="n">
        <v>7657</v>
      </c>
      <c r="B893" s="32" t="n">
        <v>16</v>
      </c>
      <c r="C893" s="7" t="n">
        <v>0</v>
      </c>
    </row>
    <row r="894" spans="1:9">
      <c r="A894" t="s">
        <v>4</v>
      </c>
      <c r="B894" s="4" t="s">
        <v>5</v>
      </c>
      <c r="C894" s="4" t="s">
        <v>10</v>
      </c>
      <c r="D894" s="4" t="s">
        <v>13</v>
      </c>
      <c r="E894" s="4" t="s">
        <v>9</v>
      </c>
      <c r="F894" s="4" t="s">
        <v>81</v>
      </c>
      <c r="G894" s="4" t="s">
        <v>13</v>
      </c>
      <c r="H894" s="4" t="s">
        <v>13</v>
      </c>
    </row>
    <row r="895" spans="1:9">
      <c r="A895" t="n">
        <v>7660</v>
      </c>
      <c r="B895" s="49" t="n">
        <v>26</v>
      </c>
      <c r="C895" s="7" t="n">
        <v>0</v>
      </c>
      <c r="D895" s="7" t="n">
        <v>17</v>
      </c>
      <c r="E895" s="7" t="n">
        <v>61790</v>
      </c>
      <c r="F895" s="7" t="s">
        <v>115</v>
      </c>
      <c r="G895" s="7" t="n">
        <v>2</v>
      </c>
      <c r="H895" s="7" t="n">
        <v>0</v>
      </c>
    </row>
    <row r="896" spans="1:9">
      <c r="A896" t="s">
        <v>4</v>
      </c>
      <c r="B896" s="4" t="s">
        <v>5</v>
      </c>
    </row>
    <row r="897" spans="1:23">
      <c r="A897" t="n">
        <v>7687</v>
      </c>
      <c r="B897" s="50" t="n">
        <v>28</v>
      </c>
    </row>
    <row r="898" spans="1:23">
      <c r="A898" t="s">
        <v>4</v>
      </c>
      <c r="B898" s="4" t="s">
        <v>5</v>
      </c>
      <c r="C898" s="4" t="s">
        <v>10</v>
      </c>
      <c r="D898" s="4" t="s">
        <v>13</v>
      </c>
      <c r="E898" s="4" t="s">
        <v>13</v>
      </c>
      <c r="F898" s="4" t="s">
        <v>6</v>
      </c>
    </row>
    <row r="899" spans="1:23">
      <c r="A899" t="n">
        <v>7688</v>
      </c>
      <c r="B899" s="27" t="n">
        <v>47</v>
      </c>
      <c r="C899" s="7" t="n">
        <v>0</v>
      </c>
      <c r="D899" s="7" t="n">
        <v>0</v>
      </c>
      <c r="E899" s="7" t="n">
        <v>0</v>
      </c>
      <c r="F899" s="7" t="s">
        <v>68</v>
      </c>
    </row>
    <row r="900" spans="1:23">
      <c r="A900" t="s">
        <v>4</v>
      </c>
      <c r="B900" s="4" t="s">
        <v>5</v>
      </c>
      <c r="C900" s="4" t="s">
        <v>10</v>
      </c>
    </row>
    <row r="901" spans="1:23">
      <c r="A901" t="n">
        <v>7702</v>
      </c>
      <c r="B901" s="32" t="n">
        <v>16</v>
      </c>
      <c r="C901" s="7" t="n">
        <v>500</v>
      </c>
    </row>
    <row r="902" spans="1:23">
      <c r="A902" t="s">
        <v>4</v>
      </c>
      <c r="B902" s="4" t="s">
        <v>5</v>
      </c>
      <c r="C902" s="4" t="s">
        <v>13</v>
      </c>
      <c r="D902" s="4" t="s">
        <v>10</v>
      </c>
      <c r="E902" s="4" t="s">
        <v>24</v>
      </c>
      <c r="F902" s="4" t="s">
        <v>10</v>
      </c>
      <c r="G902" s="4" t="s">
        <v>9</v>
      </c>
      <c r="H902" s="4" t="s">
        <v>9</v>
      </c>
      <c r="I902" s="4" t="s">
        <v>10</v>
      </c>
      <c r="J902" s="4" t="s">
        <v>10</v>
      </c>
      <c r="K902" s="4" t="s">
        <v>9</v>
      </c>
      <c r="L902" s="4" t="s">
        <v>9</v>
      </c>
      <c r="M902" s="4" t="s">
        <v>9</v>
      </c>
      <c r="N902" s="4" t="s">
        <v>9</v>
      </c>
      <c r="O902" s="4" t="s">
        <v>6</v>
      </c>
    </row>
    <row r="903" spans="1:23">
      <c r="A903" t="n">
        <v>7705</v>
      </c>
      <c r="B903" s="15" t="n">
        <v>50</v>
      </c>
      <c r="C903" s="7" t="n">
        <v>0</v>
      </c>
      <c r="D903" s="7" t="n">
        <v>2000</v>
      </c>
      <c r="E903" s="7" t="n">
        <v>0.800000011920929</v>
      </c>
      <c r="F903" s="7" t="n">
        <v>0</v>
      </c>
      <c r="G903" s="7" t="n">
        <v>0</v>
      </c>
      <c r="H903" s="7" t="n">
        <v>0</v>
      </c>
      <c r="I903" s="7" t="n">
        <v>0</v>
      </c>
      <c r="J903" s="7" t="n">
        <v>65533</v>
      </c>
      <c r="K903" s="7" t="n">
        <v>0</v>
      </c>
      <c r="L903" s="7" t="n">
        <v>0</v>
      </c>
      <c r="M903" s="7" t="n">
        <v>0</v>
      </c>
      <c r="N903" s="7" t="n">
        <v>0</v>
      </c>
      <c r="O903" s="7" t="s">
        <v>12</v>
      </c>
    </row>
    <row r="904" spans="1:23">
      <c r="A904" t="s">
        <v>4</v>
      </c>
      <c r="B904" s="4" t="s">
        <v>5</v>
      </c>
      <c r="C904" s="4" t="s">
        <v>13</v>
      </c>
      <c r="D904" s="4" t="s">
        <v>10</v>
      </c>
      <c r="E904" s="4" t="s">
        <v>6</v>
      </c>
    </row>
    <row r="905" spans="1:23">
      <c r="A905" t="n">
        <v>7744</v>
      </c>
      <c r="B905" s="48" t="n">
        <v>51</v>
      </c>
      <c r="C905" s="7" t="n">
        <v>4</v>
      </c>
      <c r="D905" s="7" t="n">
        <v>0</v>
      </c>
      <c r="E905" s="7" t="s">
        <v>116</v>
      </c>
    </row>
    <row r="906" spans="1:23">
      <c r="A906" t="s">
        <v>4</v>
      </c>
      <c r="B906" s="4" t="s">
        <v>5</v>
      </c>
      <c r="C906" s="4" t="s">
        <v>10</v>
      </c>
    </row>
    <row r="907" spans="1:23">
      <c r="A907" t="n">
        <v>7757</v>
      </c>
      <c r="B907" s="32" t="n">
        <v>16</v>
      </c>
      <c r="C907" s="7" t="n">
        <v>0</v>
      </c>
    </row>
    <row r="908" spans="1:23">
      <c r="A908" t="s">
        <v>4</v>
      </c>
      <c r="B908" s="4" t="s">
        <v>5</v>
      </c>
      <c r="C908" s="4" t="s">
        <v>10</v>
      </c>
      <c r="D908" s="4" t="s">
        <v>13</v>
      </c>
      <c r="E908" s="4" t="s">
        <v>9</v>
      </c>
      <c r="F908" s="4" t="s">
        <v>81</v>
      </c>
      <c r="G908" s="4" t="s">
        <v>13</v>
      </c>
      <c r="H908" s="4" t="s">
        <v>13</v>
      </c>
    </row>
    <row r="909" spans="1:23">
      <c r="A909" t="n">
        <v>7760</v>
      </c>
      <c r="B909" s="49" t="n">
        <v>26</v>
      </c>
      <c r="C909" s="7" t="n">
        <v>0</v>
      </c>
      <c r="D909" s="7" t="n">
        <v>17</v>
      </c>
      <c r="E909" s="7" t="n">
        <v>61791</v>
      </c>
      <c r="F909" s="7" t="s">
        <v>117</v>
      </c>
      <c r="G909" s="7" t="n">
        <v>2</v>
      </c>
      <c r="H909" s="7" t="n">
        <v>0</v>
      </c>
    </row>
    <row r="910" spans="1:23">
      <c r="A910" t="s">
        <v>4</v>
      </c>
      <c r="B910" s="4" t="s">
        <v>5</v>
      </c>
    </row>
    <row r="911" spans="1:23">
      <c r="A911" t="n">
        <v>7815</v>
      </c>
      <c r="B911" s="50" t="n">
        <v>28</v>
      </c>
    </row>
    <row r="912" spans="1:23">
      <c r="A912" t="s">
        <v>4</v>
      </c>
      <c r="B912" s="4" t="s">
        <v>5</v>
      </c>
      <c r="C912" s="4" t="s">
        <v>13</v>
      </c>
      <c r="D912" s="4" t="s">
        <v>10</v>
      </c>
      <c r="E912" s="4" t="s">
        <v>6</v>
      </c>
    </row>
    <row r="913" spans="1:15">
      <c r="A913" t="n">
        <v>7816</v>
      </c>
      <c r="B913" s="48" t="n">
        <v>51</v>
      </c>
      <c r="C913" s="7" t="n">
        <v>4</v>
      </c>
      <c r="D913" s="7" t="n">
        <v>6</v>
      </c>
      <c r="E913" s="7" t="s">
        <v>116</v>
      </c>
    </row>
    <row r="914" spans="1:15">
      <c r="A914" t="s">
        <v>4</v>
      </c>
      <c r="B914" s="4" t="s">
        <v>5</v>
      </c>
      <c r="C914" s="4" t="s">
        <v>10</v>
      </c>
    </row>
    <row r="915" spans="1:15">
      <c r="A915" t="n">
        <v>7829</v>
      </c>
      <c r="B915" s="32" t="n">
        <v>16</v>
      </c>
      <c r="C915" s="7" t="n">
        <v>0</v>
      </c>
    </row>
    <row r="916" spans="1:15">
      <c r="A916" t="s">
        <v>4</v>
      </c>
      <c r="B916" s="4" t="s">
        <v>5</v>
      </c>
      <c r="C916" s="4" t="s">
        <v>10</v>
      </c>
      <c r="D916" s="4" t="s">
        <v>13</v>
      </c>
      <c r="E916" s="4" t="s">
        <v>9</v>
      </c>
      <c r="F916" s="4" t="s">
        <v>81</v>
      </c>
      <c r="G916" s="4" t="s">
        <v>13</v>
      </c>
      <c r="H916" s="4" t="s">
        <v>13</v>
      </c>
    </row>
    <row r="917" spans="1:15">
      <c r="A917" t="n">
        <v>7832</v>
      </c>
      <c r="B917" s="49" t="n">
        <v>26</v>
      </c>
      <c r="C917" s="7" t="n">
        <v>6</v>
      </c>
      <c r="D917" s="7" t="n">
        <v>17</v>
      </c>
      <c r="E917" s="7" t="n">
        <v>61792</v>
      </c>
      <c r="F917" s="7" t="s">
        <v>118</v>
      </c>
      <c r="G917" s="7" t="n">
        <v>2</v>
      </c>
      <c r="H917" s="7" t="n">
        <v>0</v>
      </c>
    </row>
    <row r="918" spans="1:15">
      <c r="A918" t="s">
        <v>4</v>
      </c>
      <c r="B918" s="4" t="s">
        <v>5</v>
      </c>
    </row>
    <row r="919" spans="1:15">
      <c r="A919" t="n">
        <v>7872</v>
      </c>
      <c r="B919" s="50" t="n">
        <v>28</v>
      </c>
    </row>
    <row r="920" spans="1:15">
      <c r="A920" t="s">
        <v>4</v>
      </c>
      <c r="B920" s="4" t="s">
        <v>5</v>
      </c>
      <c r="C920" s="4" t="s">
        <v>10</v>
      </c>
      <c r="D920" s="4" t="s">
        <v>13</v>
      </c>
    </row>
    <row r="921" spans="1:15">
      <c r="A921" t="n">
        <v>7873</v>
      </c>
      <c r="B921" s="51" t="n">
        <v>89</v>
      </c>
      <c r="C921" s="7" t="n">
        <v>65533</v>
      </c>
      <c r="D921" s="7" t="n">
        <v>1</v>
      </c>
    </row>
    <row r="922" spans="1:15">
      <c r="A922" t="s">
        <v>4</v>
      </c>
      <c r="B922" s="4" t="s">
        <v>5</v>
      </c>
      <c r="C922" s="4" t="s">
        <v>13</v>
      </c>
      <c r="D922" s="4" t="s">
        <v>10</v>
      </c>
      <c r="E922" s="4" t="s">
        <v>24</v>
      </c>
    </row>
    <row r="923" spans="1:15">
      <c r="A923" t="n">
        <v>7877</v>
      </c>
      <c r="B923" s="22" t="n">
        <v>58</v>
      </c>
      <c r="C923" s="7" t="n">
        <v>101</v>
      </c>
      <c r="D923" s="7" t="n">
        <v>500</v>
      </c>
      <c r="E923" s="7" t="n">
        <v>1</v>
      </c>
    </row>
    <row r="924" spans="1:15">
      <c r="A924" t="s">
        <v>4</v>
      </c>
      <c r="B924" s="4" t="s">
        <v>5</v>
      </c>
      <c r="C924" s="4" t="s">
        <v>13</v>
      </c>
      <c r="D924" s="4" t="s">
        <v>10</v>
      </c>
    </row>
    <row r="925" spans="1:15">
      <c r="A925" t="n">
        <v>7885</v>
      </c>
      <c r="B925" s="22" t="n">
        <v>58</v>
      </c>
      <c r="C925" s="7" t="n">
        <v>254</v>
      </c>
      <c r="D925" s="7" t="n">
        <v>0</v>
      </c>
    </row>
    <row r="926" spans="1:15">
      <c r="A926" t="s">
        <v>4</v>
      </c>
      <c r="B926" s="4" t="s">
        <v>5</v>
      </c>
      <c r="C926" s="4" t="s">
        <v>13</v>
      </c>
      <c r="D926" s="4" t="s">
        <v>13</v>
      </c>
      <c r="E926" s="4" t="s">
        <v>24</v>
      </c>
      <c r="F926" s="4" t="s">
        <v>24</v>
      </c>
      <c r="G926" s="4" t="s">
        <v>24</v>
      </c>
      <c r="H926" s="4" t="s">
        <v>10</v>
      </c>
    </row>
    <row r="927" spans="1:15">
      <c r="A927" t="n">
        <v>7889</v>
      </c>
      <c r="B927" s="39" t="n">
        <v>45</v>
      </c>
      <c r="C927" s="7" t="n">
        <v>2</v>
      </c>
      <c r="D927" s="7" t="n">
        <v>3</v>
      </c>
      <c r="E927" s="7" t="n">
        <v>1.97000002861023</v>
      </c>
      <c r="F927" s="7" t="n">
        <v>-4.15000009536743</v>
      </c>
      <c r="G927" s="7" t="n">
        <v>152.070007324219</v>
      </c>
      <c r="H927" s="7" t="n">
        <v>0</v>
      </c>
    </row>
    <row r="928" spans="1:15">
      <c r="A928" t="s">
        <v>4</v>
      </c>
      <c r="B928" s="4" t="s">
        <v>5</v>
      </c>
      <c r="C928" s="4" t="s">
        <v>13</v>
      </c>
      <c r="D928" s="4" t="s">
        <v>13</v>
      </c>
      <c r="E928" s="4" t="s">
        <v>24</v>
      </c>
      <c r="F928" s="4" t="s">
        <v>24</v>
      </c>
      <c r="G928" s="4" t="s">
        <v>24</v>
      </c>
      <c r="H928" s="4" t="s">
        <v>10</v>
      </c>
      <c r="I928" s="4" t="s">
        <v>13</v>
      </c>
    </row>
    <row r="929" spans="1:9">
      <c r="A929" t="n">
        <v>7906</v>
      </c>
      <c r="B929" s="39" t="n">
        <v>45</v>
      </c>
      <c r="C929" s="7" t="n">
        <v>4</v>
      </c>
      <c r="D929" s="7" t="n">
        <v>3</v>
      </c>
      <c r="E929" s="7" t="n">
        <v>3.82999992370605</v>
      </c>
      <c r="F929" s="7" t="n">
        <v>346.019989013672</v>
      </c>
      <c r="G929" s="7" t="n">
        <v>0</v>
      </c>
      <c r="H929" s="7" t="n">
        <v>0</v>
      </c>
      <c r="I929" s="7" t="n">
        <v>0</v>
      </c>
    </row>
    <row r="930" spans="1:9">
      <c r="A930" t="s">
        <v>4</v>
      </c>
      <c r="B930" s="4" t="s">
        <v>5</v>
      </c>
      <c r="C930" s="4" t="s">
        <v>13</v>
      </c>
      <c r="D930" s="4" t="s">
        <v>13</v>
      </c>
      <c r="E930" s="4" t="s">
        <v>24</v>
      </c>
      <c r="F930" s="4" t="s">
        <v>10</v>
      </c>
    </row>
    <row r="931" spans="1:9">
      <c r="A931" t="n">
        <v>7924</v>
      </c>
      <c r="B931" s="39" t="n">
        <v>45</v>
      </c>
      <c r="C931" s="7" t="n">
        <v>5</v>
      </c>
      <c r="D931" s="7" t="n">
        <v>3</v>
      </c>
      <c r="E931" s="7" t="n">
        <v>3.5</v>
      </c>
      <c r="F931" s="7" t="n">
        <v>0</v>
      </c>
    </row>
    <row r="932" spans="1:9">
      <c r="A932" t="s">
        <v>4</v>
      </c>
      <c r="B932" s="4" t="s">
        <v>5</v>
      </c>
      <c r="C932" s="4" t="s">
        <v>13</v>
      </c>
      <c r="D932" s="4" t="s">
        <v>13</v>
      </c>
      <c r="E932" s="4" t="s">
        <v>24</v>
      </c>
      <c r="F932" s="4" t="s">
        <v>10</v>
      </c>
    </row>
    <row r="933" spans="1:9">
      <c r="A933" t="n">
        <v>7933</v>
      </c>
      <c r="B933" s="39" t="n">
        <v>45</v>
      </c>
      <c r="C933" s="7" t="n">
        <v>11</v>
      </c>
      <c r="D933" s="7" t="n">
        <v>3</v>
      </c>
      <c r="E933" s="7" t="n">
        <v>40</v>
      </c>
      <c r="F933" s="7" t="n">
        <v>0</v>
      </c>
    </row>
    <row r="934" spans="1:9">
      <c r="A934" t="s">
        <v>4</v>
      </c>
      <c r="B934" s="4" t="s">
        <v>5</v>
      </c>
      <c r="C934" s="4" t="s">
        <v>13</v>
      </c>
      <c r="D934" s="4" t="s">
        <v>13</v>
      </c>
      <c r="E934" s="4" t="s">
        <v>24</v>
      </c>
      <c r="F934" s="4" t="s">
        <v>24</v>
      </c>
      <c r="G934" s="4" t="s">
        <v>24</v>
      </c>
      <c r="H934" s="4" t="s">
        <v>10</v>
      </c>
    </row>
    <row r="935" spans="1:9">
      <c r="A935" t="n">
        <v>7942</v>
      </c>
      <c r="B935" s="39" t="n">
        <v>45</v>
      </c>
      <c r="C935" s="7" t="n">
        <v>2</v>
      </c>
      <c r="D935" s="7" t="n">
        <v>3</v>
      </c>
      <c r="E935" s="7" t="n">
        <v>1.97000002861023</v>
      </c>
      <c r="F935" s="7" t="n">
        <v>-4.15000009536743</v>
      </c>
      <c r="G935" s="7" t="n">
        <v>152.070007324219</v>
      </c>
      <c r="H935" s="7" t="n">
        <v>4000</v>
      </c>
    </row>
    <row r="936" spans="1:9">
      <c r="A936" t="s">
        <v>4</v>
      </c>
      <c r="B936" s="4" t="s">
        <v>5</v>
      </c>
      <c r="C936" s="4" t="s">
        <v>13</v>
      </c>
      <c r="D936" s="4" t="s">
        <v>13</v>
      </c>
      <c r="E936" s="4" t="s">
        <v>24</v>
      </c>
      <c r="F936" s="4" t="s">
        <v>24</v>
      </c>
      <c r="G936" s="4" t="s">
        <v>24</v>
      </c>
      <c r="H936" s="4" t="s">
        <v>10</v>
      </c>
      <c r="I936" s="4" t="s">
        <v>13</v>
      </c>
    </row>
    <row r="937" spans="1:9">
      <c r="A937" t="n">
        <v>7959</v>
      </c>
      <c r="B937" s="39" t="n">
        <v>45</v>
      </c>
      <c r="C937" s="7" t="n">
        <v>4</v>
      </c>
      <c r="D937" s="7" t="n">
        <v>3</v>
      </c>
      <c r="E937" s="7" t="n">
        <v>7.1100001335144</v>
      </c>
      <c r="F937" s="7" t="n">
        <v>346.019989013672</v>
      </c>
      <c r="G937" s="7" t="n">
        <v>0</v>
      </c>
      <c r="H937" s="7" t="n">
        <v>4000</v>
      </c>
      <c r="I937" s="7" t="n">
        <v>1</v>
      </c>
    </row>
    <row r="938" spans="1:9">
      <c r="A938" t="s">
        <v>4</v>
      </c>
      <c r="B938" s="4" t="s">
        <v>5</v>
      </c>
      <c r="C938" s="4" t="s">
        <v>13</v>
      </c>
      <c r="D938" s="4" t="s">
        <v>13</v>
      </c>
      <c r="E938" s="4" t="s">
        <v>24</v>
      </c>
      <c r="F938" s="4" t="s">
        <v>10</v>
      </c>
    </row>
    <row r="939" spans="1:9">
      <c r="A939" t="n">
        <v>7977</v>
      </c>
      <c r="B939" s="39" t="n">
        <v>45</v>
      </c>
      <c r="C939" s="7" t="n">
        <v>5</v>
      </c>
      <c r="D939" s="7" t="n">
        <v>3</v>
      </c>
      <c r="E939" s="7" t="n">
        <v>3.40000009536743</v>
      </c>
      <c r="F939" s="7" t="n">
        <v>4000</v>
      </c>
    </row>
    <row r="940" spans="1:9">
      <c r="A940" t="s">
        <v>4</v>
      </c>
      <c r="B940" s="4" t="s">
        <v>5</v>
      </c>
      <c r="C940" s="4" t="s">
        <v>13</v>
      </c>
      <c r="D940" s="4" t="s">
        <v>13</v>
      </c>
      <c r="E940" s="4" t="s">
        <v>24</v>
      </c>
      <c r="F940" s="4" t="s">
        <v>10</v>
      </c>
    </row>
    <row r="941" spans="1:9">
      <c r="A941" t="n">
        <v>7986</v>
      </c>
      <c r="B941" s="39" t="n">
        <v>45</v>
      </c>
      <c r="C941" s="7" t="n">
        <v>11</v>
      </c>
      <c r="D941" s="7" t="n">
        <v>3</v>
      </c>
      <c r="E941" s="7" t="n">
        <v>40</v>
      </c>
      <c r="F941" s="7" t="n">
        <v>4000</v>
      </c>
    </row>
    <row r="942" spans="1:9">
      <c r="A942" t="s">
        <v>4</v>
      </c>
      <c r="B942" s="4" t="s">
        <v>5</v>
      </c>
      <c r="C942" s="4" t="s">
        <v>13</v>
      </c>
      <c r="D942" s="4" t="s">
        <v>10</v>
      </c>
      <c r="E942" s="4" t="s">
        <v>6</v>
      </c>
      <c r="F942" s="4" t="s">
        <v>6</v>
      </c>
      <c r="G942" s="4" t="s">
        <v>6</v>
      </c>
      <c r="H942" s="4" t="s">
        <v>6</v>
      </c>
    </row>
    <row r="943" spans="1:9">
      <c r="A943" t="n">
        <v>7995</v>
      </c>
      <c r="B943" s="48" t="n">
        <v>51</v>
      </c>
      <c r="C943" s="7" t="n">
        <v>3</v>
      </c>
      <c r="D943" s="7" t="n">
        <v>7032</v>
      </c>
      <c r="E943" s="7" t="s">
        <v>119</v>
      </c>
      <c r="F943" s="7" t="s">
        <v>78</v>
      </c>
      <c r="G943" s="7" t="s">
        <v>79</v>
      </c>
      <c r="H943" s="7" t="s">
        <v>78</v>
      </c>
    </row>
    <row r="944" spans="1:9">
      <c r="A944" t="s">
        <v>4</v>
      </c>
      <c r="B944" s="4" t="s">
        <v>5</v>
      </c>
      <c r="C944" s="4" t="s">
        <v>13</v>
      </c>
      <c r="D944" s="4" t="s">
        <v>10</v>
      </c>
    </row>
    <row r="945" spans="1:9">
      <c r="A945" t="n">
        <v>8008</v>
      </c>
      <c r="B945" s="22" t="n">
        <v>58</v>
      </c>
      <c r="C945" s="7" t="n">
        <v>255</v>
      </c>
      <c r="D945" s="7" t="n">
        <v>0</v>
      </c>
    </row>
    <row r="946" spans="1:9">
      <c r="A946" t="s">
        <v>4</v>
      </c>
      <c r="B946" s="4" t="s">
        <v>5</v>
      </c>
      <c r="C946" s="4" t="s">
        <v>10</v>
      </c>
      <c r="D946" s="4" t="s">
        <v>13</v>
      </c>
      <c r="E946" s="4" t="s">
        <v>13</v>
      </c>
      <c r="F946" s="4" t="s">
        <v>6</v>
      </c>
    </row>
    <row r="947" spans="1:9">
      <c r="A947" t="n">
        <v>8012</v>
      </c>
      <c r="B947" s="19" t="n">
        <v>20</v>
      </c>
      <c r="C947" s="7" t="n">
        <v>7032</v>
      </c>
      <c r="D947" s="7" t="n">
        <v>2</v>
      </c>
      <c r="E947" s="7" t="n">
        <v>10</v>
      </c>
      <c r="F947" s="7" t="s">
        <v>120</v>
      </c>
    </row>
    <row r="948" spans="1:9">
      <c r="A948" t="s">
        <v>4</v>
      </c>
      <c r="B948" s="4" t="s">
        <v>5</v>
      </c>
      <c r="C948" s="4" t="s">
        <v>10</v>
      </c>
    </row>
    <row r="949" spans="1:9">
      <c r="A949" t="n">
        <v>8032</v>
      </c>
      <c r="B949" s="32" t="n">
        <v>16</v>
      </c>
      <c r="C949" s="7" t="n">
        <v>500</v>
      </c>
    </row>
    <row r="950" spans="1:9">
      <c r="A950" t="s">
        <v>4</v>
      </c>
      <c r="B950" s="4" t="s">
        <v>5</v>
      </c>
      <c r="C950" s="4" t="s">
        <v>13</v>
      </c>
      <c r="D950" s="4" t="s">
        <v>10</v>
      </c>
      <c r="E950" s="4" t="s">
        <v>6</v>
      </c>
    </row>
    <row r="951" spans="1:9">
      <c r="A951" t="n">
        <v>8035</v>
      </c>
      <c r="B951" s="48" t="n">
        <v>51</v>
      </c>
      <c r="C951" s="7" t="n">
        <v>4</v>
      </c>
      <c r="D951" s="7" t="n">
        <v>7032</v>
      </c>
      <c r="E951" s="7" t="s">
        <v>121</v>
      </c>
    </row>
    <row r="952" spans="1:9">
      <c r="A952" t="s">
        <v>4</v>
      </c>
      <c r="B952" s="4" t="s">
        <v>5</v>
      </c>
      <c r="C952" s="4" t="s">
        <v>10</v>
      </c>
    </row>
    <row r="953" spans="1:9">
      <c r="A953" t="n">
        <v>8049</v>
      </c>
      <c r="B953" s="32" t="n">
        <v>16</v>
      </c>
      <c r="C953" s="7" t="n">
        <v>0</v>
      </c>
    </row>
    <row r="954" spans="1:9">
      <c r="A954" t="s">
        <v>4</v>
      </c>
      <c r="B954" s="4" t="s">
        <v>5</v>
      </c>
      <c r="C954" s="4" t="s">
        <v>10</v>
      </c>
      <c r="D954" s="4" t="s">
        <v>13</v>
      </c>
      <c r="E954" s="4" t="s">
        <v>9</v>
      </c>
      <c r="F954" s="4" t="s">
        <v>81</v>
      </c>
      <c r="G954" s="4" t="s">
        <v>13</v>
      </c>
      <c r="H954" s="4" t="s">
        <v>13</v>
      </c>
    </row>
    <row r="955" spans="1:9">
      <c r="A955" t="n">
        <v>8052</v>
      </c>
      <c r="B955" s="49" t="n">
        <v>26</v>
      </c>
      <c r="C955" s="7" t="n">
        <v>7032</v>
      </c>
      <c r="D955" s="7" t="n">
        <v>17</v>
      </c>
      <c r="E955" s="7" t="n">
        <v>61793</v>
      </c>
      <c r="F955" s="7" t="s">
        <v>122</v>
      </c>
      <c r="G955" s="7" t="n">
        <v>2</v>
      </c>
      <c r="H955" s="7" t="n">
        <v>0</v>
      </c>
    </row>
    <row r="956" spans="1:9">
      <c r="A956" t="s">
        <v>4</v>
      </c>
      <c r="B956" s="4" t="s">
        <v>5</v>
      </c>
    </row>
    <row r="957" spans="1:9">
      <c r="A957" t="n">
        <v>8103</v>
      </c>
      <c r="B957" s="50" t="n">
        <v>28</v>
      </c>
    </row>
    <row r="958" spans="1:9">
      <c r="A958" t="s">
        <v>4</v>
      </c>
      <c r="B958" s="4" t="s">
        <v>5</v>
      </c>
      <c r="C958" s="4" t="s">
        <v>10</v>
      </c>
      <c r="D958" s="4" t="s">
        <v>13</v>
      </c>
      <c r="E958" s="4" t="s">
        <v>13</v>
      </c>
      <c r="F958" s="4" t="s">
        <v>6</v>
      </c>
    </row>
    <row r="959" spans="1:9">
      <c r="A959" t="n">
        <v>8104</v>
      </c>
      <c r="B959" s="27" t="n">
        <v>47</v>
      </c>
      <c r="C959" s="7" t="n">
        <v>3</v>
      </c>
      <c r="D959" s="7" t="n">
        <v>0</v>
      </c>
      <c r="E959" s="7" t="n">
        <v>0</v>
      </c>
      <c r="F959" s="7" t="s">
        <v>70</v>
      </c>
    </row>
    <row r="960" spans="1:9">
      <c r="A960" t="s">
        <v>4</v>
      </c>
      <c r="B960" s="4" t="s">
        <v>5</v>
      </c>
      <c r="C960" s="4" t="s">
        <v>10</v>
      </c>
    </row>
    <row r="961" spans="1:8">
      <c r="A961" t="n">
        <v>8122</v>
      </c>
      <c r="B961" s="32" t="n">
        <v>16</v>
      </c>
      <c r="C961" s="7" t="n">
        <v>500</v>
      </c>
    </row>
    <row r="962" spans="1:8">
      <c r="A962" t="s">
        <v>4</v>
      </c>
      <c r="B962" s="4" t="s">
        <v>5</v>
      </c>
      <c r="C962" s="4" t="s">
        <v>13</v>
      </c>
      <c r="D962" s="4" t="s">
        <v>10</v>
      </c>
      <c r="E962" s="4" t="s">
        <v>6</v>
      </c>
    </row>
    <row r="963" spans="1:8">
      <c r="A963" t="n">
        <v>8125</v>
      </c>
      <c r="B963" s="48" t="n">
        <v>51</v>
      </c>
      <c r="C963" s="7" t="n">
        <v>4</v>
      </c>
      <c r="D963" s="7" t="n">
        <v>3</v>
      </c>
      <c r="E963" s="7" t="s">
        <v>102</v>
      </c>
    </row>
    <row r="964" spans="1:8">
      <c r="A964" t="s">
        <v>4</v>
      </c>
      <c r="B964" s="4" t="s">
        <v>5</v>
      </c>
      <c r="C964" s="4" t="s">
        <v>10</v>
      </c>
    </row>
    <row r="965" spans="1:8">
      <c r="A965" t="n">
        <v>8139</v>
      </c>
      <c r="B965" s="32" t="n">
        <v>16</v>
      </c>
      <c r="C965" s="7" t="n">
        <v>0</v>
      </c>
    </row>
    <row r="966" spans="1:8">
      <c r="A966" t="s">
        <v>4</v>
      </c>
      <c r="B966" s="4" t="s">
        <v>5</v>
      </c>
      <c r="C966" s="4" t="s">
        <v>10</v>
      </c>
      <c r="D966" s="4" t="s">
        <v>13</v>
      </c>
      <c r="E966" s="4" t="s">
        <v>9</v>
      </c>
      <c r="F966" s="4" t="s">
        <v>81</v>
      </c>
      <c r="G966" s="4" t="s">
        <v>13</v>
      </c>
      <c r="H966" s="4" t="s">
        <v>13</v>
      </c>
    </row>
    <row r="967" spans="1:8">
      <c r="A967" t="n">
        <v>8142</v>
      </c>
      <c r="B967" s="49" t="n">
        <v>26</v>
      </c>
      <c r="C967" s="7" t="n">
        <v>3</v>
      </c>
      <c r="D967" s="7" t="n">
        <v>17</v>
      </c>
      <c r="E967" s="7" t="n">
        <v>61794</v>
      </c>
      <c r="F967" s="7" t="s">
        <v>123</v>
      </c>
      <c r="G967" s="7" t="n">
        <v>2</v>
      </c>
      <c r="H967" s="7" t="n">
        <v>0</v>
      </c>
    </row>
    <row r="968" spans="1:8">
      <c r="A968" t="s">
        <v>4</v>
      </c>
      <c r="B968" s="4" t="s">
        <v>5</v>
      </c>
    </row>
    <row r="969" spans="1:8">
      <c r="A969" t="n">
        <v>8215</v>
      </c>
      <c r="B969" s="50" t="n">
        <v>28</v>
      </c>
    </row>
    <row r="970" spans="1:8">
      <c r="A970" t="s">
        <v>4</v>
      </c>
      <c r="B970" s="4" t="s">
        <v>5</v>
      </c>
      <c r="C970" s="4" t="s">
        <v>13</v>
      </c>
      <c r="D970" s="4" t="s">
        <v>10</v>
      </c>
      <c r="E970" s="4" t="s">
        <v>6</v>
      </c>
    </row>
    <row r="971" spans="1:8">
      <c r="A971" t="n">
        <v>8216</v>
      </c>
      <c r="B971" s="48" t="n">
        <v>51</v>
      </c>
      <c r="C971" s="7" t="n">
        <v>4</v>
      </c>
      <c r="D971" s="7" t="n">
        <v>5</v>
      </c>
      <c r="E971" s="7" t="s">
        <v>124</v>
      </c>
    </row>
    <row r="972" spans="1:8">
      <c r="A972" t="s">
        <v>4</v>
      </c>
      <c r="B972" s="4" t="s">
        <v>5</v>
      </c>
      <c r="C972" s="4" t="s">
        <v>10</v>
      </c>
    </row>
    <row r="973" spans="1:8">
      <c r="A973" t="n">
        <v>8230</v>
      </c>
      <c r="B973" s="32" t="n">
        <v>16</v>
      </c>
      <c r="C973" s="7" t="n">
        <v>0</v>
      </c>
    </row>
    <row r="974" spans="1:8">
      <c r="A974" t="s">
        <v>4</v>
      </c>
      <c r="B974" s="4" t="s">
        <v>5</v>
      </c>
      <c r="C974" s="4" t="s">
        <v>10</v>
      </c>
      <c r="D974" s="4" t="s">
        <v>13</v>
      </c>
      <c r="E974" s="4" t="s">
        <v>9</v>
      </c>
      <c r="F974" s="4" t="s">
        <v>81</v>
      </c>
      <c r="G974" s="4" t="s">
        <v>13</v>
      </c>
      <c r="H974" s="4" t="s">
        <v>13</v>
      </c>
      <c r="I974" s="4" t="s">
        <v>13</v>
      </c>
      <c r="J974" s="4" t="s">
        <v>9</v>
      </c>
      <c r="K974" s="4" t="s">
        <v>81</v>
      </c>
      <c r="L974" s="4" t="s">
        <v>13</v>
      </c>
      <c r="M974" s="4" t="s">
        <v>13</v>
      </c>
    </row>
    <row r="975" spans="1:8">
      <c r="A975" t="n">
        <v>8233</v>
      </c>
      <c r="B975" s="49" t="n">
        <v>26</v>
      </c>
      <c r="C975" s="7" t="n">
        <v>5</v>
      </c>
      <c r="D975" s="7" t="n">
        <v>17</v>
      </c>
      <c r="E975" s="7" t="n">
        <v>61795</v>
      </c>
      <c r="F975" s="7" t="s">
        <v>125</v>
      </c>
      <c r="G975" s="7" t="n">
        <v>2</v>
      </c>
      <c r="H975" s="7" t="n">
        <v>3</v>
      </c>
      <c r="I975" s="7" t="n">
        <v>17</v>
      </c>
      <c r="J975" s="7" t="n">
        <v>61796</v>
      </c>
      <c r="K975" s="7" t="s">
        <v>126</v>
      </c>
      <c r="L975" s="7" t="n">
        <v>2</v>
      </c>
      <c r="M975" s="7" t="n">
        <v>0</v>
      </c>
    </row>
    <row r="976" spans="1:8">
      <c r="A976" t="s">
        <v>4</v>
      </c>
      <c r="B976" s="4" t="s">
        <v>5</v>
      </c>
    </row>
    <row r="977" spans="1:13">
      <c r="A977" t="n">
        <v>8321</v>
      </c>
      <c r="B977" s="50" t="n">
        <v>28</v>
      </c>
    </row>
    <row r="978" spans="1:13">
      <c r="A978" t="s">
        <v>4</v>
      </c>
      <c r="B978" s="4" t="s">
        <v>5</v>
      </c>
      <c r="C978" s="4" t="s">
        <v>13</v>
      </c>
      <c r="D978" s="20" t="s">
        <v>33</v>
      </c>
      <c r="E978" s="4" t="s">
        <v>5</v>
      </c>
      <c r="F978" s="4" t="s">
        <v>13</v>
      </c>
      <c r="G978" s="4" t="s">
        <v>10</v>
      </c>
      <c r="H978" s="20" t="s">
        <v>34</v>
      </c>
      <c r="I978" s="4" t="s">
        <v>13</v>
      </c>
      <c r="J978" s="4" t="s">
        <v>23</v>
      </c>
    </row>
    <row r="979" spans="1:13">
      <c r="A979" t="n">
        <v>8322</v>
      </c>
      <c r="B979" s="11" t="n">
        <v>5</v>
      </c>
      <c r="C979" s="7" t="n">
        <v>28</v>
      </c>
      <c r="D979" s="20" t="s">
        <v>3</v>
      </c>
      <c r="E979" s="30" t="n">
        <v>64</v>
      </c>
      <c r="F979" s="7" t="n">
        <v>5</v>
      </c>
      <c r="G979" s="7" t="n">
        <v>16</v>
      </c>
      <c r="H979" s="20" t="s">
        <v>3</v>
      </c>
      <c r="I979" s="7" t="n">
        <v>1</v>
      </c>
      <c r="J979" s="12" t="n">
        <f t="normal" ca="1">A995</f>
        <v>0</v>
      </c>
    </row>
    <row r="980" spans="1:13">
      <c r="A980" t="s">
        <v>4</v>
      </c>
      <c r="B980" s="4" t="s">
        <v>5</v>
      </c>
      <c r="C980" s="4" t="s">
        <v>10</v>
      </c>
      <c r="D980" s="4" t="s">
        <v>13</v>
      </c>
      <c r="E980" s="4" t="s">
        <v>13</v>
      </c>
      <c r="F980" s="4" t="s">
        <v>6</v>
      </c>
    </row>
    <row r="981" spans="1:13">
      <c r="A981" t="n">
        <v>8333</v>
      </c>
      <c r="B981" s="27" t="n">
        <v>47</v>
      </c>
      <c r="C981" s="7" t="n">
        <v>16</v>
      </c>
      <c r="D981" s="7" t="n">
        <v>0</v>
      </c>
      <c r="E981" s="7" t="n">
        <v>0</v>
      </c>
      <c r="F981" s="7" t="s">
        <v>73</v>
      </c>
    </row>
    <row r="982" spans="1:13">
      <c r="A982" t="s">
        <v>4</v>
      </c>
      <c r="B982" s="4" t="s">
        <v>5</v>
      </c>
      <c r="C982" s="4" t="s">
        <v>10</v>
      </c>
    </row>
    <row r="983" spans="1:13">
      <c r="A983" t="n">
        <v>8350</v>
      </c>
      <c r="B983" s="32" t="n">
        <v>16</v>
      </c>
      <c r="C983" s="7" t="n">
        <v>500</v>
      </c>
    </row>
    <row r="984" spans="1:13">
      <c r="A984" t="s">
        <v>4</v>
      </c>
      <c r="B984" s="4" t="s">
        <v>5</v>
      </c>
      <c r="C984" s="4" t="s">
        <v>13</v>
      </c>
      <c r="D984" s="4" t="s">
        <v>10</v>
      </c>
      <c r="E984" s="4" t="s">
        <v>6</v>
      </c>
    </row>
    <row r="985" spans="1:13">
      <c r="A985" t="n">
        <v>8353</v>
      </c>
      <c r="B985" s="48" t="n">
        <v>51</v>
      </c>
      <c r="C985" s="7" t="n">
        <v>4</v>
      </c>
      <c r="D985" s="7" t="n">
        <v>16</v>
      </c>
      <c r="E985" s="7" t="s">
        <v>102</v>
      </c>
    </row>
    <row r="986" spans="1:13">
      <c r="A986" t="s">
        <v>4</v>
      </c>
      <c r="B986" s="4" t="s">
        <v>5</v>
      </c>
      <c r="C986" s="4" t="s">
        <v>10</v>
      </c>
    </row>
    <row r="987" spans="1:13">
      <c r="A987" t="n">
        <v>8367</v>
      </c>
      <c r="B987" s="32" t="n">
        <v>16</v>
      </c>
      <c r="C987" s="7" t="n">
        <v>0</v>
      </c>
    </row>
    <row r="988" spans="1:13">
      <c r="A988" t="s">
        <v>4</v>
      </c>
      <c r="B988" s="4" t="s">
        <v>5</v>
      </c>
      <c r="C988" s="4" t="s">
        <v>10</v>
      </c>
      <c r="D988" s="4" t="s">
        <v>13</v>
      </c>
      <c r="E988" s="4" t="s">
        <v>9</v>
      </c>
      <c r="F988" s="4" t="s">
        <v>81</v>
      </c>
      <c r="G988" s="4" t="s">
        <v>13</v>
      </c>
      <c r="H988" s="4" t="s">
        <v>13</v>
      </c>
      <c r="I988" s="4" t="s">
        <v>13</v>
      </c>
      <c r="J988" s="4" t="s">
        <v>9</v>
      </c>
      <c r="K988" s="4" t="s">
        <v>81</v>
      </c>
      <c r="L988" s="4" t="s">
        <v>13</v>
      </c>
      <c r="M988" s="4" t="s">
        <v>13</v>
      </c>
    </row>
    <row r="989" spans="1:13">
      <c r="A989" t="n">
        <v>8370</v>
      </c>
      <c r="B989" s="49" t="n">
        <v>26</v>
      </c>
      <c r="C989" s="7" t="n">
        <v>16</v>
      </c>
      <c r="D989" s="7" t="n">
        <v>17</v>
      </c>
      <c r="E989" s="7" t="n">
        <v>61797</v>
      </c>
      <c r="F989" s="7" t="s">
        <v>127</v>
      </c>
      <c r="G989" s="7" t="n">
        <v>2</v>
      </c>
      <c r="H989" s="7" t="n">
        <v>3</v>
      </c>
      <c r="I989" s="7" t="n">
        <v>17</v>
      </c>
      <c r="J989" s="7" t="n">
        <v>61798</v>
      </c>
      <c r="K989" s="7" t="s">
        <v>128</v>
      </c>
      <c r="L989" s="7" t="n">
        <v>2</v>
      </c>
      <c r="M989" s="7" t="n">
        <v>0</v>
      </c>
    </row>
    <row r="990" spans="1:13">
      <c r="A990" t="s">
        <v>4</v>
      </c>
      <c r="B990" s="4" t="s">
        <v>5</v>
      </c>
    </row>
    <row r="991" spans="1:13">
      <c r="A991" t="n">
        <v>8512</v>
      </c>
      <c r="B991" s="50" t="n">
        <v>28</v>
      </c>
    </row>
    <row r="992" spans="1:13">
      <c r="A992" t="s">
        <v>4</v>
      </c>
      <c r="B992" s="4" t="s">
        <v>5</v>
      </c>
      <c r="C992" s="4" t="s">
        <v>23</v>
      </c>
    </row>
    <row r="993" spans="1:13">
      <c r="A993" t="n">
        <v>8513</v>
      </c>
      <c r="B993" s="14" t="n">
        <v>3</v>
      </c>
      <c r="C993" s="12" t="n">
        <f t="normal" ca="1">A1025</f>
        <v>0</v>
      </c>
    </row>
    <row r="994" spans="1:13">
      <c r="A994" t="s">
        <v>4</v>
      </c>
      <c r="B994" s="4" t="s">
        <v>5</v>
      </c>
      <c r="C994" s="4" t="s">
        <v>13</v>
      </c>
      <c r="D994" s="20" t="s">
        <v>33</v>
      </c>
      <c r="E994" s="4" t="s">
        <v>5</v>
      </c>
      <c r="F994" s="4" t="s">
        <v>13</v>
      </c>
      <c r="G994" s="4" t="s">
        <v>10</v>
      </c>
      <c r="H994" s="20" t="s">
        <v>34</v>
      </c>
      <c r="I994" s="4" t="s">
        <v>13</v>
      </c>
      <c r="J994" s="4" t="s">
        <v>23</v>
      </c>
    </row>
    <row r="995" spans="1:13">
      <c r="A995" t="n">
        <v>8518</v>
      </c>
      <c r="B995" s="11" t="n">
        <v>5</v>
      </c>
      <c r="C995" s="7" t="n">
        <v>28</v>
      </c>
      <c r="D995" s="20" t="s">
        <v>3</v>
      </c>
      <c r="E995" s="30" t="n">
        <v>64</v>
      </c>
      <c r="F995" s="7" t="n">
        <v>5</v>
      </c>
      <c r="G995" s="7" t="n">
        <v>15</v>
      </c>
      <c r="H995" s="20" t="s">
        <v>3</v>
      </c>
      <c r="I995" s="7" t="n">
        <v>1</v>
      </c>
      <c r="J995" s="12" t="n">
        <f t="normal" ca="1">A1011</f>
        <v>0</v>
      </c>
    </row>
    <row r="996" spans="1:13">
      <c r="A996" t="s">
        <v>4</v>
      </c>
      <c r="B996" s="4" t="s">
        <v>5</v>
      </c>
      <c r="C996" s="4" t="s">
        <v>10</v>
      </c>
      <c r="D996" s="4" t="s">
        <v>13</v>
      </c>
      <c r="E996" s="4" t="s">
        <v>13</v>
      </c>
      <c r="F996" s="4" t="s">
        <v>6</v>
      </c>
    </row>
    <row r="997" spans="1:13">
      <c r="A997" t="n">
        <v>8529</v>
      </c>
      <c r="B997" s="27" t="n">
        <v>47</v>
      </c>
      <c r="C997" s="7" t="n">
        <v>15</v>
      </c>
      <c r="D997" s="7" t="n">
        <v>0</v>
      </c>
      <c r="E997" s="7" t="n">
        <v>0</v>
      </c>
      <c r="F997" s="7" t="s">
        <v>74</v>
      </c>
    </row>
    <row r="998" spans="1:13">
      <c r="A998" t="s">
        <v>4</v>
      </c>
      <c r="B998" s="4" t="s">
        <v>5</v>
      </c>
      <c r="C998" s="4" t="s">
        <v>10</v>
      </c>
    </row>
    <row r="999" spans="1:13">
      <c r="A999" t="n">
        <v>8546</v>
      </c>
      <c r="B999" s="32" t="n">
        <v>16</v>
      </c>
      <c r="C999" s="7" t="n">
        <v>500</v>
      </c>
    </row>
    <row r="1000" spans="1:13">
      <c r="A1000" t="s">
        <v>4</v>
      </c>
      <c r="B1000" s="4" t="s">
        <v>5</v>
      </c>
      <c r="C1000" s="4" t="s">
        <v>13</v>
      </c>
      <c r="D1000" s="4" t="s">
        <v>10</v>
      </c>
      <c r="E1000" s="4" t="s">
        <v>6</v>
      </c>
    </row>
    <row r="1001" spans="1:13">
      <c r="A1001" t="n">
        <v>8549</v>
      </c>
      <c r="B1001" s="48" t="n">
        <v>51</v>
      </c>
      <c r="C1001" s="7" t="n">
        <v>4</v>
      </c>
      <c r="D1001" s="7" t="n">
        <v>15</v>
      </c>
      <c r="E1001" s="7" t="s">
        <v>86</v>
      </c>
    </row>
    <row r="1002" spans="1:13">
      <c r="A1002" t="s">
        <v>4</v>
      </c>
      <c r="B1002" s="4" t="s">
        <v>5</v>
      </c>
      <c r="C1002" s="4" t="s">
        <v>10</v>
      </c>
    </row>
    <row r="1003" spans="1:13">
      <c r="A1003" t="n">
        <v>8562</v>
      </c>
      <c r="B1003" s="32" t="n">
        <v>16</v>
      </c>
      <c r="C1003" s="7" t="n">
        <v>0</v>
      </c>
    </row>
    <row r="1004" spans="1:13">
      <c r="A1004" t="s">
        <v>4</v>
      </c>
      <c r="B1004" s="4" t="s">
        <v>5</v>
      </c>
      <c r="C1004" s="4" t="s">
        <v>10</v>
      </c>
      <c r="D1004" s="4" t="s">
        <v>13</v>
      </c>
      <c r="E1004" s="4" t="s">
        <v>9</v>
      </c>
      <c r="F1004" s="4" t="s">
        <v>81</v>
      </c>
      <c r="G1004" s="4" t="s">
        <v>13</v>
      </c>
      <c r="H1004" s="4" t="s">
        <v>13</v>
      </c>
      <c r="I1004" s="4" t="s">
        <v>13</v>
      </c>
      <c r="J1004" s="4" t="s">
        <v>9</v>
      </c>
      <c r="K1004" s="4" t="s">
        <v>81</v>
      </c>
      <c r="L1004" s="4" t="s">
        <v>13</v>
      </c>
      <c r="M1004" s="4" t="s">
        <v>13</v>
      </c>
    </row>
    <row r="1005" spans="1:13">
      <c r="A1005" t="n">
        <v>8565</v>
      </c>
      <c r="B1005" s="49" t="n">
        <v>26</v>
      </c>
      <c r="C1005" s="7" t="n">
        <v>15</v>
      </c>
      <c r="D1005" s="7" t="n">
        <v>17</v>
      </c>
      <c r="E1005" s="7" t="n">
        <v>61799</v>
      </c>
      <c r="F1005" s="7" t="s">
        <v>129</v>
      </c>
      <c r="G1005" s="7" t="n">
        <v>2</v>
      </c>
      <c r="H1005" s="7" t="n">
        <v>3</v>
      </c>
      <c r="I1005" s="7" t="n">
        <v>17</v>
      </c>
      <c r="J1005" s="7" t="n">
        <v>61800</v>
      </c>
      <c r="K1005" s="7" t="s">
        <v>130</v>
      </c>
      <c r="L1005" s="7" t="n">
        <v>2</v>
      </c>
      <c r="M1005" s="7" t="n">
        <v>0</v>
      </c>
    </row>
    <row r="1006" spans="1:13">
      <c r="A1006" t="s">
        <v>4</v>
      </c>
      <c r="B1006" s="4" t="s">
        <v>5</v>
      </c>
    </row>
    <row r="1007" spans="1:13">
      <c r="A1007" t="n">
        <v>8689</v>
      </c>
      <c r="B1007" s="50" t="n">
        <v>28</v>
      </c>
    </row>
    <row r="1008" spans="1:13">
      <c r="A1008" t="s">
        <v>4</v>
      </c>
      <c r="B1008" s="4" t="s">
        <v>5</v>
      </c>
      <c r="C1008" s="4" t="s">
        <v>23</v>
      </c>
    </row>
    <row r="1009" spans="1:13">
      <c r="A1009" t="n">
        <v>8690</v>
      </c>
      <c r="B1009" s="14" t="n">
        <v>3</v>
      </c>
      <c r="C1009" s="12" t="n">
        <f t="normal" ca="1">A1025</f>
        <v>0</v>
      </c>
    </row>
    <row r="1010" spans="1:13">
      <c r="A1010" t="s">
        <v>4</v>
      </c>
      <c r="B1010" s="4" t="s">
        <v>5</v>
      </c>
      <c r="C1010" s="4" t="s">
        <v>13</v>
      </c>
      <c r="D1010" s="20" t="s">
        <v>33</v>
      </c>
      <c r="E1010" s="4" t="s">
        <v>5</v>
      </c>
      <c r="F1010" s="4" t="s">
        <v>13</v>
      </c>
      <c r="G1010" s="4" t="s">
        <v>10</v>
      </c>
      <c r="H1010" s="20" t="s">
        <v>34</v>
      </c>
      <c r="I1010" s="4" t="s">
        <v>13</v>
      </c>
      <c r="J1010" s="4" t="s">
        <v>23</v>
      </c>
    </row>
    <row r="1011" spans="1:13">
      <c r="A1011" t="n">
        <v>8695</v>
      </c>
      <c r="B1011" s="11" t="n">
        <v>5</v>
      </c>
      <c r="C1011" s="7" t="n">
        <v>28</v>
      </c>
      <c r="D1011" s="20" t="s">
        <v>3</v>
      </c>
      <c r="E1011" s="30" t="n">
        <v>64</v>
      </c>
      <c r="F1011" s="7" t="n">
        <v>5</v>
      </c>
      <c r="G1011" s="7" t="n">
        <v>14</v>
      </c>
      <c r="H1011" s="20" t="s">
        <v>3</v>
      </c>
      <c r="I1011" s="7" t="n">
        <v>1</v>
      </c>
      <c r="J1011" s="12" t="n">
        <f t="normal" ca="1">A1025</f>
        <v>0</v>
      </c>
    </row>
    <row r="1012" spans="1:13">
      <c r="A1012" t="s">
        <v>4</v>
      </c>
      <c r="B1012" s="4" t="s">
        <v>5</v>
      </c>
      <c r="C1012" s="4" t="s">
        <v>10</v>
      </c>
      <c r="D1012" s="4" t="s">
        <v>13</v>
      </c>
      <c r="E1012" s="4" t="s">
        <v>13</v>
      </c>
      <c r="F1012" s="4" t="s">
        <v>6</v>
      </c>
    </row>
    <row r="1013" spans="1:13">
      <c r="A1013" t="n">
        <v>8706</v>
      </c>
      <c r="B1013" s="27" t="n">
        <v>47</v>
      </c>
      <c r="C1013" s="7" t="n">
        <v>14</v>
      </c>
      <c r="D1013" s="7" t="n">
        <v>0</v>
      </c>
      <c r="E1013" s="7" t="n">
        <v>0</v>
      </c>
      <c r="F1013" s="7" t="s">
        <v>74</v>
      </c>
    </row>
    <row r="1014" spans="1:13">
      <c r="A1014" t="s">
        <v>4</v>
      </c>
      <c r="B1014" s="4" t="s">
        <v>5</v>
      </c>
      <c r="C1014" s="4" t="s">
        <v>10</v>
      </c>
    </row>
    <row r="1015" spans="1:13">
      <c r="A1015" t="n">
        <v>8723</v>
      </c>
      <c r="B1015" s="32" t="n">
        <v>16</v>
      </c>
      <c r="C1015" s="7" t="n">
        <v>500</v>
      </c>
    </row>
    <row r="1016" spans="1:13">
      <c r="A1016" t="s">
        <v>4</v>
      </c>
      <c r="B1016" s="4" t="s">
        <v>5</v>
      </c>
      <c r="C1016" s="4" t="s">
        <v>13</v>
      </c>
      <c r="D1016" s="4" t="s">
        <v>10</v>
      </c>
      <c r="E1016" s="4" t="s">
        <v>6</v>
      </c>
    </row>
    <row r="1017" spans="1:13">
      <c r="A1017" t="n">
        <v>8726</v>
      </c>
      <c r="B1017" s="48" t="n">
        <v>51</v>
      </c>
      <c r="C1017" s="7" t="n">
        <v>4</v>
      </c>
      <c r="D1017" s="7" t="n">
        <v>14</v>
      </c>
      <c r="E1017" s="7" t="s">
        <v>93</v>
      </c>
    </row>
    <row r="1018" spans="1:13">
      <c r="A1018" t="s">
        <v>4</v>
      </c>
      <c r="B1018" s="4" t="s">
        <v>5</v>
      </c>
      <c r="C1018" s="4" t="s">
        <v>10</v>
      </c>
    </row>
    <row r="1019" spans="1:13">
      <c r="A1019" t="n">
        <v>8739</v>
      </c>
      <c r="B1019" s="32" t="n">
        <v>16</v>
      </c>
      <c r="C1019" s="7" t="n">
        <v>0</v>
      </c>
    </row>
    <row r="1020" spans="1:13">
      <c r="A1020" t="s">
        <v>4</v>
      </c>
      <c r="B1020" s="4" t="s">
        <v>5</v>
      </c>
      <c r="C1020" s="4" t="s">
        <v>10</v>
      </c>
      <c r="D1020" s="4" t="s">
        <v>13</v>
      </c>
      <c r="E1020" s="4" t="s">
        <v>9</v>
      </c>
      <c r="F1020" s="4" t="s">
        <v>81</v>
      </c>
      <c r="G1020" s="4" t="s">
        <v>13</v>
      </c>
      <c r="H1020" s="4" t="s">
        <v>13</v>
      </c>
      <c r="I1020" s="4" t="s">
        <v>13</v>
      </c>
      <c r="J1020" s="4" t="s">
        <v>9</v>
      </c>
      <c r="K1020" s="4" t="s">
        <v>81</v>
      </c>
      <c r="L1020" s="4" t="s">
        <v>13</v>
      </c>
      <c r="M1020" s="4" t="s">
        <v>13</v>
      </c>
    </row>
    <row r="1021" spans="1:13">
      <c r="A1021" t="n">
        <v>8742</v>
      </c>
      <c r="B1021" s="49" t="n">
        <v>26</v>
      </c>
      <c r="C1021" s="7" t="n">
        <v>14</v>
      </c>
      <c r="D1021" s="7" t="n">
        <v>17</v>
      </c>
      <c r="E1021" s="7" t="n">
        <v>61801</v>
      </c>
      <c r="F1021" s="7" t="s">
        <v>131</v>
      </c>
      <c r="G1021" s="7" t="n">
        <v>2</v>
      </c>
      <c r="H1021" s="7" t="n">
        <v>3</v>
      </c>
      <c r="I1021" s="7" t="n">
        <v>17</v>
      </c>
      <c r="J1021" s="7" t="n">
        <v>61802</v>
      </c>
      <c r="K1021" s="7" t="s">
        <v>132</v>
      </c>
      <c r="L1021" s="7" t="n">
        <v>2</v>
      </c>
      <c r="M1021" s="7" t="n">
        <v>0</v>
      </c>
    </row>
    <row r="1022" spans="1:13">
      <c r="A1022" t="s">
        <v>4</v>
      </c>
      <c r="B1022" s="4" t="s">
        <v>5</v>
      </c>
    </row>
    <row r="1023" spans="1:13">
      <c r="A1023" t="n">
        <v>8887</v>
      </c>
      <c r="B1023" s="50" t="n">
        <v>28</v>
      </c>
    </row>
    <row r="1024" spans="1:13">
      <c r="A1024" t="s">
        <v>4</v>
      </c>
      <c r="B1024" s="4" t="s">
        <v>5</v>
      </c>
      <c r="C1024" s="4" t="s">
        <v>10</v>
      </c>
      <c r="D1024" s="4" t="s">
        <v>10</v>
      </c>
      <c r="E1024" s="4" t="s">
        <v>10</v>
      </c>
    </row>
    <row r="1025" spans="1:13">
      <c r="A1025" t="n">
        <v>8888</v>
      </c>
      <c r="B1025" s="45" t="n">
        <v>61</v>
      </c>
      <c r="C1025" s="7" t="n">
        <v>0</v>
      </c>
      <c r="D1025" s="7" t="n">
        <v>61488</v>
      </c>
      <c r="E1025" s="7" t="n">
        <v>1000</v>
      </c>
    </row>
    <row r="1026" spans="1:13">
      <c r="A1026" t="s">
        <v>4</v>
      </c>
      <c r="B1026" s="4" t="s">
        <v>5</v>
      </c>
      <c r="C1026" s="4" t="s">
        <v>10</v>
      </c>
    </row>
    <row r="1027" spans="1:13">
      <c r="A1027" t="n">
        <v>8895</v>
      </c>
      <c r="B1027" s="32" t="n">
        <v>16</v>
      </c>
      <c r="C1027" s="7" t="n">
        <v>300</v>
      </c>
    </row>
    <row r="1028" spans="1:13">
      <c r="A1028" t="s">
        <v>4</v>
      </c>
      <c r="B1028" s="4" t="s">
        <v>5</v>
      </c>
      <c r="C1028" s="4" t="s">
        <v>10</v>
      </c>
      <c r="D1028" s="4" t="s">
        <v>13</v>
      </c>
      <c r="E1028" s="4" t="s">
        <v>6</v>
      </c>
      <c r="F1028" s="4" t="s">
        <v>24</v>
      </c>
      <c r="G1028" s="4" t="s">
        <v>24</v>
      </c>
      <c r="H1028" s="4" t="s">
        <v>24</v>
      </c>
    </row>
    <row r="1029" spans="1:13">
      <c r="A1029" t="n">
        <v>8898</v>
      </c>
      <c r="B1029" s="55" t="n">
        <v>48</v>
      </c>
      <c r="C1029" s="7" t="n">
        <v>0</v>
      </c>
      <c r="D1029" s="7" t="n">
        <v>0</v>
      </c>
      <c r="E1029" s="7" t="s">
        <v>68</v>
      </c>
      <c r="F1029" s="7" t="n">
        <v>-1</v>
      </c>
      <c r="G1029" s="7" t="n">
        <v>1</v>
      </c>
      <c r="H1029" s="7" t="n">
        <v>2.80259692864963e-45</v>
      </c>
    </row>
    <row r="1030" spans="1:13">
      <c r="A1030" t="s">
        <v>4</v>
      </c>
      <c r="B1030" s="4" t="s">
        <v>5</v>
      </c>
      <c r="C1030" s="4" t="s">
        <v>10</v>
      </c>
      <c r="D1030" s="4" t="s">
        <v>13</v>
      </c>
      <c r="E1030" s="4" t="s">
        <v>13</v>
      </c>
      <c r="F1030" s="4" t="s">
        <v>6</v>
      </c>
    </row>
    <row r="1031" spans="1:13">
      <c r="A1031" t="n">
        <v>8923</v>
      </c>
      <c r="B1031" s="19" t="n">
        <v>20</v>
      </c>
      <c r="C1031" s="7" t="n">
        <v>0</v>
      </c>
      <c r="D1031" s="7" t="n">
        <v>2</v>
      </c>
      <c r="E1031" s="7" t="n">
        <v>10</v>
      </c>
      <c r="F1031" s="7" t="s">
        <v>133</v>
      </c>
    </row>
    <row r="1032" spans="1:13">
      <c r="A1032" t="s">
        <v>4</v>
      </c>
      <c r="B1032" s="4" t="s">
        <v>5</v>
      </c>
      <c r="C1032" s="4" t="s">
        <v>10</v>
      </c>
    </row>
    <row r="1033" spans="1:13">
      <c r="A1033" t="n">
        <v>8944</v>
      </c>
      <c r="B1033" s="32" t="n">
        <v>16</v>
      </c>
      <c r="C1033" s="7" t="n">
        <v>500</v>
      </c>
    </row>
    <row r="1034" spans="1:13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6</v>
      </c>
    </row>
    <row r="1035" spans="1:13">
      <c r="A1035" t="n">
        <v>8947</v>
      </c>
      <c r="B1035" s="48" t="n">
        <v>51</v>
      </c>
      <c r="C1035" s="7" t="n">
        <v>4</v>
      </c>
      <c r="D1035" s="7" t="n">
        <v>0</v>
      </c>
      <c r="E1035" s="7" t="s">
        <v>134</v>
      </c>
    </row>
    <row r="1036" spans="1:13">
      <c r="A1036" t="s">
        <v>4</v>
      </c>
      <c r="B1036" s="4" t="s">
        <v>5</v>
      </c>
      <c r="C1036" s="4" t="s">
        <v>10</v>
      </c>
    </row>
    <row r="1037" spans="1:13">
      <c r="A1037" t="n">
        <v>8960</v>
      </c>
      <c r="B1037" s="32" t="n">
        <v>16</v>
      </c>
      <c r="C1037" s="7" t="n">
        <v>0</v>
      </c>
    </row>
    <row r="1038" spans="1:13">
      <c r="A1038" t="s">
        <v>4</v>
      </c>
      <c r="B1038" s="4" t="s">
        <v>5</v>
      </c>
      <c r="C1038" s="4" t="s">
        <v>10</v>
      </c>
      <c r="D1038" s="4" t="s">
        <v>13</v>
      </c>
      <c r="E1038" s="4" t="s">
        <v>9</v>
      </c>
      <c r="F1038" s="4" t="s">
        <v>81</v>
      </c>
      <c r="G1038" s="4" t="s">
        <v>13</v>
      </c>
      <c r="H1038" s="4" t="s">
        <v>13</v>
      </c>
    </row>
    <row r="1039" spans="1:13">
      <c r="A1039" t="n">
        <v>8963</v>
      </c>
      <c r="B1039" s="49" t="n">
        <v>26</v>
      </c>
      <c r="C1039" s="7" t="n">
        <v>0</v>
      </c>
      <c r="D1039" s="7" t="n">
        <v>17</v>
      </c>
      <c r="E1039" s="7" t="n">
        <v>61803</v>
      </c>
      <c r="F1039" s="7" t="s">
        <v>135</v>
      </c>
      <c r="G1039" s="7" t="n">
        <v>2</v>
      </c>
      <c r="H1039" s="7" t="n">
        <v>0</v>
      </c>
    </row>
    <row r="1040" spans="1:13">
      <c r="A1040" t="s">
        <v>4</v>
      </c>
      <c r="B1040" s="4" t="s">
        <v>5</v>
      </c>
    </row>
    <row r="1041" spans="1:8">
      <c r="A1041" t="n">
        <v>9018</v>
      </c>
      <c r="B1041" s="50" t="n">
        <v>28</v>
      </c>
    </row>
    <row r="1042" spans="1:8">
      <c r="A1042" t="s">
        <v>4</v>
      </c>
      <c r="B1042" s="4" t="s">
        <v>5</v>
      </c>
      <c r="C1042" s="4" t="s">
        <v>13</v>
      </c>
      <c r="D1042" s="4" t="s">
        <v>10</v>
      </c>
      <c r="E1042" s="4" t="s">
        <v>6</v>
      </c>
    </row>
    <row r="1043" spans="1:8">
      <c r="A1043" t="n">
        <v>9019</v>
      </c>
      <c r="B1043" s="48" t="n">
        <v>51</v>
      </c>
      <c r="C1043" s="7" t="n">
        <v>4</v>
      </c>
      <c r="D1043" s="7" t="n">
        <v>6</v>
      </c>
      <c r="E1043" s="7" t="s">
        <v>102</v>
      </c>
    </row>
    <row r="1044" spans="1:8">
      <c r="A1044" t="s">
        <v>4</v>
      </c>
      <c r="B1044" s="4" t="s">
        <v>5</v>
      </c>
      <c r="C1044" s="4" t="s">
        <v>10</v>
      </c>
    </row>
    <row r="1045" spans="1:8">
      <c r="A1045" t="n">
        <v>9033</v>
      </c>
      <c r="B1045" s="32" t="n">
        <v>16</v>
      </c>
      <c r="C1045" s="7" t="n">
        <v>0</v>
      </c>
    </row>
    <row r="1046" spans="1:8">
      <c r="A1046" t="s">
        <v>4</v>
      </c>
      <c r="B1046" s="4" t="s">
        <v>5</v>
      </c>
      <c r="C1046" s="4" t="s">
        <v>10</v>
      </c>
      <c r="D1046" s="4" t="s">
        <v>13</v>
      </c>
      <c r="E1046" s="4" t="s">
        <v>9</v>
      </c>
      <c r="F1046" s="4" t="s">
        <v>81</v>
      </c>
      <c r="G1046" s="4" t="s">
        <v>13</v>
      </c>
      <c r="H1046" s="4" t="s">
        <v>13</v>
      </c>
      <c r="I1046" s="4" t="s">
        <v>13</v>
      </c>
      <c r="J1046" s="4" t="s">
        <v>9</v>
      </c>
      <c r="K1046" s="4" t="s">
        <v>81</v>
      </c>
      <c r="L1046" s="4" t="s">
        <v>13</v>
      </c>
      <c r="M1046" s="4" t="s">
        <v>13</v>
      </c>
    </row>
    <row r="1047" spans="1:8">
      <c r="A1047" t="n">
        <v>9036</v>
      </c>
      <c r="B1047" s="49" t="n">
        <v>26</v>
      </c>
      <c r="C1047" s="7" t="n">
        <v>6</v>
      </c>
      <c r="D1047" s="7" t="n">
        <v>17</v>
      </c>
      <c r="E1047" s="7" t="n">
        <v>61804</v>
      </c>
      <c r="F1047" s="7" t="s">
        <v>136</v>
      </c>
      <c r="G1047" s="7" t="n">
        <v>2</v>
      </c>
      <c r="H1047" s="7" t="n">
        <v>3</v>
      </c>
      <c r="I1047" s="7" t="n">
        <v>17</v>
      </c>
      <c r="J1047" s="7" t="n">
        <v>61805</v>
      </c>
      <c r="K1047" s="7" t="s">
        <v>137</v>
      </c>
      <c r="L1047" s="7" t="n">
        <v>2</v>
      </c>
      <c r="M1047" s="7" t="n">
        <v>0</v>
      </c>
    </row>
    <row r="1048" spans="1:8">
      <c r="A1048" t="s">
        <v>4</v>
      </c>
      <c r="B1048" s="4" t="s">
        <v>5</v>
      </c>
    </row>
    <row r="1049" spans="1:8">
      <c r="A1049" t="n">
        <v>9085</v>
      </c>
      <c r="B1049" s="50" t="n">
        <v>28</v>
      </c>
    </row>
    <row r="1050" spans="1:8">
      <c r="A1050" t="s">
        <v>4</v>
      </c>
      <c r="B1050" s="4" t="s">
        <v>5</v>
      </c>
      <c r="C1050" s="4" t="s">
        <v>13</v>
      </c>
      <c r="D1050" s="4" t="s">
        <v>10</v>
      </c>
      <c r="E1050" s="4" t="s">
        <v>9</v>
      </c>
      <c r="F1050" s="4" t="s">
        <v>10</v>
      </c>
    </row>
    <row r="1051" spans="1:8">
      <c r="A1051" t="n">
        <v>9086</v>
      </c>
      <c r="B1051" s="15" t="n">
        <v>50</v>
      </c>
      <c r="C1051" s="7" t="n">
        <v>3</v>
      </c>
      <c r="D1051" s="7" t="n">
        <v>8021</v>
      </c>
      <c r="E1051" s="7" t="n">
        <v>1050253722</v>
      </c>
      <c r="F1051" s="7" t="n">
        <v>1000</v>
      </c>
    </row>
    <row r="1052" spans="1:8">
      <c r="A1052" t="s">
        <v>4</v>
      </c>
      <c r="B1052" s="4" t="s">
        <v>5</v>
      </c>
      <c r="C1052" s="4" t="s">
        <v>13</v>
      </c>
      <c r="D1052" s="4" t="s">
        <v>10</v>
      </c>
      <c r="E1052" s="4" t="s">
        <v>9</v>
      </c>
      <c r="F1052" s="4" t="s">
        <v>10</v>
      </c>
    </row>
    <row r="1053" spans="1:8">
      <c r="A1053" t="n">
        <v>9096</v>
      </c>
      <c r="B1053" s="15" t="n">
        <v>50</v>
      </c>
      <c r="C1053" s="7" t="n">
        <v>3</v>
      </c>
      <c r="D1053" s="7" t="n">
        <v>8001</v>
      </c>
      <c r="E1053" s="7" t="n">
        <v>1053609165</v>
      </c>
      <c r="F1053" s="7" t="n">
        <v>1000</v>
      </c>
    </row>
    <row r="1054" spans="1:8">
      <c r="A1054" t="s">
        <v>4</v>
      </c>
      <c r="B1054" s="4" t="s">
        <v>5</v>
      </c>
      <c r="C1054" s="4" t="s">
        <v>13</v>
      </c>
      <c r="D1054" s="4" t="s">
        <v>10</v>
      </c>
      <c r="E1054" s="4" t="s">
        <v>24</v>
      </c>
    </row>
    <row r="1055" spans="1:8">
      <c r="A1055" t="n">
        <v>9106</v>
      </c>
      <c r="B1055" s="22" t="n">
        <v>58</v>
      </c>
      <c r="C1055" s="7" t="n">
        <v>0</v>
      </c>
      <c r="D1055" s="7" t="n">
        <v>1000</v>
      </c>
      <c r="E1055" s="7" t="n">
        <v>1</v>
      </c>
    </row>
    <row r="1056" spans="1:8">
      <c r="A1056" t="s">
        <v>4</v>
      </c>
      <c r="B1056" s="4" t="s">
        <v>5</v>
      </c>
      <c r="C1056" s="4" t="s">
        <v>13</v>
      </c>
      <c r="D1056" s="4" t="s">
        <v>10</v>
      </c>
    </row>
    <row r="1057" spans="1:13">
      <c r="A1057" t="n">
        <v>9114</v>
      </c>
      <c r="B1057" s="22" t="n">
        <v>58</v>
      </c>
      <c r="C1057" s="7" t="n">
        <v>255</v>
      </c>
      <c r="D1057" s="7" t="n">
        <v>0</v>
      </c>
    </row>
    <row r="1058" spans="1:13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10</v>
      </c>
      <c r="F1058" s="4" t="s">
        <v>10</v>
      </c>
      <c r="G1058" s="4" t="s">
        <v>10</v>
      </c>
      <c r="H1058" s="4" t="s">
        <v>13</v>
      </c>
    </row>
    <row r="1059" spans="1:13">
      <c r="A1059" t="n">
        <v>9118</v>
      </c>
      <c r="B1059" s="56" t="n">
        <v>25</v>
      </c>
      <c r="C1059" s="7" t="n">
        <v>5</v>
      </c>
      <c r="D1059" s="7" t="n">
        <v>65535</v>
      </c>
      <c r="E1059" s="7" t="n">
        <v>500</v>
      </c>
      <c r="F1059" s="7" t="n">
        <v>800</v>
      </c>
      <c r="G1059" s="7" t="n">
        <v>140</v>
      </c>
      <c r="H1059" s="7" t="n">
        <v>0</v>
      </c>
    </row>
    <row r="1060" spans="1:13">
      <c r="A1060" t="s">
        <v>4</v>
      </c>
      <c r="B1060" s="4" t="s">
        <v>5</v>
      </c>
      <c r="C1060" s="4" t="s">
        <v>10</v>
      </c>
      <c r="D1060" s="4" t="s">
        <v>13</v>
      </c>
      <c r="E1060" s="4" t="s">
        <v>81</v>
      </c>
      <c r="F1060" s="4" t="s">
        <v>13</v>
      </c>
      <c r="G1060" s="4" t="s">
        <v>13</v>
      </c>
    </row>
    <row r="1061" spans="1:13">
      <c r="A1061" t="n">
        <v>9129</v>
      </c>
      <c r="B1061" s="57" t="n">
        <v>24</v>
      </c>
      <c r="C1061" s="7" t="n">
        <v>65533</v>
      </c>
      <c r="D1061" s="7" t="n">
        <v>11</v>
      </c>
      <c r="E1061" s="7" t="s">
        <v>138</v>
      </c>
      <c r="F1061" s="7" t="n">
        <v>2</v>
      </c>
      <c r="G1061" s="7" t="n">
        <v>0</v>
      </c>
    </row>
    <row r="1062" spans="1:13">
      <c r="A1062" t="s">
        <v>4</v>
      </c>
      <c r="B1062" s="4" t="s">
        <v>5</v>
      </c>
    </row>
    <row r="1063" spans="1:13">
      <c r="A1063" t="n">
        <v>9225</v>
      </c>
      <c r="B1063" s="50" t="n">
        <v>28</v>
      </c>
    </row>
    <row r="1064" spans="1:13">
      <c r="A1064" t="s">
        <v>4</v>
      </c>
      <c r="B1064" s="4" t="s">
        <v>5</v>
      </c>
      <c r="C1064" s="4" t="s">
        <v>10</v>
      </c>
      <c r="D1064" s="4" t="s">
        <v>13</v>
      </c>
      <c r="E1064" s="4" t="s">
        <v>81</v>
      </c>
      <c r="F1064" s="4" t="s">
        <v>13</v>
      </c>
      <c r="G1064" s="4" t="s">
        <v>13</v>
      </c>
    </row>
    <row r="1065" spans="1:13">
      <c r="A1065" t="n">
        <v>9226</v>
      </c>
      <c r="B1065" s="57" t="n">
        <v>24</v>
      </c>
      <c r="C1065" s="7" t="n">
        <v>65533</v>
      </c>
      <c r="D1065" s="7" t="n">
        <v>11</v>
      </c>
      <c r="E1065" s="7" t="s">
        <v>139</v>
      </c>
      <c r="F1065" s="7" t="n">
        <v>2</v>
      </c>
      <c r="G1065" s="7" t="n">
        <v>0</v>
      </c>
    </row>
    <row r="1066" spans="1:13">
      <c r="A1066" t="s">
        <v>4</v>
      </c>
      <c r="B1066" s="4" t="s">
        <v>5</v>
      </c>
    </row>
    <row r="1067" spans="1:13">
      <c r="A1067" t="n">
        <v>9358</v>
      </c>
      <c r="B1067" s="50" t="n">
        <v>28</v>
      </c>
    </row>
    <row r="1068" spans="1:13">
      <c r="A1068" t="s">
        <v>4</v>
      </c>
      <c r="B1068" s="4" t="s">
        <v>5</v>
      </c>
      <c r="C1068" s="4" t="s">
        <v>13</v>
      </c>
    </row>
    <row r="1069" spans="1:13">
      <c r="A1069" t="n">
        <v>9359</v>
      </c>
      <c r="B1069" s="58" t="n">
        <v>27</v>
      </c>
      <c r="C1069" s="7" t="n">
        <v>0</v>
      </c>
    </row>
    <row r="1070" spans="1:13">
      <c r="A1070" t="s">
        <v>4</v>
      </c>
      <c r="B1070" s="4" t="s">
        <v>5</v>
      </c>
      <c r="C1070" s="4" t="s">
        <v>13</v>
      </c>
    </row>
    <row r="1071" spans="1:13">
      <c r="A1071" t="n">
        <v>9361</v>
      </c>
      <c r="B1071" s="58" t="n">
        <v>27</v>
      </c>
      <c r="C1071" s="7" t="n">
        <v>1</v>
      </c>
    </row>
    <row r="1072" spans="1:13">
      <c r="A1072" t="s">
        <v>4</v>
      </c>
      <c r="B1072" s="4" t="s">
        <v>5</v>
      </c>
      <c r="C1072" s="4" t="s">
        <v>13</v>
      </c>
      <c r="D1072" s="4" t="s">
        <v>10</v>
      </c>
      <c r="E1072" s="4" t="s">
        <v>10</v>
      </c>
      <c r="F1072" s="4" t="s">
        <v>10</v>
      </c>
      <c r="G1072" s="4" t="s">
        <v>10</v>
      </c>
      <c r="H1072" s="4" t="s">
        <v>13</v>
      </c>
    </row>
    <row r="1073" spans="1:8">
      <c r="A1073" t="n">
        <v>9363</v>
      </c>
      <c r="B1073" s="56" t="n">
        <v>25</v>
      </c>
      <c r="C1073" s="7" t="n">
        <v>5</v>
      </c>
      <c r="D1073" s="7" t="n">
        <v>65535</v>
      </c>
      <c r="E1073" s="7" t="n">
        <v>65535</v>
      </c>
      <c r="F1073" s="7" t="n">
        <v>65535</v>
      </c>
      <c r="G1073" s="7" t="n">
        <v>65535</v>
      </c>
      <c r="H1073" s="7" t="n">
        <v>0</v>
      </c>
    </row>
    <row r="1074" spans="1:8">
      <c r="A1074" t="s">
        <v>4</v>
      </c>
      <c r="B1074" s="4" t="s">
        <v>5</v>
      </c>
      <c r="C1074" s="4" t="s">
        <v>13</v>
      </c>
    </row>
    <row r="1075" spans="1:8">
      <c r="A1075" t="n">
        <v>9374</v>
      </c>
      <c r="B1075" s="59" t="n">
        <v>78</v>
      </c>
      <c r="C1075" s="7" t="n">
        <v>255</v>
      </c>
    </row>
    <row r="1076" spans="1:8">
      <c r="A1076" t="s">
        <v>4</v>
      </c>
      <c r="B1076" s="4" t="s">
        <v>5</v>
      </c>
      <c r="C1076" s="4" t="s">
        <v>10</v>
      </c>
    </row>
    <row r="1077" spans="1:8">
      <c r="A1077" t="n">
        <v>9376</v>
      </c>
      <c r="B1077" s="24" t="n">
        <v>12</v>
      </c>
      <c r="C1077" s="7" t="n">
        <v>8511</v>
      </c>
    </row>
    <row r="1078" spans="1:8">
      <c r="A1078" t="s">
        <v>4</v>
      </c>
      <c r="B1078" s="4" t="s">
        <v>5</v>
      </c>
      <c r="C1078" s="4" t="s">
        <v>10</v>
      </c>
      <c r="D1078" s="4" t="s">
        <v>13</v>
      </c>
      <c r="E1078" s="4" t="s">
        <v>10</v>
      </c>
    </row>
    <row r="1079" spans="1:8">
      <c r="A1079" t="n">
        <v>9379</v>
      </c>
      <c r="B1079" s="60" t="n">
        <v>104</v>
      </c>
      <c r="C1079" s="7" t="n">
        <v>111</v>
      </c>
      <c r="D1079" s="7" t="n">
        <v>1</v>
      </c>
      <c r="E1079" s="7" t="n">
        <v>13</v>
      </c>
    </row>
    <row r="1080" spans="1:8">
      <c r="A1080" t="s">
        <v>4</v>
      </c>
      <c r="B1080" s="4" t="s">
        <v>5</v>
      </c>
    </row>
    <row r="1081" spans="1:8">
      <c r="A1081" t="n">
        <v>9385</v>
      </c>
      <c r="B1081" s="5" t="n">
        <v>1</v>
      </c>
    </row>
    <row r="1082" spans="1:8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10</v>
      </c>
    </row>
    <row r="1083" spans="1:8">
      <c r="A1083" t="n">
        <v>9386</v>
      </c>
      <c r="B1083" s="61" t="n">
        <v>135</v>
      </c>
      <c r="C1083" s="7" t="n">
        <v>0</v>
      </c>
      <c r="D1083" s="7" t="n">
        <v>6</v>
      </c>
      <c r="E1083" s="7" t="n">
        <v>1</v>
      </c>
    </row>
    <row r="1084" spans="1:8">
      <c r="A1084" t="s">
        <v>4</v>
      </c>
      <c r="B1084" s="4" t="s">
        <v>5</v>
      </c>
      <c r="C1084" s="4" t="s">
        <v>10</v>
      </c>
    </row>
    <row r="1085" spans="1:8">
      <c r="A1085" t="n">
        <v>9392</v>
      </c>
      <c r="B1085" s="24" t="n">
        <v>12</v>
      </c>
      <c r="C1085" s="7" t="n">
        <v>6512</v>
      </c>
    </row>
    <row r="1086" spans="1:8">
      <c r="A1086" t="s">
        <v>4</v>
      </c>
      <c r="B1086" s="4" t="s">
        <v>5</v>
      </c>
      <c r="C1086" s="4" t="s">
        <v>13</v>
      </c>
      <c r="D1086" s="4" t="s">
        <v>10</v>
      </c>
      <c r="E1086" s="4" t="s">
        <v>10</v>
      </c>
      <c r="F1086" s="4" t="s">
        <v>10</v>
      </c>
    </row>
    <row r="1087" spans="1:8">
      <c r="A1087" t="n">
        <v>9395</v>
      </c>
      <c r="B1087" s="62" t="n">
        <v>63</v>
      </c>
      <c r="C1087" s="7" t="n">
        <v>0</v>
      </c>
      <c r="D1087" s="7" t="n">
        <v>65535</v>
      </c>
      <c r="E1087" s="7" t="n">
        <v>45</v>
      </c>
      <c r="F1087" s="7" t="n">
        <v>0</v>
      </c>
    </row>
    <row r="1088" spans="1:8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10</v>
      </c>
      <c r="F1088" s="4" t="s">
        <v>10</v>
      </c>
    </row>
    <row r="1089" spans="1:8">
      <c r="A1089" t="n">
        <v>9403</v>
      </c>
      <c r="B1089" s="62" t="n">
        <v>63</v>
      </c>
      <c r="C1089" s="7" t="n">
        <v>0</v>
      </c>
      <c r="D1089" s="7" t="n">
        <v>65535</v>
      </c>
      <c r="E1089" s="7" t="n">
        <v>32</v>
      </c>
      <c r="F1089" s="7" t="n">
        <v>100</v>
      </c>
    </row>
    <row r="1090" spans="1:8">
      <c r="A1090" t="s">
        <v>4</v>
      </c>
      <c r="B1090" s="4" t="s">
        <v>5</v>
      </c>
      <c r="C1090" s="4" t="s">
        <v>10</v>
      </c>
    </row>
    <row r="1091" spans="1:8">
      <c r="A1091" t="n">
        <v>9411</v>
      </c>
      <c r="B1091" s="63" t="n">
        <v>143</v>
      </c>
      <c r="C1091" s="7" t="n">
        <v>53</v>
      </c>
    </row>
    <row r="1092" spans="1:8">
      <c r="A1092" t="s">
        <v>4</v>
      </c>
      <c r="B1092" s="4" t="s">
        <v>5</v>
      </c>
      <c r="C1092" s="4" t="s">
        <v>13</v>
      </c>
      <c r="D1092" s="4" t="s">
        <v>10</v>
      </c>
      <c r="E1092" s="4" t="s">
        <v>10</v>
      </c>
      <c r="F1092" s="4" t="s">
        <v>10</v>
      </c>
      <c r="G1092" s="4" t="s">
        <v>10</v>
      </c>
      <c r="H1092" s="4" t="s">
        <v>10</v>
      </c>
      <c r="I1092" s="4" t="s">
        <v>10</v>
      </c>
      <c r="J1092" s="4" t="s">
        <v>10</v>
      </c>
      <c r="K1092" s="4" t="s">
        <v>10</v>
      </c>
      <c r="L1092" s="4" t="s">
        <v>10</v>
      </c>
      <c r="M1092" s="4" t="s">
        <v>10</v>
      </c>
      <c r="N1092" s="4" t="s">
        <v>9</v>
      </c>
      <c r="O1092" s="4" t="s">
        <v>9</v>
      </c>
      <c r="P1092" s="4" t="s">
        <v>9</v>
      </c>
      <c r="Q1092" s="4" t="s">
        <v>9</v>
      </c>
      <c r="R1092" s="4" t="s">
        <v>13</v>
      </c>
      <c r="S1092" s="4" t="s">
        <v>6</v>
      </c>
    </row>
    <row r="1093" spans="1:8">
      <c r="A1093" t="n">
        <v>9414</v>
      </c>
      <c r="B1093" s="33" t="n">
        <v>75</v>
      </c>
      <c r="C1093" s="7" t="n">
        <v>0</v>
      </c>
      <c r="D1093" s="7" t="n">
        <v>0</v>
      </c>
      <c r="E1093" s="7" t="n">
        <v>0</v>
      </c>
      <c r="F1093" s="7" t="n">
        <v>1024</v>
      </c>
      <c r="G1093" s="7" t="n">
        <v>720</v>
      </c>
      <c r="H1093" s="7" t="n">
        <v>226</v>
      </c>
      <c r="I1093" s="7" t="n">
        <v>40</v>
      </c>
      <c r="J1093" s="7" t="n">
        <v>0</v>
      </c>
      <c r="K1093" s="7" t="n">
        <v>0</v>
      </c>
      <c r="L1093" s="7" t="n">
        <v>1024</v>
      </c>
      <c r="M1093" s="7" t="n">
        <v>720</v>
      </c>
      <c r="N1093" s="7" t="n">
        <v>1065353216</v>
      </c>
      <c r="O1093" s="7" t="n">
        <v>1065353216</v>
      </c>
      <c r="P1093" s="7" t="n">
        <v>1065353216</v>
      </c>
      <c r="Q1093" s="7" t="n">
        <v>0</v>
      </c>
      <c r="R1093" s="7" t="n">
        <v>1</v>
      </c>
      <c r="S1093" s="7" t="s">
        <v>140</v>
      </c>
    </row>
    <row r="1094" spans="1:8">
      <c r="A1094" t="s">
        <v>4</v>
      </c>
      <c r="B1094" s="4" t="s">
        <v>5</v>
      </c>
      <c r="C1094" s="4" t="s">
        <v>13</v>
      </c>
    </row>
    <row r="1095" spans="1:8">
      <c r="A1095" t="n">
        <v>9468</v>
      </c>
      <c r="B1095" s="43" t="n">
        <v>116</v>
      </c>
      <c r="C1095" s="7" t="n">
        <v>0</v>
      </c>
    </row>
    <row r="1096" spans="1:8">
      <c r="A1096" t="s">
        <v>4</v>
      </c>
      <c r="B1096" s="4" t="s">
        <v>5</v>
      </c>
      <c r="C1096" s="4" t="s">
        <v>13</v>
      </c>
      <c r="D1096" s="4" t="s">
        <v>10</v>
      </c>
    </row>
    <row r="1097" spans="1:8">
      <c r="A1097" t="n">
        <v>9470</v>
      </c>
      <c r="B1097" s="43" t="n">
        <v>116</v>
      </c>
      <c r="C1097" s="7" t="n">
        <v>2</v>
      </c>
      <c r="D1097" s="7" t="n">
        <v>1</v>
      </c>
    </row>
    <row r="1098" spans="1:8">
      <c r="A1098" t="s">
        <v>4</v>
      </c>
      <c r="B1098" s="4" t="s">
        <v>5</v>
      </c>
      <c r="C1098" s="4" t="s">
        <v>13</v>
      </c>
      <c r="D1098" s="4" t="s">
        <v>9</v>
      </c>
    </row>
    <row r="1099" spans="1:8">
      <c r="A1099" t="n">
        <v>9474</v>
      </c>
      <c r="B1099" s="43" t="n">
        <v>116</v>
      </c>
      <c r="C1099" s="7" t="n">
        <v>5</v>
      </c>
      <c r="D1099" s="7" t="n">
        <v>1120403456</v>
      </c>
    </row>
    <row r="1100" spans="1:8">
      <c r="A1100" t="s">
        <v>4</v>
      </c>
      <c r="B1100" s="4" t="s">
        <v>5</v>
      </c>
      <c r="C1100" s="4" t="s">
        <v>13</v>
      </c>
      <c r="D1100" s="4" t="s">
        <v>10</v>
      </c>
    </row>
    <row r="1101" spans="1:8">
      <c r="A1101" t="n">
        <v>9480</v>
      </c>
      <c r="B1101" s="43" t="n">
        <v>116</v>
      </c>
      <c r="C1101" s="7" t="n">
        <v>6</v>
      </c>
      <c r="D1101" s="7" t="n">
        <v>1</v>
      </c>
    </row>
    <row r="1102" spans="1:8">
      <c r="A1102" t="s">
        <v>4</v>
      </c>
      <c r="B1102" s="4" t="s">
        <v>5</v>
      </c>
      <c r="C1102" s="4" t="s">
        <v>10</v>
      </c>
      <c r="D1102" s="4" t="s">
        <v>24</v>
      </c>
      <c r="E1102" s="4" t="s">
        <v>24</v>
      </c>
      <c r="F1102" s="4" t="s">
        <v>24</v>
      </c>
      <c r="G1102" s="4" t="s">
        <v>24</v>
      </c>
    </row>
    <row r="1103" spans="1:8">
      <c r="A1103" t="n">
        <v>9484</v>
      </c>
      <c r="B1103" s="37" t="n">
        <v>46</v>
      </c>
      <c r="C1103" s="7" t="n">
        <v>0</v>
      </c>
      <c r="D1103" s="7" t="n">
        <v>1.32000005245209</v>
      </c>
      <c r="E1103" s="7" t="n">
        <v>-5.26999998092651</v>
      </c>
      <c r="F1103" s="7" t="n">
        <v>152.240005493164</v>
      </c>
      <c r="G1103" s="7" t="n">
        <v>231.699996948242</v>
      </c>
    </row>
    <row r="1104" spans="1:8">
      <c r="A1104" t="s">
        <v>4</v>
      </c>
      <c r="B1104" s="4" t="s">
        <v>5</v>
      </c>
      <c r="C1104" s="4" t="s">
        <v>10</v>
      </c>
      <c r="D1104" s="4" t="s">
        <v>24</v>
      </c>
      <c r="E1104" s="4" t="s">
        <v>24</v>
      </c>
      <c r="F1104" s="4" t="s">
        <v>24</v>
      </c>
      <c r="G1104" s="4" t="s">
        <v>24</v>
      </c>
    </row>
    <row r="1105" spans="1:19">
      <c r="A1105" t="n">
        <v>9503</v>
      </c>
      <c r="B1105" s="37" t="n">
        <v>46</v>
      </c>
      <c r="C1105" s="7" t="n">
        <v>6</v>
      </c>
      <c r="D1105" s="7" t="n">
        <v>0.180000007152557</v>
      </c>
      <c r="E1105" s="7" t="n">
        <v>-5.28000020980835</v>
      </c>
      <c r="F1105" s="7" t="n">
        <v>151.259994506836</v>
      </c>
      <c r="G1105" s="7" t="n">
        <v>65.4000015258789</v>
      </c>
    </row>
    <row r="1106" spans="1:19">
      <c r="A1106" t="s">
        <v>4</v>
      </c>
      <c r="B1106" s="4" t="s">
        <v>5</v>
      </c>
      <c r="C1106" s="4" t="s">
        <v>10</v>
      </c>
      <c r="D1106" s="4" t="s">
        <v>24</v>
      </c>
      <c r="E1106" s="4" t="s">
        <v>24</v>
      </c>
      <c r="F1106" s="4" t="s">
        <v>24</v>
      </c>
      <c r="G1106" s="4" t="s">
        <v>24</v>
      </c>
    </row>
    <row r="1107" spans="1:19">
      <c r="A1107" t="n">
        <v>9522</v>
      </c>
      <c r="B1107" s="37" t="n">
        <v>46</v>
      </c>
      <c r="C1107" s="7" t="n">
        <v>6513</v>
      </c>
      <c r="D1107" s="7" t="n">
        <v>-0.769999980926514</v>
      </c>
      <c r="E1107" s="7" t="n">
        <v>-5.26999998092651</v>
      </c>
      <c r="F1107" s="7" t="n">
        <v>151.710006713867</v>
      </c>
      <c r="G1107" s="7" t="n">
        <v>159.899993896484</v>
      </c>
    </row>
    <row r="1108" spans="1:19">
      <c r="A1108" t="s">
        <v>4</v>
      </c>
      <c r="B1108" s="4" t="s">
        <v>5</v>
      </c>
      <c r="C1108" s="4" t="s">
        <v>10</v>
      </c>
    </row>
    <row r="1109" spans="1:19">
      <c r="A1109" t="n">
        <v>9541</v>
      </c>
      <c r="B1109" s="32" t="n">
        <v>16</v>
      </c>
      <c r="C1109" s="7" t="n">
        <v>0</v>
      </c>
    </row>
    <row r="1110" spans="1:19">
      <c r="A1110" t="s">
        <v>4</v>
      </c>
      <c r="B1110" s="4" t="s">
        <v>5</v>
      </c>
      <c r="C1110" s="4" t="s">
        <v>10</v>
      </c>
      <c r="D1110" s="4" t="s">
        <v>9</v>
      </c>
    </row>
    <row r="1111" spans="1:19">
      <c r="A1111" t="n">
        <v>9544</v>
      </c>
      <c r="B1111" s="38" t="n">
        <v>43</v>
      </c>
      <c r="C1111" s="7" t="n">
        <v>5</v>
      </c>
      <c r="D1111" s="7" t="n">
        <v>128</v>
      </c>
    </row>
    <row r="1112" spans="1:19">
      <c r="A1112" t="s">
        <v>4</v>
      </c>
      <c r="B1112" s="4" t="s">
        <v>5</v>
      </c>
      <c r="C1112" s="4" t="s">
        <v>10</v>
      </c>
      <c r="D1112" s="4" t="s">
        <v>9</v>
      </c>
    </row>
    <row r="1113" spans="1:19">
      <c r="A1113" t="n">
        <v>9551</v>
      </c>
      <c r="B1113" s="38" t="n">
        <v>43</v>
      </c>
      <c r="C1113" s="7" t="n">
        <v>3</v>
      </c>
      <c r="D1113" s="7" t="n">
        <v>128</v>
      </c>
    </row>
    <row r="1114" spans="1:19">
      <c r="A1114" t="s">
        <v>4</v>
      </c>
      <c r="B1114" s="4" t="s">
        <v>5</v>
      </c>
      <c r="C1114" s="4" t="s">
        <v>13</v>
      </c>
      <c r="D1114" s="4" t="s">
        <v>13</v>
      </c>
      <c r="E1114" s="4" t="s">
        <v>24</v>
      </c>
      <c r="F1114" s="4" t="s">
        <v>24</v>
      </c>
      <c r="G1114" s="4" t="s">
        <v>24</v>
      </c>
      <c r="H1114" s="4" t="s">
        <v>10</v>
      </c>
    </row>
    <row r="1115" spans="1:19">
      <c r="A1115" t="n">
        <v>9558</v>
      </c>
      <c r="B1115" s="39" t="n">
        <v>45</v>
      </c>
      <c r="C1115" s="7" t="n">
        <v>2</v>
      </c>
      <c r="D1115" s="7" t="n">
        <v>3</v>
      </c>
      <c r="E1115" s="7" t="n">
        <v>0.529999971389771</v>
      </c>
      <c r="F1115" s="7" t="n">
        <v>-4.19999980926514</v>
      </c>
      <c r="G1115" s="7" t="n">
        <v>150.5</v>
      </c>
      <c r="H1115" s="7" t="n">
        <v>0</v>
      </c>
    </row>
    <row r="1116" spans="1:19">
      <c r="A1116" t="s">
        <v>4</v>
      </c>
      <c r="B1116" s="4" t="s">
        <v>5</v>
      </c>
      <c r="C1116" s="4" t="s">
        <v>13</v>
      </c>
      <c r="D1116" s="4" t="s">
        <v>13</v>
      </c>
      <c r="E1116" s="4" t="s">
        <v>24</v>
      </c>
      <c r="F1116" s="4" t="s">
        <v>24</v>
      </c>
      <c r="G1116" s="4" t="s">
        <v>24</v>
      </c>
      <c r="H1116" s="4" t="s">
        <v>10</v>
      </c>
      <c r="I1116" s="4" t="s">
        <v>13</v>
      </c>
    </row>
    <row r="1117" spans="1:19">
      <c r="A1117" t="n">
        <v>9575</v>
      </c>
      <c r="B1117" s="39" t="n">
        <v>45</v>
      </c>
      <c r="C1117" s="7" t="n">
        <v>4</v>
      </c>
      <c r="D1117" s="7" t="n">
        <v>3</v>
      </c>
      <c r="E1117" s="7" t="n">
        <v>12.0600004196167</v>
      </c>
      <c r="F1117" s="7" t="n">
        <v>15.8299999237061</v>
      </c>
      <c r="G1117" s="7" t="n">
        <v>0</v>
      </c>
      <c r="H1117" s="7" t="n">
        <v>0</v>
      </c>
      <c r="I1117" s="7" t="n">
        <v>1</v>
      </c>
    </row>
    <row r="1118" spans="1:19">
      <c r="A1118" t="s">
        <v>4</v>
      </c>
      <c r="B1118" s="4" t="s">
        <v>5</v>
      </c>
      <c r="C1118" s="4" t="s">
        <v>13</v>
      </c>
      <c r="D1118" s="4" t="s">
        <v>13</v>
      </c>
      <c r="E1118" s="4" t="s">
        <v>24</v>
      </c>
      <c r="F1118" s="4" t="s">
        <v>10</v>
      </c>
    </row>
    <row r="1119" spans="1:19">
      <c r="A1119" t="n">
        <v>9593</v>
      </c>
      <c r="B1119" s="39" t="n">
        <v>45</v>
      </c>
      <c r="C1119" s="7" t="n">
        <v>5</v>
      </c>
      <c r="D1119" s="7" t="n">
        <v>3</v>
      </c>
      <c r="E1119" s="7" t="n">
        <v>3.09999990463257</v>
      </c>
      <c r="F1119" s="7" t="n">
        <v>0</v>
      </c>
    </row>
    <row r="1120" spans="1:19">
      <c r="A1120" t="s">
        <v>4</v>
      </c>
      <c r="B1120" s="4" t="s">
        <v>5</v>
      </c>
      <c r="C1120" s="4" t="s">
        <v>13</v>
      </c>
      <c r="D1120" s="4" t="s">
        <v>13</v>
      </c>
      <c r="E1120" s="4" t="s">
        <v>24</v>
      </c>
      <c r="F1120" s="4" t="s">
        <v>10</v>
      </c>
    </row>
    <row r="1121" spans="1:9">
      <c r="A1121" t="n">
        <v>9602</v>
      </c>
      <c r="B1121" s="39" t="n">
        <v>45</v>
      </c>
      <c r="C1121" s="7" t="n">
        <v>11</v>
      </c>
      <c r="D1121" s="7" t="n">
        <v>3</v>
      </c>
      <c r="E1121" s="7" t="n">
        <v>40</v>
      </c>
      <c r="F1121" s="7" t="n">
        <v>0</v>
      </c>
    </row>
    <row r="1122" spans="1:9">
      <c r="A1122" t="s">
        <v>4</v>
      </c>
      <c r="B1122" s="4" t="s">
        <v>5</v>
      </c>
      <c r="C1122" s="4" t="s">
        <v>10</v>
      </c>
      <c r="D1122" s="4" t="s">
        <v>13</v>
      </c>
      <c r="E1122" s="4" t="s">
        <v>6</v>
      </c>
      <c r="F1122" s="4" t="s">
        <v>24</v>
      </c>
      <c r="G1122" s="4" t="s">
        <v>24</v>
      </c>
      <c r="H1122" s="4" t="s">
        <v>24</v>
      </c>
    </row>
    <row r="1123" spans="1:9">
      <c r="A1123" t="n">
        <v>9611</v>
      </c>
      <c r="B1123" s="55" t="n">
        <v>48</v>
      </c>
      <c r="C1123" s="7" t="n">
        <v>0</v>
      </c>
      <c r="D1123" s="7" t="n">
        <v>0</v>
      </c>
      <c r="E1123" s="7" t="s">
        <v>141</v>
      </c>
      <c r="F1123" s="7" t="n">
        <v>0</v>
      </c>
      <c r="G1123" s="7" t="n">
        <v>1</v>
      </c>
      <c r="H1123" s="7" t="n">
        <v>0</v>
      </c>
    </row>
    <row r="1124" spans="1:9">
      <c r="A1124" t="s">
        <v>4</v>
      </c>
      <c r="B1124" s="4" t="s">
        <v>5</v>
      </c>
      <c r="C1124" s="4" t="s">
        <v>10</v>
      </c>
      <c r="D1124" s="4" t="s">
        <v>13</v>
      </c>
      <c r="E1124" s="4" t="s">
        <v>6</v>
      </c>
      <c r="F1124" s="4" t="s">
        <v>24</v>
      </c>
      <c r="G1124" s="4" t="s">
        <v>24</v>
      </c>
      <c r="H1124" s="4" t="s">
        <v>24</v>
      </c>
    </row>
    <row r="1125" spans="1:9">
      <c r="A1125" t="n">
        <v>9637</v>
      </c>
      <c r="B1125" s="55" t="n">
        <v>48</v>
      </c>
      <c r="C1125" s="7" t="n">
        <v>6</v>
      </c>
      <c r="D1125" s="7" t="n">
        <v>0</v>
      </c>
      <c r="E1125" s="7" t="s">
        <v>141</v>
      </c>
      <c r="F1125" s="7" t="n">
        <v>0</v>
      </c>
      <c r="G1125" s="7" t="n">
        <v>1</v>
      </c>
      <c r="H1125" s="7" t="n">
        <v>0</v>
      </c>
    </row>
    <row r="1126" spans="1:9">
      <c r="A1126" t="s">
        <v>4</v>
      </c>
      <c r="B1126" s="4" t="s">
        <v>5</v>
      </c>
      <c r="C1126" s="4" t="s">
        <v>10</v>
      </c>
      <c r="D1126" s="4" t="s">
        <v>13</v>
      </c>
      <c r="E1126" s="4" t="s">
        <v>6</v>
      </c>
      <c r="F1126" s="4" t="s">
        <v>24</v>
      </c>
      <c r="G1126" s="4" t="s">
        <v>24</v>
      </c>
      <c r="H1126" s="4" t="s">
        <v>24</v>
      </c>
    </row>
    <row r="1127" spans="1:9">
      <c r="A1127" t="n">
        <v>9663</v>
      </c>
      <c r="B1127" s="55" t="n">
        <v>48</v>
      </c>
      <c r="C1127" s="7" t="n">
        <v>61489</v>
      </c>
      <c r="D1127" s="7" t="n">
        <v>0</v>
      </c>
      <c r="E1127" s="7" t="s">
        <v>141</v>
      </c>
      <c r="F1127" s="7" t="n">
        <v>0</v>
      </c>
      <c r="G1127" s="7" t="n">
        <v>1</v>
      </c>
      <c r="H1127" s="7" t="n">
        <v>0</v>
      </c>
    </row>
    <row r="1128" spans="1:9">
      <c r="A1128" t="s">
        <v>4</v>
      </c>
      <c r="B1128" s="4" t="s">
        <v>5</v>
      </c>
      <c r="C1128" s="4" t="s">
        <v>10</v>
      </c>
      <c r="D1128" s="4" t="s">
        <v>13</v>
      </c>
      <c r="E1128" s="4" t="s">
        <v>6</v>
      </c>
      <c r="F1128" s="4" t="s">
        <v>24</v>
      </c>
      <c r="G1128" s="4" t="s">
        <v>24</v>
      </c>
      <c r="H1128" s="4" t="s">
        <v>24</v>
      </c>
    </row>
    <row r="1129" spans="1:9">
      <c r="A1129" t="n">
        <v>9689</v>
      </c>
      <c r="B1129" s="55" t="n">
        <v>48</v>
      </c>
      <c r="C1129" s="7" t="n">
        <v>61490</v>
      </c>
      <c r="D1129" s="7" t="n">
        <v>0</v>
      </c>
      <c r="E1129" s="7" t="s">
        <v>141</v>
      </c>
      <c r="F1129" s="7" t="n">
        <v>0</v>
      </c>
      <c r="G1129" s="7" t="n">
        <v>1</v>
      </c>
      <c r="H1129" s="7" t="n">
        <v>0</v>
      </c>
    </row>
    <row r="1130" spans="1:9">
      <c r="A1130" t="s">
        <v>4</v>
      </c>
      <c r="B1130" s="4" t="s">
        <v>5</v>
      </c>
      <c r="C1130" s="4" t="s">
        <v>10</v>
      </c>
      <c r="D1130" s="4" t="s">
        <v>13</v>
      </c>
      <c r="E1130" s="4" t="s">
        <v>6</v>
      </c>
      <c r="F1130" s="4" t="s">
        <v>24</v>
      </c>
      <c r="G1130" s="4" t="s">
        <v>24</v>
      </c>
      <c r="H1130" s="4" t="s">
        <v>24</v>
      </c>
    </row>
    <row r="1131" spans="1:9">
      <c r="A1131" t="n">
        <v>9715</v>
      </c>
      <c r="B1131" s="55" t="n">
        <v>48</v>
      </c>
      <c r="C1131" s="7" t="n">
        <v>61488</v>
      </c>
      <c r="D1131" s="7" t="n">
        <v>0</v>
      </c>
      <c r="E1131" s="7" t="s">
        <v>141</v>
      </c>
      <c r="F1131" s="7" t="n">
        <v>0</v>
      </c>
      <c r="G1131" s="7" t="n">
        <v>1</v>
      </c>
      <c r="H1131" s="7" t="n">
        <v>0</v>
      </c>
    </row>
    <row r="1132" spans="1:9">
      <c r="A1132" t="s">
        <v>4</v>
      </c>
      <c r="B1132" s="4" t="s">
        <v>5</v>
      </c>
      <c r="C1132" s="4" t="s">
        <v>13</v>
      </c>
      <c r="D1132" s="4" t="s">
        <v>10</v>
      </c>
      <c r="E1132" s="4" t="s">
        <v>6</v>
      </c>
      <c r="F1132" s="4" t="s">
        <v>6</v>
      </c>
      <c r="G1132" s="4" t="s">
        <v>6</v>
      </c>
      <c r="H1132" s="4" t="s">
        <v>6</v>
      </c>
    </row>
    <row r="1133" spans="1:9">
      <c r="A1133" t="n">
        <v>9741</v>
      </c>
      <c r="B1133" s="48" t="n">
        <v>51</v>
      </c>
      <c r="C1133" s="7" t="n">
        <v>3</v>
      </c>
      <c r="D1133" s="7" t="n">
        <v>0</v>
      </c>
      <c r="E1133" s="7" t="s">
        <v>104</v>
      </c>
      <c r="F1133" s="7" t="s">
        <v>105</v>
      </c>
      <c r="G1133" s="7" t="s">
        <v>79</v>
      </c>
      <c r="H1133" s="7" t="s">
        <v>78</v>
      </c>
    </row>
    <row r="1134" spans="1:9">
      <c r="A1134" t="s">
        <v>4</v>
      </c>
      <c r="B1134" s="4" t="s">
        <v>5</v>
      </c>
      <c r="C1134" s="4" t="s">
        <v>13</v>
      </c>
      <c r="D1134" s="4" t="s">
        <v>10</v>
      </c>
      <c r="E1134" s="4" t="s">
        <v>6</v>
      </c>
      <c r="F1134" s="4" t="s">
        <v>6</v>
      </c>
      <c r="G1134" s="4" t="s">
        <v>6</v>
      </c>
      <c r="H1134" s="4" t="s">
        <v>6</v>
      </c>
    </row>
    <row r="1135" spans="1:9">
      <c r="A1135" t="n">
        <v>9770</v>
      </c>
      <c r="B1135" s="48" t="n">
        <v>51</v>
      </c>
      <c r="C1135" s="7" t="n">
        <v>3</v>
      </c>
      <c r="D1135" s="7" t="n">
        <v>61489</v>
      </c>
      <c r="E1135" s="7" t="s">
        <v>104</v>
      </c>
      <c r="F1135" s="7" t="s">
        <v>105</v>
      </c>
      <c r="G1135" s="7" t="s">
        <v>79</v>
      </c>
      <c r="H1135" s="7" t="s">
        <v>78</v>
      </c>
    </row>
    <row r="1136" spans="1:9">
      <c r="A1136" t="s">
        <v>4</v>
      </c>
      <c r="B1136" s="4" t="s">
        <v>5</v>
      </c>
      <c r="C1136" s="4" t="s">
        <v>13</v>
      </c>
      <c r="D1136" s="4" t="s">
        <v>10</v>
      </c>
      <c r="E1136" s="4" t="s">
        <v>6</v>
      </c>
      <c r="F1136" s="4" t="s">
        <v>6</v>
      </c>
      <c r="G1136" s="4" t="s">
        <v>6</v>
      </c>
      <c r="H1136" s="4" t="s">
        <v>6</v>
      </c>
    </row>
    <row r="1137" spans="1:8">
      <c r="A1137" t="n">
        <v>9799</v>
      </c>
      <c r="B1137" s="48" t="n">
        <v>51</v>
      </c>
      <c r="C1137" s="7" t="n">
        <v>3</v>
      </c>
      <c r="D1137" s="7" t="n">
        <v>61490</v>
      </c>
      <c r="E1137" s="7" t="s">
        <v>104</v>
      </c>
      <c r="F1137" s="7" t="s">
        <v>105</v>
      </c>
      <c r="G1137" s="7" t="s">
        <v>79</v>
      </c>
      <c r="H1137" s="7" t="s">
        <v>78</v>
      </c>
    </row>
    <row r="1138" spans="1:8">
      <c r="A1138" t="s">
        <v>4</v>
      </c>
      <c r="B1138" s="4" t="s">
        <v>5</v>
      </c>
      <c r="C1138" s="4" t="s">
        <v>13</v>
      </c>
      <c r="D1138" s="4" t="s">
        <v>10</v>
      </c>
      <c r="E1138" s="4" t="s">
        <v>6</v>
      </c>
      <c r="F1138" s="4" t="s">
        <v>6</v>
      </c>
      <c r="G1138" s="4" t="s">
        <v>6</v>
      </c>
      <c r="H1138" s="4" t="s">
        <v>6</v>
      </c>
    </row>
    <row r="1139" spans="1:8">
      <c r="A1139" t="n">
        <v>9828</v>
      </c>
      <c r="B1139" s="48" t="n">
        <v>51</v>
      </c>
      <c r="C1139" s="7" t="n">
        <v>3</v>
      </c>
      <c r="D1139" s="7" t="n">
        <v>61488</v>
      </c>
      <c r="E1139" s="7" t="s">
        <v>104</v>
      </c>
      <c r="F1139" s="7" t="s">
        <v>105</v>
      </c>
      <c r="G1139" s="7" t="s">
        <v>79</v>
      </c>
      <c r="H1139" s="7" t="s">
        <v>78</v>
      </c>
    </row>
    <row r="1140" spans="1:8">
      <c r="A1140" t="s">
        <v>4</v>
      </c>
      <c r="B1140" s="4" t="s">
        <v>5</v>
      </c>
      <c r="C1140" s="4" t="s">
        <v>13</v>
      </c>
      <c r="D1140" s="4" t="s">
        <v>10</v>
      </c>
      <c r="E1140" s="4" t="s">
        <v>6</v>
      </c>
      <c r="F1140" s="4" t="s">
        <v>6</v>
      </c>
      <c r="G1140" s="4" t="s">
        <v>6</v>
      </c>
      <c r="H1140" s="4" t="s">
        <v>6</v>
      </c>
    </row>
    <row r="1141" spans="1:8">
      <c r="A1141" t="n">
        <v>9857</v>
      </c>
      <c r="B1141" s="48" t="n">
        <v>51</v>
      </c>
      <c r="C1141" s="7" t="n">
        <v>3</v>
      </c>
      <c r="D1141" s="7" t="n">
        <v>7032</v>
      </c>
      <c r="E1141" s="7" t="s">
        <v>104</v>
      </c>
      <c r="F1141" s="7" t="s">
        <v>105</v>
      </c>
      <c r="G1141" s="7" t="s">
        <v>79</v>
      </c>
      <c r="H1141" s="7" t="s">
        <v>78</v>
      </c>
    </row>
    <row r="1142" spans="1:8">
      <c r="A1142" t="s">
        <v>4</v>
      </c>
      <c r="B1142" s="4" t="s">
        <v>5</v>
      </c>
      <c r="C1142" s="4" t="s">
        <v>10</v>
      </c>
      <c r="D1142" s="4" t="s">
        <v>24</v>
      </c>
      <c r="E1142" s="4" t="s">
        <v>24</v>
      </c>
      <c r="F1142" s="4" t="s">
        <v>24</v>
      </c>
      <c r="G1142" s="4" t="s">
        <v>24</v>
      </c>
    </row>
    <row r="1143" spans="1:8">
      <c r="A1143" t="n">
        <v>9886</v>
      </c>
      <c r="B1143" s="37" t="n">
        <v>46</v>
      </c>
      <c r="C1143" s="7" t="n">
        <v>61489</v>
      </c>
      <c r="D1143" s="7" t="n">
        <v>4.21000003814697</v>
      </c>
      <c r="E1143" s="7" t="n">
        <v>-5.26999998092651</v>
      </c>
      <c r="F1143" s="7" t="n">
        <v>152.190002441406</v>
      </c>
      <c r="G1143" s="7" t="n">
        <v>266</v>
      </c>
    </row>
    <row r="1144" spans="1:8">
      <c r="A1144" t="s">
        <v>4</v>
      </c>
      <c r="B1144" s="4" t="s">
        <v>5</v>
      </c>
      <c r="C1144" s="4" t="s">
        <v>10</v>
      </c>
      <c r="D1144" s="4" t="s">
        <v>24</v>
      </c>
      <c r="E1144" s="4" t="s">
        <v>24</v>
      </c>
      <c r="F1144" s="4" t="s">
        <v>24</v>
      </c>
      <c r="G1144" s="4" t="s">
        <v>24</v>
      </c>
    </row>
    <row r="1145" spans="1:8">
      <c r="A1145" t="n">
        <v>9905</v>
      </c>
      <c r="B1145" s="37" t="n">
        <v>46</v>
      </c>
      <c r="C1145" s="7" t="n">
        <v>61490</v>
      </c>
      <c r="D1145" s="7" t="n">
        <v>3.78999996185303</v>
      </c>
      <c r="E1145" s="7" t="n">
        <v>-5.28999996185303</v>
      </c>
      <c r="F1145" s="7" t="n">
        <v>152.979995727539</v>
      </c>
      <c r="G1145" s="7" t="n">
        <v>245.899993896484</v>
      </c>
    </row>
    <row r="1146" spans="1:8">
      <c r="A1146" t="s">
        <v>4</v>
      </c>
      <c r="B1146" s="4" t="s">
        <v>5</v>
      </c>
      <c r="C1146" s="4" t="s">
        <v>10</v>
      </c>
      <c r="D1146" s="4" t="s">
        <v>24</v>
      </c>
      <c r="E1146" s="4" t="s">
        <v>24</v>
      </c>
      <c r="F1146" s="4" t="s">
        <v>24</v>
      </c>
      <c r="G1146" s="4" t="s">
        <v>24</v>
      </c>
    </row>
    <row r="1147" spans="1:8">
      <c r="A1147" t="n">
        <v>9924</v>
      </c>
      <c r="B1147" s="37" t="n">
        <v>46</v>
      </c>
      <c r="C1147" s="7" t="n">
        <v>61488</v>
      </c>
      <c r="D1147" s="7" t="n">
        <v>3.55999994277954</v>
      </c>
      <c r="E1147" s="7" t="n">
        <v>-5.28999996185303</v>
      </c>
      <c r="F1147" s="7" t="n">
        <v>149.479995727539</v>
      </c>
      <c r="G1147" s="7" t="n">
        <v>323.200012207031</v>
      </c>
    </row>
    <row r="1148" spans="1:8">
      <c r="A1148" t="s">
        <v>4</v>
      </c>
      <c r="B1148" s="4" t="s">
        <v>5</v>
      </c>
      <c r="C1148" s="4" t="s">
        <v>10</v>
      </c>
      <c r="D1148" s="4" t="s">
        <v>24</v>
      </c>
      <c r="E1148" s="4" t="s">
        <v>24</v>
      </c>
      <c r="F1148" s="4" t="s">
        <v>24</v>
      </c>
      <c r="G1148" s="4" t="s">
        <v>24</v>
      </c>
    </row>
    <row r="1149" spans="1:8">
      <c r="A1149" t="n">
        <v>9943</v>
      </c>
      <c r="B1149" s="37" t="n">
        <v>46</v>
      </c>
      <c r="C1149" s="7" t="n">
        <v>68</v>
      </c>
      <c r="D1149" s="7" t="n">
        <v>2.02999997138977</v>
      </c>
      <c r="E1149" s="7" t="n">
        <v>-5.26999998092651</v>
      </c>
      <c r="F1149" s="7" t="n">
        <v>151.830001831055</v>
      </c>
      <c r="G1149" s="7" t="n">
        <v>188.600006103516</v>
      </c>
    </row>
    <row r="1150" spans="1:8">
      <c r="A1150" t="s">
        <v>4</v>
      </c>
      <c r="B1150" s="4" t="s">
        <v>5</v>
      </c>
      <c r="C1150" s="4" t="s">
        <v>10</v>
      </c>
      <c r="D1150" s="4" t="s">
        <v>24</v>
      </c>
      <c r="E1150" s="4" t="s">
        <v>24</v>
      </c>
      <c r="F1150" s="4" t="s">
        <v>24</v>
      </c>
      <c r="G1150" s="4" t="s">
        <v>24</v>
      </c>
    </row>
    <row r="1151" spans="1:8">
      <c r="A1151" t="n">
        <v>9962</v>
      </c>
      <c r="B1151" s="37" t="n">
        <v>46</v>
      </c>
      <c r="C1151" s="7" t="n">
        <v>7032</v>
      </c>
      <c r="D1151" s="7" t="n">
        <v>4.42999982833862</v>
      </c>
      <c r="E1151" s="7" t="n">
        <v>-4.76000022888184</v>
      </c>
      <c r="F1151" s="7" t="n">
        <v>150.020004272461</v>
      </c>
      <c r="G1151" s="7" t="n">
        <v>286</v>
      </c>
    </row>
    <row r="1152" spans="1:8">
      <c r="A1152" t="s">
        <v>4</v>
      </c>
      <c r="B1152" s="4" t="s">
        <v>5</v>
      </c>
      <c r="C1152" s="4" t="s">
        <v>10</v>
      </c>
    </row>
    <row r="1153" spans="1:8">
      <c r="A1153" t="n">
        <v>9981</v>
      </c>
      <c r="B1153" s="32" t="n">
        <v>16</v>
      </c>
      <c r="C1153" s="7" t="n">
        <v>0</v>
      </c>
    </row>
    <row r="1154" spans="1:8">
      <c r="A1154" t="s">
        <v>4</v>
      </c>
      <c r="B1154" s="4" t="s">
        <v>5</v>
      </c>
      <c r="C1154" s="4" t="s">
        <v>10</v>
      </c>
      <c r="D1154" s="4" t="s">
        <v>10</v>
      </c>
      <c r="E1154" s="4" t="s">
        <v>10</v>
      </c>
    </row>
    <row r="1155" spans="1:8">
      <c r="A1155" t="n">
        <v>9984</v>
      </c>
      <c r="B1155" s="45" t="n">
        <v>61</v>
      </c>
      <c r="C1155" s="7" t="n">
        <v>61489</v>
      </c>
      <c r="D1155" s="7" t="n">
        <v>0</v>
      </c>
      <c r="E1155" s="7" t="n">
        <v>1000</v>
      </c>
    </row>
    <row r="1156" spans="1:8">
      <c r="A1156" t="s">
        <v>4</v>
      </c>
      <c r="B1156" s="4" t="s">
        <v>5</v>
      </c>
      <c r="C1156" s="4" t="s">
        <v>10</v>
      </c>
      <c r="D1156" s="4" t="s">
        <v>10</v>
      </c>
      <c r="E1156" s="4" t="s">
        <v>10</v>
      </c>
    </row>
    <row r="1157" spans="1:8">
      <c r="A1157" t="n">
        <v>9991</v>
      </c>
      <c r="B1157" s="45" t="n">
        <v>61</v>
      </c>
      <c r="C1157" s="7" t="n">
        <v>61490</v>
      </c>
      <c r="D1157" s="7" t="n">
        <v>0</v>
      </c>
      <c r="E1157" s="7" t="n">
        <v>1000</v>
      </c>
    </row>
    <row r="1158" spans="1:8">
      <c r="A1158" t="s">
        <v>4</v>
      </c>
      <c r="B1158" s="4" t="s">
        <v>5</v>
      </c>
      <c r="C1158" s="4" t="s">
        <v>10</v>
      </c>
      <c r="D1158" s="4" t="s">
        <v>10</v>
      </c>
      <c r="E1158" s="4" t="s">
        <v>10</v>
      </c>
    </row>
    <row r="1159" spans="1:8">
      <c r="A1159" t="n">
        <v>9998</v>
      </c>
      <c r="B1159" s="45" t="n">
        <v>61</v>
      </c>
      <c r="C1159" s="7" t="n">
        <v>0</v>
      </c>
      <c r="D1159" s="7" t="n">
        <v>61489</v>
      </c>
      <c r="E1159" s="7" t="n">
        <v>0</v>
      </c>
    </row>
    <row r="1160" spans="1:8">
      <c r="A1160" t="s">
        <v>4</v>
      </c>
      <c r="B1160" s="4" t="s">
        <v>5</v>
      </c>
      <c r="C1160" s="4" t="s">
        <v>10</v>
      </c>
      <c r="D1160" s="4" t="s">
        <v>10</v>
      </c>
      <c r="E1160" s="4" t="s">
        <v>10</v>
      </c>
    </row>
    <row r="1161" spans="1:8">
      <c r="A1161" t="n">
        <v>10005</v>
      </c>
      <c r="B1161" s="45" t="n">
        <v>61</v>
      </c>
      <c r="C1161" s="7" t="n">
        <v>6</v>
      </c>
      <c r="D1161" s="7" t="n">
        <v>61489</v>
      </c>
      <c r="E1161" s="7" t="n">
        <v>0</v>
      </c>
    </row>
    <row r="1162" spans="1:8">
      <c r="A1162" t="s">
        <v>4</v>
      </c>
      <c r="B1162" s="4" t="s">
        <v>5</v>
      </c>
      <c r="C1162" s="4" t="s">
        <v>10</v>
      </c>
      <c r="D1162" s="4" t="s">
        <v>24</v>
      </c>
      <c r="E1162" s="4" t="s">
        <v>24</v>
      </c>
      <c r="F1162" s="4" t="s">
        <v>24</v>
      </c>
      <c r="G1162" s="4" t="s">
        <v>24</v>
      </c>
    </row>
    <row r="1163" spans="1:8">
      <c r="A1163" t="n">
        <v>10012</v>
      </c>
      <c r="B1163" s="37" t="n">
        <v>46</v>
      </c>
      <c r="C1163" s="7" t="n">
        <v>0</v>
      </c>
      <c r="D1163" s="7" t="n">
        <v>1.61000001430511</v>
      </c>
      <c r="E1163" s="7" t="n">
        <v>-5.26999998092651</v>
      </c>
      <c r="F1163" s="7" t="n">
        <v>152.070007324219</v>
      </c>
      <c r="G1163" s="7" t="n">
        <v>142.899993896484</v>
      </c>
    </row>
    <row r="1164" spans="1:8">
      <c r="A1164" t="s">
        <v>4</v>
      </c>
      <c r="B1164" s="4" t="s">
        <v>5</v>
      </c>
      <c r="C1164" s="4" t="s">
        <v>13</v>
      </c>
      <c r="D1164" s="4" t="s">
        <v>13</v>
      </c>
      <c r="E1164" s="4" t="s">
        <v>24</v>
      </c>
      <c r="F1164" s="4" t="s">
        <v>24</v>
      </c>
      <c r="G1164" s="4" t="s">
        <v>24</v>
      </c>
      <c r="H1164" s="4" t="s">
        <v>10</v>
      </c>
    </row>
    <row r="1165" spans="1:8">
      <c r="A1165" t="n">
        <v>10031</v>
      </c>
      <c r="B1165" s="39" t="n">
        <v>45</v>
      </c>
      <c r="C1165" s="7" t="n">
        <v>2</v>
      </c>
      <c r="D1165" s="7" t="n">
        <v>3</v>
      </c>
      <c r="E1165" s="7" t="n">
        <v>1.60000002384186</v>
      </c>
      <c r="F1165" s="7" t="n">
        <v>-3.88000011444092</v>
      </c>
      <c r="G1165" s="7" t="n">
        <v>152.429992675781</v>
      </c>
      <c r="H1165" s="7" t="n">
        <v>0</v>
      </c>
    </row>
    <row r="1166" spans="1:8">
      <c r="A1166" t="s">
        <v>4</v>
      </c>
      <c r="B1166" s="4" t="s">
        <v>5</v>
      </c>
      <c r="C1166" s="4" t="s">
        <v>13</v>
      </c>
      <c r="D1166" s="4" t="s">
        <v>13</v>
      </c>
      <c r="E1166" s="4" t="s">
        <v>24</v>
      </c>
      <c r="F1166" s="4" t="s">
        <v>24</v>
      </c>
      <c r="G1166" s="4" t="s">
        <v>24</v>
      </c>
      <c r="H1166" s="4" t="s">
        <v>10</v>
      </c>
      <c r="I1166" s="4" t="s">
        <v>13</v>
      </c>
    </row>
    <row r="1167" spans="1:8">
      <c r="A1167" t="n">
        <v>10048</v>
      </c>
      <c r="B1167" s="39" t="n">
        <v>45</v>
      </c>
      <c r="C1167" s="7" t="n">
        <v>4</v>
      </c>
      <c r="D1167" s="7" t="n">
        <v>3</v>
      </c>
      <c r="E1167" s="7" t="n">
        <v>5.07000017166138</v>
      </c>
      <c r="F1167" s="7" t="n">
        <v>281.739990234375</v>
      </c>
      <c r="G1167" s="7" t="n">
        <v>0</v>
      </c>
      <c r="H1167" s="7" t="n">
        <v>0</v>
      </c>
      <c r="I1167" s="7" t="n">
        <v>0</v>
      </c>
    </row>
    <row r="1168" spans="1:8">
      <c r="A1168" t="s">
        <v>4</v>
      </c>
      <c r="B1168" s="4" t="s">
        <v>5</v>
      </c>
      <c r="C1168" s="4" t="s">
        <v>13</v>
      </c>
      <c r="D1168" s="4" t="s">
        <v>13</v>
      </c>
      <c r="E1168" s="4" t="s">
        <v>24</v>
      </c>
      <c r="F1168" s="4" t="s">
        <v>10</v>
      </c>
    </row>
    <row r="1169" spans="1:9">
      <c r="A1169" t="n">
        <v>10066</v>
      </c>
      <c r="B1169" s="39" t="n">
        <v>45</v>
      </c>
      <c r="C1169" s="7" t="n">
        <v>5</v>
      </c>
      <c r="D1169" s="7" t="n">
        <v>3</v>
      </c>
      <c r="E1169" s="7" t="n">
        <v>1.39999997615814</v>
      </c>
      <c r="F1169" s="7" t="n">
        <v>0</v>
      </c>
    </row>
    <row r="1170" spans="1:9">
      <c r="A1170" t="s">
        <v>4</v>
      </c>
      <c r="B1170" s="4" t="s">
        <v>5</v>
      </c>
      <c r="C1170" s="4" t="s">
        <v>13</v>
      </c>
      <c r="D1170" s="4" t="s">
        <v>13</v>
      </c>
      <c r="E1170" s="4" t="s">
        <v>24</v>
      </c>
      <c r="F1170" s="4" t="s">
        <v>10</v>
      </c>
    </row>
    <row r="1171" spans="1:9">
      <c r="A1171" t="n">
        <v>10075</v>
      </c>
      <c r="B1171" s="39" t="n">
        <v>45</v>
      </c>
      <c r="C1171" s="7" t="n">
        <v>11</v>
      </c>
      <c r="D1171" s="7" t="n">
        <v>3</v>
      </c>
      <c r="E1171" s="7" t="n">
        <v>24</v>
      </c>
      <c r="F1171" s="7" t="n">
        <v>0</v>
      </c>
    </row>
    <row r="1172" spans="1:9">
      <c r="A1172" t="s">
        <v>4</v>
      </c>
      <c r="B1172" s="4" t="s">
        <v>5</v>
      </c>
      <c r="C1172" s="4" t="s">
        <v>13</v>
      </c>
      <c r="D1172" s="4" t="s">
        <v>13</v>
      </c>
      <c r="E1172" s="4" t="s">
        <v>24</v>
      </c>
      <c r="F1172" s="4" t="s">
        <v>24</v>
      </c>
      <c r="G1172" s="4" t="s">
        <v>24</v>
      </c>
      <c r="H1172" s="4" t="s">
        <v>10</v>
      </c>
      <c r="I1172" s="4" t="s">
        <v>13</v>
      </c>
    </row>
    <row r="1173" spans="1:9">
      <c r="A1173" t="n">
        <v>10084</v>
      </c>
      <c r="B1173" s="39" t="n">
        <v>45</v>
      </c>
      <c r="C1173" s="7" t="n">
        <v>4</v>
      </c>
      <c r="D1173" s="7" t="n">
        <v>3</v>
      </c>
      <c r="E1173" s="7" t="n">
        <v>0.639999985694885</v>
      </c>
      <c r="F1173" s="7" t="n">
        <v>279.429992675781</v>
      </c>
      <c r="G1173" s="7" t="n">
        <v>0</v>
      </c>
      <c r="H1173" s="7" t="n">
        <v>10000</v>
      </c>
      <c r="I1173" s="7" t="n">
        <v>1</v>
      </c>
    </row>
    <row r="1174" spans="1:9">
      <c r="A1174" t="s">
        <v>4</v>
      </c>
      <c r="B1174" s="4" t="s">
        <v>5</v>
      </c>
      <c r="C1174" s="4" t="s">
        <v>13</v>
      </c>
      <c r="D1174" s="20" t="s">
        <v>33</v>
      </c>
      <c r="E1174" s="4" t="s">
        <v>5</v>
      </c>
      <c r="F1174" s="4" t="s">
        <v>13</v>
      </c>
      <c r="G1174" s="4" t="s">
        <v>10</v>
      </c>
      <c r="H1174" s="20" t="s">
        <v>34</v>
      </c>
      <c r="I1174" s="4" t="s">
        <v>13</v>
      </c>
      <c r="J1174" s="4" t="s">
        <v>23</v>
      </c>
    </row>
    <row r="1175" spans="1:9">
      <c r="A1175" t="n">
        <v>10102</v>
      </c>
      <c r="B1175" s="11" t="n">
        <v>5</v>
      </c>
      <c r="C1175" s="7" t="n">
        <v>28</v>
      </c>
      <c r="D1175" s="20" t="s">
        <v>3</v>
      </c>
      <c r="E1175" s="30" t="n">
        <v>64</v>
      </c>
      <c r="F1175" s="7" t="n">
        <v>5</v>
      </c>
      <c r="G1175" s="7" t="n">
        <v>4</v>
      </c>
      <c r="H1175" s="20" t="s">
        <v>3</v>
      </c>
      <c r="I1175" s="7" t="n">
        <v>1</v>
      </c>
      <c r="J1175" s="12" t="n">
        <f t="normal" ca="1">A1181</f>
        <v>0</v>
      </c>
    </row>
    <row r="1176" spans="1:9">
      <c r="A1176" t="s">
        <v>4</v>
      </c>
      <c r="B1176" s="4" t="s">
        <v>5</v>
      </c>
      <c r="C1176" s="4" t="s">
        <v>10</v>
      </c>
      <c r="D1176" s="4" t="s">
        <v>13</v>
      </c>
      <c r="E1176" s="4" t="s">
        <v>6</v>
      </c>
      <c r="F1176" s="4" t="s">
        <v>24</v>
      </c>
      <c r="G1176" s="4" t="s">
        <v>24</v>
      </c>
      <c r="H1176" s="4" t="s">
        <v>24</v>
      </c>
    </row>
    <row r="1177" spans="1:9">
      <c r="A1177" t="n">
        <v>10113</v>
      </c>
      <c r="B1177" s="55" t="n">
        <v>48</v>
      </c>
      <c r="C1177" s="7" t="n">
        <v>4</v>
      </c>
      <c r="D1177" s="7" t="n">
        <v>0</v>
      </c>
      <c r="E1177" s="7" t="s">
        <v>71</v>
      </c>
      <c r="F1177" s="7" t="n">
        <v>-1</v>
      </c>
      <c r="G1177" s="7" t="n">
        <v>1</v>
      </c>
      <c r="H1177" s="7" t="n">
        <v>1.40129846432482e-45</v>
      </c>
    </row>
    <row r="1178" spans="1:9">
      <c r="A1178" t="s">
        <v>4</v>
      </c>
      <c r="B1178" s="4" t="s">
        <v>5</v>
      </c>
      <c r="C1178" s="4" t="s">
        <v>10</v>
      </c>
    </row>
    <row r="1179" spans="1:9">
      <c r="A1179" t="n">
        <v>10144</v>
      </c>
      <c r="B1179" s="32" t="n">
        <v>16</v>
      </c>
      <c r="C1179" s="7" t="n">
        <v>500</v>
      </c>
    </row>
    <row r="1180" spans="1:9">
      <c r="A1180" t="s">
        <v>4</v>
      </c>
      <c r="B1180" s="4" t="s">
        <v>5</v>
      </c>
      <c r="C1180" s="4" t="s">
        <v>10</v>
      </c>
      <c r="D1180" s="4" t="s">
        <v>9</v>
      </c>
    </row>
    <row r="1181" spans="1:9">
      <c r="A1181" t="n">
        <v>10147</v>
      </c>
      <c r="B1181" s="38" t="n">
        <v>43</v>
      </c>
      <c r="C1181" s="7" t="n">
        <v>7032</v>
      </c>
      <c r="D1181" s="7" t="n">
        <v>1</v>
      </c>
    </row>
    <row r="1182" spans="1:9">
      <c r="A1182" t="s">
        <v>4</v>
      </c>
      <c r="B1182" s="4" t="s">
        <v>5</v>
      </c>
      <c r="C1182" s="4" t="s">
        <v>13</v>
      </c>
      <c r="D1182" s="4" t="s">
        <v>10</v>
      </c>
      <c r="E1182" s="4" t="s">
        <v>9</v>
      </c>
      <c r="F1182" s="4" t="s">
        <v>10</v>
      </c>
    </row>
    <row r="1183" spans="1:9">
      <c r="A1183" t="n">
        <v>10154</v>
      </c>
      <c r="B1183" s="15" t="n">
        <v>50</v>
      </c>
      <c r="C1183" s="7" t="n">
        <v>3</v>
      </c>
      <c r="D1183" s="7" t="n">
        <v>8021</v>
      </c>
      <c r="E1183" s="7" t="n">
        <v>1058642330</v>
      </c>
      <c r="F1183" s="7" t="n">
        <v>1000</v>
      </c>
    </row>
    <row r="1184" spans="1:9">
      <c r="A1184" t="s">
        <v>4</v>
      </c>
      <c r="B1184" s="4" t="s">
        <v>5</v>
      </c>
      <c r="C1184" s="4" t="s">
        <v>13</v>
      </c>
      <c r="D1184" s="4" t="s">
        <v>10</v>
      </c>
      <c r="E1184" s="4" t="s">
        <v>9</v>
      </c>
      <c r="F1184" s="4" t="s">
        <v>10</v>
      </c>
    </row>
    <row r="1185" spans="1:10">
      <c r="A1185" t="n">
        <v>10164</v>
      </c>
      <c r="B1185" s="15" t="n">
        <v>50</v>
      </c>
      <c r="C1185" s="7" t="n">
        <v>3</v>
      </c>
      <c r="D1185" s="7" t="n">
        <v>8001</v>
      </c>
      <c r="E1185" s="7" t="n">
        <v>1063675494</v>
      </c>
      <c r="F1185" s="7" t="n">
        <v>1000</v>
      </c>
    </row>
    <row r="1186" spans="1:10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24</v>
      </c>
    </row>
    <row r="1187" spans="1:10">
      <c r="A1187" t="n">
        <v>10174</v>
      </c>
      <c r="B1187" s="22" t="n">
        <v>58</v>
      </c>
      <c r="C1187" s="7" t="n">
        <v>100</v>
      </c>
      <c r="D1187" s="7" t="n">
        <v>1000</v>
      </c>
      <c r="E1187" s="7" t="n">
        <v>1</v>
      </c>
    </row>
    <row r="1188" spans="1:10">
      <c r="A1188" t="s">
        <v>4</v>
      </c>
      <c r="B1188" s="4" t="s">
        <v>5</v>
      </c>
      <c r="C1188" s="4" t="s">
        <v>13</v>
      </c>
      <c r="D1188" s="4" t="s">
        <v>10</v>
      </c>
      <c r="E1188" s="4" t="s">
        <v>24</v>
      </c>
      <c r="F1188" s="4" t="s">
        <v>10</v>
      </c>
      <c r="G1188" s="4" t="s">
        <v>9</v>
      </c>
      <c r="H1188" s="4" t="s">
        <v>9</v>
      </c>
      <c r="I1188" s="4" t="s">
        <v>10</v>
      </c>
      <c r="J1188" s="4" t="s">
        <v>10</v>
      </c>
      <c r="K1188" s="4" t="s">
        <v>9</v>
      </c>
      <c r="L1188" s="4" t="s">
        <v>9</v>
      </c>
      <c r="M1188" s="4" t="s">
        <v>9</v>
      </c>
      <c r="N1188" s="4" t="s">
        <v>9</v>
      </c>
      <c r="O1188" s="4" t="s">
        <v>6</v>
      </c>
    </row>
    <row r="1189" spans="1:10">
      <c r="A1189" t="n">
        <v>10182</v>
      </c>
      <c r="B1189" s="15" t="n">
        <v>50</v>
      </c>
      <c r="C1189" s="7" t="n">
        <v>0</v>
      </c>
      <c r="D1189" s="7" t="n">
        <v>12326</v>
      </c>
      <c r="E1189" s="7" t="n">
        <v>0.800000011920929</v>
      </c>
      <c r="F1189" s="7" t="n">
        <v>1000</v>
      </c>
      <c r="G1189" s="7" t="n">
        <v>0</v>
      </c>
      <c r="H1189" s="7" t="n">
        <v>0</v>
      </c>
      <c r="I1189" s="7" t="n">
        <v>1</v>
      </c>
      <c r="J1189" s="7" t="n">
        <v>68</v>
      </c>
      <c r="K1189" s="7" t="n">
        <v>0</v>
      </c>
      <c r="L1189" s="7" t="n">
        <v>0</v>
      </c>
      <c r="M1189" s="7" t="n">
        <v>0</v>
      </c>
      <c r="N1189" s="7" t="n">
        <v>1106247680</v>
      </c>
      <c r="O1189" s="7" t="s">
        <v>12</v>
      </c>
    </row>
    <row r="1190" spans="1:10">
      <c r="A1190" t="s">
        <v>4</v>
      </c>
      <c r="B1190" s="4" t="s">
        <v>5</v>
      </c>
      <c r="C1190" s="4" t="s">
        <v>13</v>
      </c>
      <c r="D1190" s="4" t="s">
        <v>10</v>
      </c>
    </row>
    <row r="1191" spans="1:10">
      <c r="A1191" t="n">
        <v>10221</v>
      </c>
      <c r="B1191" s="22" t="n">
        <v>58</v>
      </c>
      <c r="C1191" s="7" t="n">
        <v>255</v>
      </c>
      <c r="D1191" s="7" t="n">
        <v>0</v>
      </c>
    </row>
    <row r="1192" spans="1:10">
      <c r="A1192" t="s">
        <v>4</v>
      </c>
      <c r="B1192" s="4" t="s">
        <v>5</v>
      </c>
      <c r="C1192" s="4" t="s">
        <v>13</v>
      </c>
      <c r="D1192" s="4" t="s">
        <v>13</v>
      </c>
      <c r="E1192" s="4" t="s">
        <v>13</v>
      </c>
      <c r="F1192" s="4" t="s">
        <v>13</v>
      </c>
    </row>
    <row r="1193" spans="1:10">
      <c r="A1193" t="n">
        <v>10225</v>
      </c>
      <c r="B1193" s="8" t="n">
        <v>14</v>
      </c>
      <c r="C1193" s="7" t="n">
        <v>0</v>
      </c>
      <c r="D1193" s="7" t="n">
        <v>1</v>
      </c>
      <c r="E1193" s="7" t="n">
        <v>0</v>
      </c>
      <c r="F1193" s="7" t="n">
        <v>0</v>
      </c>
    </row>
    <row r="1194" spans="1:10">
      <c r="A1194" t="s">
        <v>4</v>
      </c>
      <c r="B1194" s="4" t="s">
        <v>5</v>
      </c>
      <c r="C1194" s="4" t="s">
        <v>13</v>
      </c>
      <c r="D1194" s="20" t="s">
        <v>33</v>
      </c>
      <c r="E1194" s="4" t="s">
        <v>5</v>
      </c>
      <c r="F1194" s="4" t="s">
        <v>13</v>
      </c>
      <c r="G1194" s="4" t="s">
        <v>10</v>
      </c>
      <c r="H1194" s="20" t="s">
        <v>34</v>
      </c>
      <c r="I1194" s="4" t="s">
        <v>13</v>
      </c>
      <c r="J1194" s="4" t="s">
        <v>23</v>
      </c>
    </row>
    <row r="1195" spans="1:10">
      <c r="A1195" t="n">
        <v>10230</v>
      </c>
      <c r="B1195" s="11" t="n">
        <v>5</v>
      </c>
      <c r="C1195" s="7" t="n">
        <v>28</v>
      </c>
      <c r="D1195" s="20" t="s">
        <v>3</v>
      </c>
      <c r="E1195" s="30" t="n">
        <v>64</v>
      </c>
      <c r="F1195" s="7" t="n">
        <v>5</v>
      </c>
      <c r="G1195" s="7" t="n">
        <v>2</v>
      </c>
      <c r="H1195" s="20" t="s">
        <v>3</v>
      </c>
      <c r="I1195" s="7" t="n">
        <v>1</v>
      </c>
      <c r="J1195" s="12" t="n">
        <f t="normal" ca="1">A1205</f>
        <v>0</v>
      </c>
    </row>
    <row r="1196" spans="1:10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6</v>
      </c>
    </row>
    <row r="1197" spans="1:10">
      <c r="A1197" t="n">
        <v>10241</v>
      </c>
      <c r="B1197" s="48" t="n">
        <v>51</v>
      </c>
      <c r="C1197" s="7" t="n">
        <v>4</v>
      </c>
      <c r="D1197" s="7" t="n">
        <v>2</v>
      </c>
      <c r="E1197" s="7" t="s">
        <v>142</v>
      </c>
    </row>
    <row r="1198" spans="1:10">
      <c r="A1198" t="s">
        <v>4</v>
      </c>
      <c r="B1198" s="4" t="s">
        <v>5</v>
      </c>
      <c r="C1198" s="4" t="s">
        <v>10</v>
      </c>
    </row>
    <row r="1199" spans="1:10">
      <c r="A1199" t="n">
        <v>10254</v>
      </c>
      <c r="B1199" s="32" t="n">
        <v>16</v>
      </c>
      <c r="C1199" s="7" t="n">
        <v>0</v>
      </c>
    </row>
    <row r="1200" spans="1:10">
      <c r="A1200" t="s">
        <v>4</v>
      </c>
      <c r="B1200" s="4" t="s">
        <v>5</v>
      </c>
      <c r="C1200" s="4" t="s">
        <v>10</v>
      </c>
      <c r="D1200" s="4" t="s">
        <v>13</v>
      </c>
      <c r="E1200" s="4" t="s">
        <v>9</v>
      </c>
      <c r="F1200" s="4" t="s">
        <v>81</v>
      </c>
      <c r="G1200" s="4" t="s">
        <v>13</v>
      </c>
      <c r="H1200" s="4" t="s">
        <v>13</v>
      </c>
    </row>
    <row r="1201" spans="1:15">
      <c r="A1201" t="n">
        <v>10257</v>
      </c>
      <c r="B1201" s="49" t="n">
        <v>26</v>
      </c>
      <c r="C1201" s="7" t="n">
        <v>2</v>
      </c>
      <c r="D1201" s="7" t="n">
        <v>17</v>
      </c>
      <c r="E1201" s="7" t="n">
        <v>6383</v>
      </c>
      <c r="F1201" s="7" t="s">
        <v>143</v>
      </c>
      <c r="G1201" s="7" t="n">
        <v>2</v>
      </c>
      <c r="H1201" s="7" t="n">
        <v>0</v>
      </c>
    </row>
    <row r="1202" spans="1:15">
      <c r="A1202" t="s">
        <v>4</v>
      </c>
      <c r="B1202" s="4" t="s">
        <v>5</v>
      </c>
    </row>
    <row r="1203" spans="1:15">
      <c r="A1203" t="n">
        <v>10283</v>
      </c>
      <c r="B1203" s="50" t="n">
        <v>28</v>
      </c>
    </row>
    <row r="1204" spans="1:15">
      <c r="A1204" t="s">
        <v>4</v>
      </c>
      <c r="B1204" s="4" t="s">
        <v>5</v>
      </c>
      <c r="C1204" s="4" t="s">
        <v>13</v>
      </c>
      <c r="D1204" s="20" t="s">
        <v>33</v>
      </c>
      <c r="E1204" s="4" t="s">
        <v>5</v>
      </c>
      <c r="F1204" s="4" t="s">
        <v>13</v>
      </c>
      <c r="G1204" s="4" t="s">
        <v>10</v>
      </c>
      <c r="H1204" s="20" t="s">
        <v>34</v>
      </c>
      <c r="I1204" s="4" t="s">
        <v>13</v>
      </c>
      <c r="J1204" s="4" t="s">
        <v>23</v>
      </c>
    </row>
    <row r="1205" spans="1:15">
      <c r="A1205" t="n">
        <v>10284</v>
      </c>
      <c r="B1205" s="11" t="n">
        <v>5</v>
      </c>
      <c r="C1205" s="7" t="n">
        <v>28</v>
      </c>
      <c r="D1205" s="20" t="s">
        <v>3</v>
      </c>
      <c r="E1205" s="30" t="n">
        <v>64</v>
      </c>
      <c r="F1205" s="7" t="n">
        <v>5</v>
      </c>
      <c r="G1205" s="7" t="n">
        <v>1</v>
      </c>
      <c r="H1205" s="20" t="s">
        <v>3</v>
      </c>
      <c r="I1205" s="7" t="n">
        <v>1</v>
      </c>
      <c r="J1205" s="12" t="n">
        <f t="normal" ca="1">A1219</f>
        <v>0</v>
      </c>
    </row>
    <row r="1206" spans="1:15">
      <c r="A1206" t="s">
        <v>4</v>
      </c>
      <c r="B1206" s="4" t="s">
        <v>5</v>
      </c>
      <c r="C1206" s="4" t="s">
        <v>10</v>
      </c>
      <c r="D1206" s="4" t="s">
        <v>13</v>
      </c>
      <c r="E1206" s="4" t="s">
        <v>13</v>
      </c>
      <c r="F1206" s="4" t="s">
        <v>6</v>
      </c>
    </row>
    <row r="1207" spans="1:15">
      <c r="A1207" t="n">
        <v>10295</v>
      </c>
      <c r="B1207" s="27" t="n">
        <v>47</v>
      </c>
      <c r="C1207" s="7" t="n">
        <v>1</v>
      </c>
      <c r="D1207" s="7" t="n">
        <v>0</v>
      </c>
      <c r="E1207" s="7" t="n">
        <v>0</v>
      </c>
      <c r="F1207" s="7" t="s">
        <v>68</v>
      </c>
    </row>
    <row r="1208" spans="1:15">
      <c r="A1208" t="s">
        <v>4</v>
      </c>
      <c r="B1208" s="4" t="s">
        <v>5</v>
      </c>
      <c r="C1208" s="4" t="s">
        <v>10</v>
      </c>
    </row>
    <row r="1209" spans="1:15">
      <c r="A1209" t="n">
        <v>10309</v>
      </c>
      <c r="B1209" s="32" t="n">
        <v>16</v>
      </c>
      <c r="C1209" s="7" t="n">
        <v>500</v>
      </c>
    </row>
    <row r="1210" spans="1:15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6</v>
      </c>
    </row>
    <row r="1211" spans="1:15">
      <c r="A1211" t="n">
        <v>10312</v>
      </c>
      <c r="B1211" s="48" t="n">
        <v>51</v>
      </c>
      <c r="C1211" s="7" t="n">
        <v>4</v>
      </c>
      <c r="D1211" s="7" t="n">
        <v>1</v>
      </c>
      <c r="E1211" s="7" t="s">
        <v>89</v>
      </c>
    </row>
    <row r="1212" spans="1:15">
      <c r="A1212" t="s">
        <v>4</v>
      </c>
      <c r="B1212" s="4" t="s">
        <v>5</v>
      </c>
      <c r="C1212" s="4" t="s">
        <v>10</v>
      </c>
    </row>
    <row r="1213" spans="1:15">
      <c r="A1213" t="n">
        <v>10325</v>
      </c>
      <c r="B1213" s="32" t="n">
        <v>16</v>
      </c>
      <c r="C1213" s="7" t="n">
        <v>0</v>
      </c>
    </row>
    <row r="1214" spans="1:15">
      <c r="A1214" t="s">
        <v>4</v>
      </c>
      <c r="B1214" s="4" t="s">
        <v>5</v>
      </c>
      <c r="C1214" s="4" t="s">
        <v>10</v>
      </c>
      <c r="D1214" s="4" t="s">
        <v>13</v>
      </c>
      <c r="E1214" s="4" t="s">
        <v>9</v>
      </c>
      <c r="F1214" s="4" t="s">
        <v>81</v>
      </c>
      <c r="G1214" s="4" t="s">
        <v>13</v>
      </c>
      <c r="H1214" s="4" t="s">
        <v>13</v>
      </c>
    </row>
    <row r="1215" spans="1:15">
      <c r="A1215" t="n">
        <v>10328</v>
      </c>
      <c r="B1215" s="49" t="n">
        <v>26</v>
      </c>
      <c r="C1215" s="7" t="n">
        <v>1</v>
      </c>
      <c r="D1215" s="7" t="n">
        <v>17</v>
      </c>
      <c r="E1215" s="7" t="n">
        <v>1367</v>
      </c>
      <c r="F1215" s="7" t="s">
        <v>144</v>
      </c>
      <c r="G1215" s="7" t="n">
        <v>2</v>
      </c>
      <c r="H1215" s="7" t="n">
        <v>0</v>
      </c>
    </row>
    <row r="1216" spans="1:15">
      <c r="A1216" t="s">
        <v>4</v>
      </c>
      <c r="B1216" s="4" t="s">
        <v>5</v>
      </c>
    </row>
    <row r="1217" spans="1:10">
      <c r="A1217" t="n">
        <v>10357</v>
      </c>
      <c r="B1217" s="50" t="n">
        <v>28</v>
      </c>
    </row>
    <row r="1218" spans="1:10">
      <c r="A1218" t="s">
        <v>4</v>
      </c>
      <c r="B1218" s="4" t="s">
        <v>5</v>
      </c>
      <c r="C1218" s="4" t="s">
        <v>13</v>
      </c>
      <c r="D1218" s="20" t="s">
        <v>33</v>
      </c>
      <c r="E1218" s="4" t="s">
        <v>5</v>
      </c>
      <c r="F1218" s="4" t="s">
        <v>13</v>
      </c>
      <c r="G1218" s="4" t="s">
        <v>10</v>
      </c>
      <c r="H1218" s="20" t="s">
        <v>34</v>
      </c>
      <c r="I1218" s="4" t="s">
        <v>13</v>
      </c>
      <c r="J1218" s="4" t="s">
        <v>23</v>
      </c>
    </row>
    <row r="1219" spans="1:10">
      <c r="A1219" t="n">
        <v>10358</v>
      </c>
      <c r="B1219" s="11" t="n">
        <v>5</v>
      </c>
      <c r="C1219" s="7" t="n">
        <v>28</v>
      </c>
      <c r="D1219" s="20" t="s">
        <v>3</v>
      </c>
      <c r="E1219" s="30" t="n">
        <v>64</v>
      </c>
      <c r="F1219" s="7" t="n">
        <v>5</v>
      </c>
      <c r="G1219" s="7" t="n">
        <v>7</v>
      </c>
      <c r="H1219" s="20" t="s">
        <v>3</v>
      </c>
      <c r="I1219" s="7" t="n">
        <v>1</v>
      </c>
      <c r="J1219" s="12" t="n">
        <f t="normal" ca="1">A1229</f>
        <v>0</v>
      </c>
    </row>
    <row r="1220" spans="1:10">
      <c r="A1220" t="s">
        <v>4</v>
      </c>
      <c r="B1220" s="4" t="s">
        <v>5</v>
      </c>
      <c r="C1220" s="4" t="s">
        <v>13</v>
      </c>
      <c r="D1220" s="4" t="s">
        <v>10</v>
      </c>
      <c r="E1220" s="4" t="s">
        <v>6</v>
      </c>
    </row>
    <row r="1221" spans="1:10">
      <c r="A1221" t="n">
        <v>10369</v>
      </c>
      <c r="B1221" s="48" t="n">
        <v>51</v>
      </c>
      <c r="C1221" s="7" t="n">
        <v>4</v>
      </c>
      <c r="D1221" s="7" t="n">
        <v>7</v>
      </c>
      <c r="E1221" s="7" t="s">
        <v>86</v>
      </c>
    </row>
    <row r="1222" spans="1:10">
      <c r="A1222" t="s">
        <v>4</v>
      </c>
      <c r="B1222" s="4" t="s">
        <v>5</v>
      </c>
      <c r="C1222" s="4" t="s">
        <v>10</v>
      </c>
    </row>
    <row r="1223" spans="1:10">
      <c r="A1223" t="n">
        <v>10382</v>
      </c>
      <c r="B1223" s="32" t="n">
        <v>16</v>
      </c>
      <c r="C1223" s="7" t="n">
        <v>0</v>
      </c>
    </row>
    <row r="1224" spans="1:10">
      <c r="A1224" t="s">
        <v>4</v>
      </c>
      <c r="B1224" s="4" t="s">
        <v>5</v>
      </c>
      <c r="C1224" s="4" t="s">
        <v>10</v>
      </c>
      <c r="D1224" s="4" t="s">
        <v>13</v>
      </c>
      <c r="E1224" s="4" t="s">
        <v>9</v>
      </c>
      <c r="F1224" s="4" t="s">
        <v>81</v>
      </c>
      <c r="G1224" s="4" t="s">
        <v>13</v>
      </c>
      <c r="H1224" s="4" t="s">
        <v>13</v>
      </c>
    </row>
    <row r="1225" spans="1:10">
      <c r="A1225" t="n">
        <v>10385</v>
      </c>
      <c r="B1225" s="49" t="n">
        <v>26</v>
      </c>
      <c r="C1225" s="7" t="n">
        <v>7</v>
      </c>
      <c r="D1225" s="7" t="n">
        <v>17</v>
      </c>
      <c r="E1225" s="7" t="n">
        <v>4376</v>
      </c>
      <c r="F1225" s="7" t="s">
        <v>145</v>
      </c>
      <c r="G1225" s="7" t="n">
        <v>2</v>
      </c>
      <c r="H1225" s="7" t="n">
        <v>0</v>
      </c>
    </row>
    <row r="1226" spans="1:10">
      <c r="A1226" t="s">
        <v>4</v>
      </c>
      <c r="B1226" s="4" t="s">
        <v>5</v>
      </c>
    </row>
    <row r="1227" spans="1:10">
      <c r="A1227" t="n">
        <v>10409</v>
      </c>
      <c r="B1227" s="50" t="n">
        <v>28</v>
      </c>
    </row>
    <row r="1228" spans="1:10">
      <c r="A1228" t="s">
        <v>4</v>
      </c>
      <c r="B1228" s="4" t="s">
        <v>5</v>
      </c>
      <c r="C1228" s="4" t="s">
        <v>13</v>
      </c>
      <c r="D1228" s="20" t="s">
        <v>33</v>
      </c>
      <c r="E1228" s="4" t="s">
        <v>5</v>
      </c>
      <c r="F1228" s="4" t="s">
        <v>13</v>
      </c>
      <c r="G1228" s="4" t="s">
        <v>10</v>
      </c>
      <c r="H1228" s="20" t="s">
        <v>34</v>
      </c>
      <c r="I1228" s="4" t="s">
        <v>13</v>
      </c>
      <c r="J1228" s="4" t="s">
        <v>23</v>
      </c>
    </row>
    <row r="1229" spans="1:10">
      <c r="A1229" t="n">
        <v>10410</v>
      </c>
      <c r="B1229" s="11" t="n">
        <v>5</v>
      </c>
      <c r="C1229" s="7" t="n">
        <v>28</v>
      </c>
      <c r="D1229" s="20" t="s">
        <v>3</v>
      </c>
      <c r="E1229" s="30" t="n">
        <v>64</v>
      </c>
      <c r="F1229" s="7" t="n">
        <v>5</v>
      </c>
      <c r="G1229" s="7" t="n">
        <v>9</v>
      </c>
      <c r="H1229" s="20" t="s">
        <v>3</v>
      </c>
      <c r="I1229" s="7" t="n">
        <v>1</v>
      </c>
      <c r="J1229" s="12" t="n">
        <f t="normal" ca="1">A1243</f>
        <v>0</v>
      </c>
    </row>
    <row r="1230" spans="1:10">
      <c r="A1230" t="s">
        <v>4</v>
      </c>
      <c r="B1230" s="4" t="s">
        <v>5</v>
      </c>
      <c r="C1230" s="4" t="s">
        <v>10</v>
      </c>
      <c r="D1230" s="4" t="s">
        <v>13</v>
      </c>
      <c r="E1230" s="4" t="s">
        <v>13</v>
      </c>
      <c r="F1230" s="4" t="s">
        <v>6</v>
      </c>
    </row>
    <row r="1231" spans="1:10">
      <c r="A1231" t="n">
        <v>10421</v>
      </c>
      <c r="B1231" s="27" t="n">
        <v>47</v>
      </c>
      <c r="C1231" s="7" t="n">
        <v>9</v>
      </c>
      <c r="D1231" s="7" t="n">
        <v>0</v>
      </c>
      <c r="E1231" s="7" t="n">
        <v>0</v>
      </c>
      <c r="F1231" s="7" t="s">
        <v>75</v>
      </c>
    </row>
    <row r="1232" spans="1:10">
      <c r="A1232" t="s">
        <v>4</v>
      </c>
      <c r="B1232" s="4" t="s">
        <v>5</v>
      </c>
      <c r="C1232" s="4" t="s">
        <v>10</v>
      </c>
    </row>
    <row r="1233" spans="1:10">
      <c r="A1233" t="n">
        <v>10440</v>
      </c>
      <c r="B1233" s="32" t="n">
        <v>16</v>
      </c>
      <c r="C1233" s="7" t="n">
        <v>500</v>
      </c>
    </row>
    <row r="1234" spans="1:10">
      <c r="A1234" t="s">
        <v>4</v>
      </c>
      <c r="B1234" s="4" t="s">
        <v>5</v>
      </c>
      <c r="C1234" s="4" t="s">
        <v>13</v>
      </c>
      <c r="D1234" s="4" t="s">
        <v>10</v>
      </c>
      <c r="E1234" s="4" t="s">
        <v>6</v>
      </c>
    </row>
    <row r="1235" spans="1:10">
      <c r="A1235" t="n">
        <v>10443</v>
      </c>
      <c r="B1235" s="48" t="n">
        <v>51</v>
      </c>
      <c r="C1235" s="7" t="n">
        <v>4</v>
      </c>
      <c r="D1235" s="7" t="n">
        <v>9</v>
      </c>
      <c r="E1235" s="7" t="s">
        <v>146</v>
      </c>
    </row>
    <row r="1236" spans="1:10">
      <c r="A1236" t="s">
        <v>4</v>
      </c>
      <c r="B1236" s="4" t="s">
        <v>5</v>
      </c>
      <c r="C1236" s="4" t="s">
        <v>10</v>
      </c>
    </row>
    <row r="1237" spans="1:10">
      <c r="A1237" t="n">
        <v>10457</v>
      </c>
      <c r="B1237" s="32" t="n">
        <v>16</v>
      </c>
      <c r="C1237" s="7" t="n">
        <v>0</v>
      </c>
    </row>
    <row r="1238" spans="1:10">
      <c r="A1238" t="s">
        <v>4</v>
      </c>
      <c r="B1238" s="4" t="s">
        <v>5</v>
      </c>
      <c r="C1238" s="4" t="s">
        <v>10</v>
      </c>
      <c r="D1238" s="4" t="s">
        <v>13</v>
      </c>
      <c r="E1238" s="4" t="s">
        <v>9</v>
      </c>
      <c r="F1238" s="4" t="s">
        <v>81</v>
      </c>
      <c r="G1238" s="4" t="s">
        <v>13</v>
      </c>
      <c r="H1238" s="4" t="s">
        <v>13</v>
      </c>
    </row>
    <row r="1239" spans="1:10">
      <c r="A1239" t="n">
        <v>10460</v>
      </c>
      <c r="B1239" s="49" t="n">
        <v>26</v>
      </c>
      <c r="C1239" s="7" t="n">
        <v>9</v>
      </c>
      <c r="D1239" s="7" t="n">
        <v>17</v>
      </c>
      <c r="E1239" s="7" t="n">
        <v>5345</v>
      </c>
      <c r="F1239" s="7" t="s">
        <v>147</v>
      </c>
      <c r="G1239" s="7" t="n">
        <v>2</v>
      </c>
      <c r="H1239" s="7" t="n">
        <v>0</v>
      </c>
    </row>
    <row r="1240" spans="1:10">
      <c r="A1240" t="s">
        <v>4</v>
      </c>
      <c r="B1240" s="4" t="s">
        <v>5</v>
      </c>
    </row>
    <row r="1241" spans="1:10">
      <c r="A1241" t="n">
        <v>10495</v>
      </c>
      <c r="B1241" s="50" t="n">
        <v>28</v>
      </c>
    </row>
    <row r="1242" spans="1:10">
      <c r="A1242" t="s">
        <v>4</v>
      </c>
      <c r="B1242" s="4" t="s">
        <v>5</v>
      </c>
      <c r="C1242" s="4" t="s">
        <v>13</v>
      </c>
      <c r="D1242" s="20" t="s">
        <v>33</v>
      </c>
      <c r="E1242" s="4" t="s">
        <v>5</v>
      </c>
      <c r="F1242" s="4" t="s">
        <v>13</v>
      </c>
      <c r="G1242" s="4" t="s">
        <v>10</v>
      </c>
      <c r="H1242" s="20" t="s">
        <v>34</v>
      </c>
      <c r="I1242" s="4" t="s">
        <v>13</v>
      </c>
      <c r="J1242" s="4" t="s">
        <v>23</v>
      </c>
    </row>
    <row r="1243" spans="1:10">
      <c r="A1243" t="n">
        <v>10496</v>
      </c>
      <c r="B1243" s="11" t="n">
        <v>5</v>
      </c>
      <c r="C1243" s="7" t="n">
        <v>28</v>
      </c>
      <c r="D1243" s="20" t="s">
        <v>3</v>
      </c>
      <c r="E1243" s="30" t="n">
        <v>64</v>
      </c>
      <c r="F1243" s="7" t="n">
        <v>5</v>
      </c>
      <c r="G1243" s="7" t="n">
        <v>4</v>
      </c>
      <c r="H1243" s="20" t="s">
        <v>3</v>
      </c>
      <c r="I1243" s="7" t="n">
        <v>1</v>
      </c>
      <c r="J1243" s="12" t="n">
        <f t="normal" ca="1">A1253</f>
        <v>0</v>
      </c>
    </row>
    <row r="1244" spans="1:10">
      <c r="A1244" t="s">
        <v>4</v>
      </c>
      <c r="B1244" s="4" t="s">
        <v>5</v>
      </c>
      <c r="C1244" s="4" t="s">
        <v>13</v>
      </c>
      <c r="D1244" s="4" t="s">
        <v>10</v>
      </c>
      <c r="E1244" s="4" t="s">
        <v>6</v>
      </c>
    </row>
    <row r="1245" spans="1:10">
      <c r="A1245" t="n">
        <v>10507</v>
      </c>
      <c r="B1245" s="48" t="n">
        <v>51</v>
      </c>
      <c r="C1245" s="7" t="n">
        <v>4</v>
      </c>
      <c r="D1245" s="7" t="n">
        <v>4</v>
      </c>
      <c r="E1245" s="7" t="s">
        <v>148</v>
      </c>
    </row>
    <row r="1246" spans="1:10">
      <c r="A1246" t="s">
        <v>4</v>
      </c>
      <c r="B1246" s="4" t="s">
        <v>5</v>
      </c>
      <c r="C1246" s="4" t="s">
        <v>10</v>
      </c>
    </row>
    <row r="1247" spans="1:10">
      <c r="A1247" t="n">
        <v>10520</v>
      </c>
      <c r="B1247" s="32" t="n">
        <v>16</v>
      </c>
      <c r="C1247" s="7" t="n">
        <v>0</v>
      </c>
    </row>
    <row r="1248" spans="1:10">
      <c r="A1248" t="s">
        <v>4</v>
      </c>
      <c r="B1248" s="4" t="s">
        <v>5</v>
      </c>
      <c r="C1248" s="4" t="s">
        <v>10</v>
      </c>
      <c r="D1248" s="4" t="s">
        <v>13</v>
      </c>
      <c r="E1248" s="4" t="s">
        <v>9</v>
      </c>
      <c r="F1248" s="4" t="s">
        <v>81</v>
      </c>
      <c r="G1248" s="4" t="s">
        <v>13</v>
      </c>
      <c r="H1248" s="4" t="s">
        <v>13</v>
      </c>
    </row>
    <row r="1249" spans="1:10">
      <c r="A1249" t="n">
        <v>10523</v>
      </c>
      <c r="B1249" s="49" t="n">
        <v>26</v>
      </c>
      <c r="C1249" s="7" t="n">
        <v>4</v>
      </c>
      <c r="D1249" s="7" t="n">
        <v>17</v>
      </c>
      <c r="E1249" s="7" t="n">
        <v>7380</v>
      </c>
      <c r="F1249" s="7" t="s">
        <v>149</v>
      </c>
      <c r="G1249" s="7" t="n">
        <v>2</v>
      </c>
      <c r="H1249" s="7" t="n">
        <v>0</v>
      </c>
    </row>
    <row r="1250" spans="1:10">
      <c r="A1250" t="s">
        <v>4</v>
      </c>
      <c r="B1250" s="4" t="s">
        <v>5</v>
      </c>
    </row>
    <row r="1251" spans="1:10">
      <c r="A1251" t="n">
        <v>10588</v>
      </c>
      <c r="B1251" s="50" t="n">
        <v>28</v>
      </c>
    </row>
    <row r="1252" spans="1:10">
      <c r="A1252" t="s">
        <v>4</v>
      </c>
      <c r="B1252" s="4" t="s">
        <v>5</v>
      </c>
      <c r="C1252" s="4" t="s">
        <v>13</v>
      </c>
      <c r="D1252" s="20" t="s">
        <v>33</v>
      </c>
      <c r="E1252" s="4" t="s">
        <v>5</v>
      </c>
      <c r="F1252" s="4" t="s">
        <v>13</v>
      </c>
      <c r="G1252" s="4" t="s">
        <v>10</v>
      </c>
      <c r="H1252" s="20" t="s">
        <v>34</v>
      </c>
      <c r="I1252" s="4" t="s">
        <v>13</v>
      </c>
      <c r="J1252" s="4" t="s">
        <v>23</v>
      </c>
    </row>
    <row r="1253" spans="1:10">
      <c r="A1253" t="n">
        <v>10589</v>
      </c>
      <c r="B1253" s="11" t="n">
        <v>5</v>
      </c>
      <c r="C1253" s="7" t="n">
        <v>28</v>
      </c>
      <c r="D1253" s="20" t="s">
        <v>3</v>
      </c>
      <c r="E1253" s="30" t="n">
        <v>64</v>
      </c>
      <c r="F1253" s="7" t="n">
        <v>5</v>
      </c>
      <c r="G1253" s="7" t="n">
        <v>8</v>
      </c>
      <c r="H1253" s="20" t="s">
        <v>3</v>
      </c>
      <c r="I1253" s="7" t="n">
        <v>1</v>
      </c>
      <c r="J1253" s="12" t="n">
        <f t="normal" ca="1">A1267</f>
        <v>0</v>
      </c>
    </row>
    <row r="1254" spans="1:10">
      <c r="A1254" t="s">
        <v>4</v>
      </c>
      <c r="B1254" s="4" t="s">
        <v>5</v>
      </c>
      <c r="C1254" s="4" t="s">
        <v>10</v>
      </c>
      <c r="D1254" s="4" t="s">
        <v>13</v>
      </c>
      <c r="E1254" s="4" t="s">
        <v>13</v>
      </c>
      <c r="F1254" s="4" t="s">
        <v>6</v>
      </c>
    </row>
    <row r="1255" spans="1:10">
      <c r="A1255" t="n">
        <v>10600</v>
      </c>
      <c r="B1255" s="27" t="n">
        <v>47</v>
      </c>
      <c r="C1255" s="7" t="n">
        <v>8</v>
      </c>
      <c r="D1255" s="7" t="n">
        <v>0</v>
      </c>
      <c r="E1255" s="7" t="n">
        <v>0</v>
      </c>
      <c r="F1255" s="7" t="s">
        <v>70</v>
      </c>
    </row>
    <row r="1256" spans="1:10">
      <c r="A1256" t="s">
        <v>4</v>
      </c>
      <c r="B1256" s="4" t="s">
        <v>5</v>
      </c>
      <c r="C1256" s="4" t="s">
        <v>10</v>
      </c>
    </row>
    <row r="1257" spans="1:10">
      <c r="A1257" t="n">
        <v>10618</v>
      </c>
      <c r="B1257" s="32" t="n">
        <v>16</v>
      </c>
      <c r="C1257" s="7" t="n">
        <v>500</v>
      </c>
    </row>
    <row r="1258" spans="1:10">
      <c r="A1258" t="s">
        <v>4</v>
      </c>
      <c r="B1258" s="4" t="s">
        <v>5</v>
      </c>
      <c r="C1258" s="4" t="s">
        <v>13</v>
      </c>
      <c r="D1258" s="4" t="s">
        <v>10</v>
      </c>
      <c r="E1258" s="4" t="s">
        <v>6</v>
      </c>
    </row>
    <row r="1259" spans="1:10">
      <c r="A1259" t="n">
        <v>10621</v>
      </c>
      <c r="B1259" s="48" t="n">
        <v>51</v>
      </c>
      <c r="C1259" s="7" t="n">
        <v>4</v>
      </c>
      <c r="D1259" s="7" t="n">
        <v>8</v>
      </c>
      <c r="E1259" s="7" t="s">
        <v>89</v>
      </c>
    </row>
    <row r="1260" spans="1:10">
      <c r="A1260" t="s">
        <v>4</v>
      </c>
      <c r="B1260" s="4" t="s">
        <v>5</v>
      </c>
      <c r="C1260" s="4" t="s">
        <v>10</v>
      </c>
    </row>
    <row r="1261" spans="1:10">
      <c r="A1261" t="n">
        <v>10634</v>
      </c>
      <c r="B1261" s="32" t="n">
        <v>16</v>
      </c>
      <c r="C1261" s="7" t="n">
        <v>0</v>
      </c>
    </row>
    <row r="1262" spans="1:10">
      <c r="A1262" t="s">
        <v>4</v>
      </c>
      <c r="B1262" s="4" t="s">
        <v>5</v>
      </c>
      <c r="C1262" s="4" t="s">
        <v>10</v>
      </c>
      <c r="D1262" s="4" t="s">
        <v>13</v>
      </c>
      <c r="E1262" s="4" t="s">
        <v>9</v>
      </c>
      <c r="F1262" s="4" t="s">
        <v>81</v>
      </c>
      <c r="G1262" s="4" t="s">
        <v>13</v>
      </c>
      <c r="H1262" s="4" t="s">
        <v>13</v>
      </c>
    </row>
    <row r="1263" spans="1:10">
      <c r="A1263" t="n">
        <v>10637</v>
      </c>
      <c r="B1263" s="49" t="n">
        <v>26</v>
      </c>
      <c r="C1263" s="7" t="n">
        <v>8</v>
      </c>
      <c r="D1263" s="7" t="n">
        <v>17</v>
      </c>
      <c r="E1263" s="7" t="n">
        <v>9349</v>
      </c>
      <c r="F1263" s="7" t="s">
        <v>150</v>
      </c>
      <c r="G1263" s="7" t="n">
        <v>2</v>
      </c>
      <c r="H1263" s="7" t="n">
        <v>0</v>
      </c>
    </row>
    <row r="1264" spans="1:10">
      <c r="A1264" t="s">
        <v>4</v>
      </c>
      <c r="B1264" s="4" t="s">
        <v>5</v>
      </c>
    </row>
    <row r="1265" spans="1:10">
      <c r="A1265" t="n">
        <v>10721</v>
      </c>
      <c r="B1265" s="50" t="n">
        <v>28</v>
      </c>
    </row>
    <row r="1266" spans="1:10">
      <c r="A1266" t="s">
        <v>4</v>
      </c>
      <c r="B1266" s="4" t="s">
        <v>5</v>
      </c>
      <c r="C1266" s="4" t="s">
        <v>10</v>
      </c>
      <c r="D1266" s="4" t="s">
        <v>13</v>
      </c>
    </row>
    <row r="1267" spans="1:10">
      <c r="A1267" t="n">
        <v>10722</v>
      </c>
      <c r="B1267" s="51" t="n">
        <v>89</v>
      </c>
      <c r="C1267" s="7" t="n">
        <v>65533</v>
      </c>
      <c r="D1267" s="7" t="n">
        <v>1</v>
      </c>
    </row>
    <row r="1268" spans="1:10">
      <c r="A1268" t="s">
        <v>4</v>
      </c>
      <c r="B1268" s="4" t="s">
        <v>5</v>
      </c>
      <c r="C1268" s="4" t="s">
        <v>9</v>
      </c>
    </row>
    <row r="1269" spans="1:10">
      <c r="A1269" t="n">
        <v>10726</v>
      </c>
      <c r="B1269" s="46" t="n">
        <v>15</v>
      </c>
      <c r="C1269" s="7" t="n">
        <v>256</v>
      </c>
    </row>
    <row r="1270" spans="1:10">
      <c r="A1270" t="s">
        <v>4</v>
      </c>
      <c r="B1270" s="4" t="s">
        <v>5</v>
      </c>
      <c r="C1270" s="4" t="s">
        <v>10</v>
      </c>
      <c r="D1270" s="4" t="s">
        <v>13</v>
      </c>
      <c r="E1270" s="4" t="s">
        <v>13</v>
      </c>
      <c r="F1270" s="4" t="s">
        <v>6</v>
      </c>
    </row>
    <row r="1271" spans="1:10">
      <c r="A1271" t="n">
        <v>10731</v>
      </c>
      <c r="B1271" s="19" t="n">
        <v>20</v>
      </c>
      <c r="C1271" s="7" t="n">
        <v>0</v>
      </c>
      <c r="D1271" s="7" t="n">
        <v>2</v>
      </c>
      <c r="E1271" s="7" t="n">
        <v>10</v>
      </c>
      <c r="F1271" s="7" t="s">
        <v>133</v>
      </c>
    </row>
    <row r="1272" spans="1:10">
      <c r="A1272" t="s">
        <v>4</v>
      </c>
      <c r="B1272" s="4" t="s">
        <v>5</v>
      </c>
      <c r="C1272" s="4" t="s">
        <v>10</v>
      </c>
    </row>
    <row r="1273" spans="1:10">
      <c r="A1273" t="n">
        <v>10752</v>
      </c>
      <c r="B1273" s="32" t="n">
        <v>16</v>
      </c>
      <c r="C1273" s="7" t="n">
        <v>500</v>
      </c>
    </row>
    <row r="1274" spans="1:10">
      <c r="A1274" t="s">
        <v>4</v>
      </c>
      <c r="B1274" s="4" t="s">
        <v>5</v>
      </c>
      <c r="C1274" s="4" t="s">
        <v>13</v>
      </c>
      <c r="D1274" s="4" t="s">
        <v>10</v>
      </c>
      <c r="E1274" s="4" t="s">
        <v>6</v>
      </c>
    </row>
    <row r="1275" spans="1:10">
      <c r="A1275" t="n">
        <v>10755</v>
      </c>
      <c r="B1275" s="48" t="n">
        <v>51</v>
      </c>
      <c r="C1275" s="7" t="n">
        <v>4</v>
      </c>
      <c r="D1275" s="7" t="n">
        <v>0</v>
      </c>
      <c r="E1275" s="7" t="s">
        <v>86</v>
      </c>
    </row>
    <row r="1276" spans="1:10">
      <c r="A1276" t="s">
        <v>4</v>
      </c>
      <c r="B1276" s="4" t="s">
        <v>5</v>
      </c>
      <c r="C1276" s="4" t="s">
        <v>10</v>
      </c>
    </row>
    <row r="1277" spans="1:10">
      <c r="A1277" t="n">
        <v>10768</v>
      </c>
      <c r="B1277" s="32" t="n">
        <v>16</v>
      </c>
      <c r="C1277" s="7" t="n">
        <v>0</v>
      </c>
    </row>
    <row r="1278" spans="1:10">
      <c r="A1278" t="s">
        <v>4</v>
      </c>
      <c r="B1278" s="4" t="s">
        <v>5</v>
      </c>
      <c r="C1278" s="4" t="s">
        <v>10</v>
      </c>
      <c r="D1278" s="4" t="s">
        <v>13</v>
      </c>
      <c r="E1278" s="4" t="s">
        <v>9</v>
      </c>
      <c r="F1278" s="4" t="s">
        <v>81</v>
      </c>
      <c r="G1278" s="4" t="s">
        <v>13</v>
      </c>
      <c r="H1278" s="4" t="s">
        <v>13</v>
      </c>
    </row>
    <row r="1279" spans="1:10">
      <c r="A1279" t="n">
        <v>10771</v>
      </c>
      <c r="B1279" s="49" t="n">
        <v>26</v>
      </c>
      <c r="C1279" s="7" t="n">
        <v>0</v>
      </c>
      <c r="D1279" s="7" t="n">
        <v>17</v>
      </c>
      <c r="E1279" s="7" t="n">
        <v>52677</v>
      </c>
      <c r="F1279" s="7" t="s">
        <v>151</v>
      </c>
      <c r="G1279" s="7" t="n">
        <v>2</v>
      </c>
      <c r="H1279" s="7" t="n">
        <v>0</v>
      </c>
    </row>
    <row r="1280" spans="1:10">
      <c r="A1280" t="s">
        <v>4</v>
      </c>
      <c r="B1280" s="4" t="s">
        <v>5</v>
      </c>
    </row>
    <row r="1281" spans="1:8">
      <c r="A1281" t="n">
        <v>10805</v>
      </c>
      <c r="B1281" s="50" t="n">
        <v>28</v>
      </c>
    </row>
    <row r="1282" spans="1:8">
      <c r="A1282" t="s">
        <v>4</v>
      </c>
      <c r="B1282" s="4" t="s">
        <v>5</v>
      </c>
      <c r="C1282" s="4" t="s">
        <v>10</v>
      </c>
      <c r="D1282" s="4" t="s">
        <v>13</v>
      </c>
    </row>
    <row r="1283" spans="1:8">
      <c r="A1283" t="n">
        <v>10806</v>
      </c>
      <c r="B1283" s="51" t="n">
        <v>89</v>
      </c>
      <c r="C1283" s="7" t="n">
        <v>65533</v>
      </c>
      <c r="D1283" s="7" t="n">
        <v>1</v>
      </c>
    </row>
    <row r="1284" spans="1:8">
      <c r="A1284" t="s">
        <v>4</v>
      </c>
      <c r="B1284" s="4" t="s">
        <v>5</v>
      </c>
      <c r="C1284" s="4" t="s">
        <v>13</v>
      </c>
      <c r="D1284" s="4" t="s">
        <v>10</v>
      </c>
      <c r="E1284" s="4" t="s">
        <v>24</v>
      </c>
    </row>
    <row r="1285" spans="1:8">
      <c r="A1285" t="n">
        <v>10810</v>
      </c>
      <c r="B1285" s="22" t="n">
        <v>58</v>
      </c>
      <c r="C1285" s="7" t="n">
        <v>0</v>
      </c>
      <c r="D1285" s="7" t="n">
        <v>1000</v>
      </c>
      <c r="E1285" s="7" t="n">
        <v>1</v>
      </c>
    </row>
    <row r="1286" spans="1:8">
      <c r="A1286" t="s">
        <v>4</v>
      </c>
      <c r="B1286" s="4" t="s">
        <v>5</v>
      </c>
      <c r="C1286" s="4" t="s">
        <v>13</v>
      </c>
      <c r="D1286" s="4" t="s">
        <v>10</v>
      </c>
      <c r="E1286" s="4" t="s">
        <v>10</v>
      </c>
    </row>
    <row r="1287" spans="1:8">
      <c r="A1287" t="n">
        <v>10818</v>
      </c>
      <c r="B1287" s="15" t="n">
        <v>50</v>
      </c>
      <c r="C1287" s="7" t="n">
        <v>1</v>
      </c>
      <c r="D1287" s="7" t="n">
        <v>12326</v>
      </c>
      <c r="E1287" s="7" t="n">
        <v>1000</v>
      </c>
    </row>
    <row r="1288" spans="1:8">
      <c r="A1288" t="s">
        <v>4</v>
      </c>
      <c r="B1288" s="4" t="s">
        <v>5</v>
      </c>
      <c r="C1288" s="4" t="s">
        <v>13</v>
      </c>
      <c r="D1288" s="4" t="s">
        <v>10</v>
      </c>
      <c r="E1288" s="4" t="s">
        <v>9</v>
      </c>
      <c r="F1288" s="4" t="s">
        <v>10</v>
      </c>
    </row>
    <row r="1289" spans="1:8">
      <c r="A1289" t="n">
        <v>10824</v>
      </c>
      <c r="B1289" s="15" t="n">
        <v>50</v>
      </c>
      <c r="C1289" s="7" t="n">
        <v>3</v>
      </c>
      <c r="D1289" s="7" t="n">
        <v>8021</v>
      </c>
      <c r="E1289" s="7" t="n">
        <v>1050253722</v>
      </c>
      <c r="F1289" s="7" t="n">
        <v>1000</v>
      </c>
    </row>
    <row r="1290" spans="1:8">
      <c r="A1290" t="s">
        <v>4</v>
      </c>
      <c r="B1290" s="4" t="s">
        <v>5</v>
      </c>
      <c r="C1290" s="4" t="s">
        <v>13</v>
      </c>
      <c r="D1290" s="4" t="s">
        <v>10</v>
      </c>
      <c r="E1290" s="4" t="s">
        <v>9</v>
      </c>
      <c r="F1290" s="4" t="s">
        <v>10</v>
      </c>
    </row>
    <row r="1291" spans="1:8">
      <c r="A1291" t="n">
        <v>10834</v>
      </c>
      <c r="B1291" s="15" t="n">
        <v>50</v>
      </c>
      <c r="C1291" s="7" t="n">
        <v>3</v>
      </c>
      <c r="D1291" s="7" t="n">
        <v>8001</v>
      </c>
      <c r="E1291" s="7" t="n">
        <v>1053609165</v>
      </c>
      <c r="F1291" s="7" t="n">
        <v>1000</v>
      </c>
    </row>
    <row r="1292" spans="1:8">
      <c r="A1292" t="s">
        <v>4</v>
      </c>
      <c r="B1292" s="4" t="s">
        <v>5</v>
      </c>
      <c r="C1292" s="4" t="s">
        <v>13</v>
      </c>
      <c r="D1292" s="4" t="s">
        <v>10</v>
      </c>
    </row>
    <row r="1293" spans="1:8">
      <c r="A1293" t="n">
        <v>10844</v>
      </c>
      <c r="B1293" s="22" t="n">
        <v>58</v>
      </c>
      <c r="C1293" s="7" t="n">
        <v>255</v>
      </c>
      <c r="D1293" s="7" t="n">
        <v>0</v>
      </c>
    </row>
    <row r="1294" spans="1:8">
      <c r="A1294" t="s">
        <v>4</v>
      </c>
      <c r="B1294" s="4" t="s">
        <v>5</v>
      </c>
      <c r="C1294" s="4" t="s">
        <v>10</v>
      </c>
      <c r="D1294" s="4" t="s">
        <v>9</v>
      </c>
    </row>
    <row r="1295" spans="1:8">
      <c r="A1295" t="n">
        <v>10848</v>
      </c>
      <c r="B1295" s="35" t="n">
        <v>44</v>
      </c>
      <c r="C1295" s="7" t="n">
        <v>7032</v>
      </c>
      <c r="D1295" s="7" t="n">
        <v>1</v>
      </c>
    </row>
    <row r="1296" spans="1:8">
      <c r="A1296" t="s">
        <v>4</v>
      </c>
      <c r="B1296" s="4" t="s">
        <v>5</v>
      </c>
      <c r="C1296" s="4" t="s">
        <v>10</v>
      </c>
    </row>
    <row r="1297" spans="1:6">
      <c r="A1297" t="n">
        <v>10855</v>
      </c>
      <c r="B1297" s="32" t="n">
        <v>16</v>
      </c>
      <c r="C1297" s="7" t="n">
        <v>500</v>
      </c>
    </row>
    <row r="1298" spans="1:6">
      <c r="A1298" t="s">
        <v>4</v>
      </c>
      <c r="B1298" s="4" t="s">
        <v>5</v>
      </c>
      <c r="C1298" s="4" t="s">
        <v>13</v>
      </c>
      <c r="D1298" s="4" t="s">
        <v>10</v>
      </c>
      <c r="E1298" s="4" t="s">
        <v>24</v>
      </c>
      <c r="F1298" s="4" t="s">
        <v>10</v>
      </c>
      <c r="G1298" s="4" t="s">
        <v>9</v>
      </c>
      <c r="H1298" s="4" t="s">
        <v>9</v>
      </c>
      <c r="I1298" s="4" t="s">
        <v>10</v>
      </c>
      <c r="J1298" s="4" t="s">
        <v>10</v>
      </c>
      <c r="K1298" s="4" t="s">
        <v>9</v>
      </c>
      <c r="L1298" s="4" t="s">
        <v>9</v>
      </c>
      <c r="M1298" s="4" t="s">
        <v>9</v>
      </c>
      <c r="N1298" s="4" t="s">
        <v>9</v>
      </c>
      <c r="O1298" s="4" t="s">
        <v>6</v>
      </c>
    </row>
    <row r="1299" spans="1:6">
      <c r="A1299" t="n">
        <v>10858</v>
      </c>
      <c r="B1299" s="15" t="n">
        <v>50</v>
      </c>
      <c r="C1299" s="7" t="n">
        <v>0</v>
      </c>
      <c r="D1299" s="7" t="n">
        <v>12105</v>
      </c>
      <c r="E1299" s="7" t="n">
        <v>1</v>
      </c>
      <c r="F1299" s="7" t="n">
        <v>0</v>
      </c>
      <c r="G1299" s="7" t="n">
        <v>0</v>
      </c>
      <c r="H1299" s="7" t="n">
        <v>0</v>
      </c>
      <c r="I1299" s="7" t="n">
        <v>0</v>
      </c>
      <c r="J1299" s="7" t="n">
        <v>65533</v>
      </c>
      <c r="K1299" s="7" t="n">
        <v>0</v>
      </c>
      <c r="L1299" s="7" t="n">
        <v>0</v>
      </c>
      <c r="M1299" s="7" t="n">
        <v>0</v>
      </c>
      <c r="N1299" s="7" t="n">
        <v>0</v>
      </c>
      <c r="O1299" s="7" t="s">
        <v>12</v>
      </c>
    </row>
    <row r="1300" spans="1:6">
      <c r="A1300" t="s">
        <v>4</v>
      </c>
      <c r="B1300" s="4" t="s">
        <v>5</v>
      </c>
      <c r="C1300" s="4" t="s">
        <v>13</v>
      </c>
      <c r="D1300" s="4" t="s">
        <v>13</v>
      </c>
      <c r="E1300" s="4" t="s">
        <v>13</v>
      </c>
      <c r="F1300" s="4" t="s">
        <v>24</v>
      </c>
      <c r="G1300" s="4" t="s">
        <v>24</v>
      </c>
      <c r="H1300" s="4" t="s">
        <v>24</v>
      </c>
      <c r="I1300" s="4" t="s">
        <v>24</v>
      </c>
      <c r="J1300" s="4" t="s">
        <v>24</v>
      </c>
    </row>
    <row r="1301" spans="1:6">
      <c r="A1301" t="n">
        <v>10897</v>
      </c>
      <c r="B1301" s="41" t="n">
        <v>76</v>
      </c>
      <c r="C1301" s="7" t="n">
        <v>0</v>
      </c>
      <c r="D1301" s="7" t="n">
        <v>3</v>
      </c>
      <c r="E1301" s="7" t="n">
        <v>0</v>
      </c>
      <c r="F1301" s="7" t="n">
        <v>1</v>
      </c>
      <c r="G1301" s="7" t="n">
        <v>1</v>
      </c>
      <c r="H1301" s="7" t="n">
        <v>1</v>
      </c>
      <c r="I1301" s="7" t="n">
        <v>1</v>
      </c>
      <c r="J1301" s="7" t="n">
        <v>1000</v>
      </c>
    </row>
    <row r="1302" spans="1:6">
      <c r="A1302" t="s">
        <v>4</v>
      </c>
      <c r="B1302" s="4" t="s">
        <v>5</v>
      </c>
      <c r="C1302" s="4" t="s">
        <v>13</v>
      </c>
      <c r="D1302" s="4" t="s">
        <v>13</v>
      </c>
    </row>
    <row r="1303" spans="1:6">
      <c r="A1303" t="n">
        <v>10921</v>
      </c>
      <c r="B1303" s="42" t="n">
        <v>77</v>
      </c>
      <c r="C1303" s="7" t="n">
        <v>0</v>
      </c>
      <c r="D1303" s="7" t="n">
        <v>3</v>
      </c>
    </row>
    <row r="1304" spans="1:6">
      <c r="A1304" t="s">
        <v>4</v>
      </c>
      <c r="B1304" s="4" t="s">
        <v>5</v>
      </c>
    </row>
    <row r="1305" spans="1:6">
      <c r="A1305" t="n">
        <v>10924</v>
      </c>
      <c r="B1305" s="64" t="n">
        <v>88</v>
      </c>
    </row>
    <row r="1306" spans="1:6">
      <c r="A1306" t="s">
        <v>4</v>
      </c>
      <c r="B1306" s="4" t="s">
        <v>5</v>
      </c>
      <c r="C1306" s="4" t="s">
        <v>13</v>
      </c>
      <c r="D1306" s="4" t="s">
        <v>13</v>
      </c>
      <c r="E1306" s="4" t="s">
        <v>13</v>
      </c>
      <c r="F1306" s="4" t="s">
        <v>24</v>
      </c>
      <c r="G1306" s="4" t="s">
        <v>24</v>
      </c>
      <c r="H1306" s="4" t="s">
        <v>24</v>
      </c>
      <c r="I1306" s="4" t="s">
        <v>24</v>
      </c>
      <c r="J1306" s="4" t="s">
        <v>24</v>
      </c>
    </row>
    <row r="1307" spans="1:6">
      <c r="A1307" t="n">
        <v>10925</v>
      </c>
      <c r="B1307" s="41" t="n">
        <v>76</v>
      </c>
      <c r="C1307" s="7" t="n">
        <v>0</v>
      </c>
      <c r="D1307" s="7" t="n">
        <v>3</v>
      </c>
      <c r="E1307" s="7" t="n">
        <v>0</v>
      </c>
      <c r="F1307" s="7" t="n">
        <v>1</v>
      </c>
      <c r="G1307" s="7" t="n">
        <v>1</v>
      </c>
      <c r="H1307" s="7" t="n">
        <v>1</v>
      </c>
      <c r="I1307" s="7" t="n">
        <v>0</v>
      </c>
      <c r="J1307" s="7" t="n">
        <v>1000</v>
      </c>
    </row>
    <row r="1308" spans="1:6">
      <c r="A1308" t="s">
        <v>4</v>
      </c>
      <c r="B1308" s="4" t="s">
        <v>5</v>
      </c>
      <c r="C1308" s="4" t="s">
        <v>13</v>
      </c>
      <c r="D1308" s="4" t="s">
        <v>13</v>
      </c>
    </row>
    <row r="1309" spans="1:6">
      <c r="A1309" t="n">
        <v>10949</v>
      </c>
      <c r="B1309" s="42" t="n">
        <v>77</v>
      </c>
      <c r="C1309" s="7" t="n">
        <v>0</v>
      </c>
      <c r="D1309" s="7" t="n">
        <v>3</v>
      </c>
    </row>
    <row r="1310" spans="1:6">
      <c r="A1310" t="s">
        <v>4</v>
      </c>
      <c r="B1310" s="4" t="s">
        <v>5</v>
      </c>
      <c r="C1310" s="4" t="s">
        <v>10</v>
      </c>
    </row>
    <row r="1311" spans="1:6">
      <c r="A1311" t="n">
        <v>10952</v>
      </c>
      <c r="B1311" s="32" t="n">
        <v>16</v>
      </c>
      <c r="C1311" s="7" t="n">
        <v>500</v>
      </c>
    </row>
    <row r="1312" spans="1:6">
      <c r="A1312" t="s">
        <v>4</v>
      </c>
      <c r="B1312" s="4" t="s">
        <v>5</v>
      </c>
      <c r="C1312" s="4" t="s">
        <v>13</v>
      </c>
    </row>
    <row r="1313" spans="1:15">
      <c r="A1313" t="n">
        <v>10955</v>
      </c>
      <c r="B1313" s="59" t="n">
        <v>78</v>
      </c>
      <c r="C1313" s="7" t="n">
        <v>255</v>
      </c>
    </row>
    <row r="1314" spans="1:15">
      <c r="A1314" t="s">
        <v>4</v>
      </c>
      <c r="B1314" s="4" t="s">
        <v>5</v>
      </c>
      <c r="C1314" s="4" t="s">
        <v>10</v>
      </c>
      <c r="D1314" s="4" t="s">
        <v>24</v>
      </c>
      <c r="E1314" s="4" t="s">
        <v>24</v>
      </c>
      <c r="F1314" s="4" t="s">
        <v>24</v>
      </c>
      <c r="G1314" s="4" t="s">
        <v>24</v>
      </c>
    </row>
    <row r="1315" spans="1:15">
      <c r="A1315" t="n">
        <v>10957</v>
      </c>
      <c r="B1315" s="37" t="n">
        <v>46</v>
      </c>
      <c r="C1315" s="7" t="n">
        <v>61456</v>
      </c>
      <c r="D1315" s="7" t="n">
        <v>2</v>
      </c>
      <c r="E1315" s="7" t="n">
        <v>-5.26999998092651</v>
      </c>
      <c r="F1315" s="7" t="n">
        <v>145.240005493164</v>
      </c>
      <c r="G1315" s="7" t="n">
        <v>180</v>
      </c>
    </row>
    <row r="1316" spans="1:15">
      <c r="A1316" t="s">
        <v>4</v>
      </c>
      <c r="B1316" s="4" t="s">
        <v>5</v>
      </c>
      <c r="C1316" s="4" t="s">
        <v>10</v>
      </c>
    </row>
    <row r="1317" spans="1:15">
      <c r="A1317" t="n">
        <v>10976</v>
      </c>
      <c r="B1317" s="17" t="n">
        <v>13</v>
      </c>
      <c r="C1317" s="7" t="n">
        <v>6512</v>
      </c>
    </row>
    <row r="1318" spans="1:15">
      <c r="A1318" t="s">
        <v>4</v>
      </c>
      <c r="B1318" s="4" t="s">
        <v>5</v>
      </c>
      <c r="C1318" s="4" t="s">
        <v>10</v>
      </c>
    </row>
    <row r="1319" spans="1:15">
      <c r="A1319" t="n">
        <v>10979</v>
      </c>
      <c r="B1319" s="17" t="n">
        <v>13</v>
      </c>
      <c r="C1319" s="7" t="n">
        <v>6547</v>
      </c>
    </row>
    <row r="1320" spans="1:15">
      <c r="A1320" t="s">
        <v>4</v>
      </c>
      <c r="B1320" s="4" t="s">
        <v>5</v>
      </c>
      <c r="C1320" s="4" t="s">
        <v>13</v>
      </c>
    </row>
    <row r="1321" spans="1:15">
      <c r="A1321" t="n">
        <v>10982</v>
      </c>
      <c r="B1321" s="59" t="n">
        <v>78</v>
      </c>
      <c r="C1321" s="7" t="n">
        <v>255</v>
      </c>
    </row>
    <row r="1322" spans="1:15">
      <c r="A1322" t="s">
        <v>4</v>
      </c>
      <c r="B1322" s="4" t="s">
        <v>5</v>
      </c>
      <c r="C1322" s="4" t="s">
        <v>10</v>
      </c>
      <c r="D1322" s="4" t="s">
        <v>13</v>
      </c>
      <c r="E1322" s="4" t="s">
        <v>6</v>
      </c>
      <c r="F1322" s="4" t="s">
        <v>24</v>
      </c>
      <c r="G1322" s="4" t="s">
        <v>24</v>
      </c>
      <c r="H1322" s="4" t="s">
        <v>24</v>
      </c>
    </row>
    <row r="1323" spans="1:15">
      <c r="A1323" t="n">
        <v>10984</v>
      </c>
      <c r="B1323" s="55" t="n">
        <v>48</v>
      </c>
      <c r="C1323" s="7" t="n">
        <v>61488</v>
      </c>
      <c r="D1323" s="7" t="n">
        <v>0</v>
      </c>
      <c r="E1323" s="7" t="s">
        <v>54</v>
      </c>
      <c r="F1323" s="7" t="n">
        <v>0</v>
      </c>
      <c r="G1323" s="7" t="n">
        <v>1</v>
      </c>
      <c r="H1323" s="7" t="n">
        <v>0</v>
      </c>
    </row>
    <row r="1324" spans="1:15">
      <c r="A1324" t="s">
        <v>4</v>
      </c>
      <c r="B1324" s="4" t="s">
        <v>5</v>
      </c>
      <c r="C1324" s="4" t="s">
        <v>10</v>
      </c>
      <c r="D1324" s="4" t="s">
        <v>13</v>
      </c>
      <c r="E1324" s="4" t="s">
        <v>6</v>
      </c>
      <c r="F1324" s="4" t="s">
        <v>24</v>
      </c>
      <c r="G1324" s="4" t="s">
        <v>24</v>
      </c>
      <c r="H1324" s="4" t="s">
        <v>24</v>
      </c>
    </row>
    <row r="1325" spans="1:15">
      <c r="A1325" t="n">
        <v>11008</v>
      </c>
      <c r="B1325" s="55" t="n">
        <v>48</v>
      </c>
      <c r="C1325" s="7" t="n">
        <v>61489</v>
      </c>
      <c r="D1325" s="7" t="n">
        <v>0</v>
      </c>
      <c r="E1325" s="7" t="s">
        <v>54</v>
      </c>
      <c r="F1325" s="7" t="n">
        <v>0</v>
      </c>
      <c r="G1325" s="7" t="n">
        <v>1</v>
      </c>
      <c r="H1325" s="7" t="n">
        <v>0</v>
      </c>
    </row>
    <row r="1326" spans="1:15">
      <c r="A1326" t="s">
        <v>4</v>
      </c>
      <c r="B1326" s="4" t="s">
        <v>5</v>
      </c>
      <c r="C1326" s="4" t="s">
        <v>10</v>
      </c>
      <c r="D1326" s="4" t="s">
        <v>13</v>
      </c>
      <c r="E1326" s="4" t="s">
        <v>6</v>
      </c>
      <c r="F1326" s="4" t="s">
        <v>24</v>
      </c>
      <c r="G1326" s="4" t="s">
        <v>24</v>
      </c>
      <c r="H1326" s="4" t="s">
        <v>24</v>
      </c>
    </row>
    <row r="1327" spans="1:15">
      <c r="A1327" t="n">
        <v>11032</v>
      </c>
      <c r="B1327" s="55" t="n">
        <v>48</v>
      </c>
      <c r="C1327" s="7" t="n">
        <v>61490</v>
      </c>
      <c r="D1327" s="7" t="n">
        <v>0</v>
      </c>
      <c r="E1327" s="7" t="s">
        <v>54</v>
      </c>
      <c r="F1327" s="7" t="n">
        <v>0</v>
      </c>
      <c r="G1327" s="7" t="n">
        <v>1</v>
      </c>
      <c r="H1327" s="7" t="n">
        <v>0</v>
      </c>
    </row>
    <row r="1328" spans="1:15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6</v>
      </c>
      <c r="F1328" s="4" t="s">
        <v>6</v>
      </c>
      <c r="G1328" s="4" t="s">
        <v>6</v>
      </c>
      <c r="H1328" s="4" t="s">
        <v>6</v>
      </c>
    </row>
    <row r="1329" spans="1:8">
      <c r="A1329" t="n">
        <v>11056</v>
      </c>
      <c r="B1329" s="48" t="n">
        <v>51</v>
      </c>
      <c r="C1329" s="7" t="n">
        <v>3</v>
      </c>
      <c r="D1329" s="7" t="n">
        <v>61488</v>
      </c>
      <c r="E1329" s="7" t="s">
        <v>152</v>
      </c>
      <c r="F1329" s="7" t="s">
        <v>153</v>
      </c>
      <c r="G1329" s="7" t="s">
        <v>79</v>
      </c>
      <c r="H1329" s="7" t="s">
        <v>78</v>
      </c>
    </row>
    <row r="1330" spans="1:8">
      <c r="A1330" t="s">
        <v>4</v>
      </c>
      <c r="B1330" s="4" t="s">
        <v>5</v>
      </c>
      <c r="C1330" s="4" t="s">
        <v>13</v>
      </c>
      <c r="D1330" s="4" t="s">
        <v>10</v>
      </c>
      <c r="E1330" s="4" t="s">
        <v>6</v>
      </c>
      <c r="F1330" s="4" t="s">
        <v>6</v>
      </c>
      <c r="G1330" s="4" t="s">
        <v>6</v>
      </c>
      <c r="H1330" s="4" t="s">
        <v>6</v>
      </c>
    </row>
    <row r="1331" spans="1:8">
      <c r="A1331" t="n">
        <v>11085</v>
      </c>
      <c r="B1331" s="48" t="n">
        <v>51</v>
      </c>
      <c r="C1331" s="7" t="n">
        <v>3</v>
      </c>
      <c r="D1331" s="7" t="n">
        <v>61490</v>
      </c>
      <c r="E1331" s="7" t="s">
        <v>152</v>
      </c>
      <c r="F1331" s="7" t="s">
        <v>153</v>
      </c>
      <c r="G1331" s="7" t="s">
        <v>79</v>
      </c>
      <c r="H1331" s="7" t="s">
        <v>78</v>
      </c>
    </row>
    <row r="1332" spans="1:8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6</v>
      </c>
      <c r="F1332" s="4" t="s">
        <v>6</v>
      </c>
      <c r="G1332" s="4" t="s">
        <v>6</v>
      </c>
      <c r="H1332" s="4" t="s">
        <v>6</v>
      </c>
    </row>
    <row r="1333" spans="1:8">
      <c r="A1333" t="n">
        <v>11114</v>
      </c>
      <c r="B1333" s="48" t="n">
        <v>51</v>
      </c>
      <c r="C1333" s="7" t="n">
        <v>3</v>
      </c>
      <c r="D1333" s="7" t="n">
        <v>61489</v>
      </c>
      <c r="E1333" s="7" t="s">
        <v>152</v>
      </c>
      <c r="F1333" s="7" t="s">
        <v>153</v>
      </c>
      <c r="G1333" s="7" t="s">
        <v>79</v>
      </c>
      <c r="H1333" s="7" t="s">
        <v>78</v>
      </c>
    </row>
    <row r="1334" spans="1:8">
      <c r="A1334" t="s">
        <v>4</v>
      </c>
      <c r="B1334" s="4" t="s">
        <v>5</v>
      </c>
      <c r="C1334" s="4" t="s">
        <v>13</v>
      </c>
      <c r="D1334" s="4" t="s">
        <v>6</v>
      </c>
    </row>
    <row r="1335" spans="1:8">
      <c r="A1335" t="n">
        <v>11143</v>
      </c>
      <c r="B1335" s="65" t="n">
        <v>4</v>
      </c>
      <c r="C1335" s="7" t="n">
        <v>11</v>
      </c>
      <c r="D1335" s="7" t="s">
        <v>31</v>
      </c>
    </row>
    <row r="1336" spans="1:8">
      <c r="A1336" t="s">
        <v>4</v>
      </c>
      <c r="B1336" s="4" t="s">
        <v>5</v>
      </c>
    </row>
    <row r="1337" spans="1:8">
      <c r="A1337" t="n">
        <v>11158</v>
      </c>
      <c r="B1337" s="5" t="n">
        <v>1</v>
      </c>
    </row>
    <row r="1338" spans="1:8" s="3" customFormat="1" customHeight="0">
      <c r="A1338" s="3" t="s">
        <v>2</v>
      </c>
      <c r="B1338" s="3" t="s">
        <v>154</v>
      </c>
    </row>
    <row r="1339" spans="1:8">
      <c r="A1339" t="s">
        <v>4</v>
      </c>
      <c r="B1339" s="4" t="s">
        <v>5</v>
      </c>
      <c r="C1339" s="4" t="s">
        <v>13</v>
      </c>
      <c r="D1339" s="4" t="s">
        <v>13</v>
      </c>
      <c r="E1339" s="4" t="s">
        <v>13</v>
      </c>
      <c r="F1339" s="4" t="s">
        <v>13</v>
      </c>
    </row>
    <row r="1340" spans="1:8">
      <c r="A1340" t="n">
        <v>11160</v>
      </c>
      <c r="B1340" s="8" t="n">
        <v>14</v>
      </c>
      <c r="C1340" s="7" t="n">
        <v>2</v>
      </c>
      <c r="D1340" s="7" t="n">
        <v>0</v>
      </c>
      <c r="E1340" s="7" t="n">
        <v>0</v>
      </c>
      <c r="F1340" s="7" t="n">
        <v>0</v>
      </c>
    </row>
    <row r="1341" spans="1:8">
      <c r="A1341" t="s">
        <v>4</v>
      </c>
      <c r="B1341" s="4" t="s">
        <v>5</v>
      </c>
      <c r="C1341" s="4" t="s">
        <v>13</v>
      </c>
      <c r="D1341" s="20" t="s">
        <v>33</v>
      </c>
      <c r="E1341" s="4" t="s">
        <v>5</v>
      </c>
      <c r="F1341" s="4" t="s">
        <v>13</v>
      </c>
      <c r="G1341" s="4" t="s">
        <v>10</v>
      </c>
      <c r="H1341" s="20" t="s">
        <v>34</v>
      </c>
      <c r="I1341" s="4" t="s">
        <v>13</v>
      </c>
      <c r="J1341" s="4" t="s">
        <v>9</v>
      </c>
      <c r="K1341" s="4" t="s">
        <v>13</v>
      </c>
      <c r="L1341" s="4" t="s">
        <v>13</v>
      </c>
      <c r="M1341" s="20" t="s">
        <v>33</v>
      </c>
      <c r="N1341" s="4" t="s">
        <v>5</v>
      </c>
      <c r="O1341" s="4" t="s">
        <v>13</v>
      </c>
      <c r="P1341" s="4" t="s">
        <v>10</v>
      </c>
      <c r="Q1341" s="20" t="s">
        <v>34</v>
      </c>
      <c r="R1341" s="4" t="s">
        <v>13</v>
      </c>
      <c r="S1341" s="4" t="s">
        <v>9</v>
      </c>
      <c r="T1341" s="4" t="s">
        <v>13</v>
      </c>
      <c r="U1341" s="4" t="s">
        <v>13</v>
      </c>
      <c r="V1341" s="4" t="s">
        <v>13</v>
      </c>
      <c r="W1341" s="4" t="s">
        <v>23</v>
      </c>
    </row>
    <row r="1342" spans="1:8">
      <c r="A1342" t="n">
        <v>11165</v>
      </c>
      <c r="B1342" s="11" t="n">
        <v>5</v>
      </c>
      <c r="C1342" s="7" t="n">
        <v>28</v>
      </c>
      <c r="D1342" s="20" t="s">
        <v>3</v>
      </c>
      <c r="E1342" s="10" t="n">
        <v>162</v>
      </c>
      <c r="F1342" s="7" t="n">
        <v>3</v>
      </c>
      <c r="G1342" s="7" t="n">
        <v>4236</v>
      </c>
      <c r="H1342" s="20" t="s">
        <v>3</v>
      </c>
      <c r="I1342" s="7" t="n">
        <v>0</v>
      </c>
      <c r="J1342" s="7" t="n">
        <v>1</v>
      </c>
      <c r="K1342" s="7" t="n">
        <v>2</v>
      </c>
      <c r="L1342" s="7" t="n">
        <v>28</v>
      </c>
      <c r="M1342" s="20" t="s">
        <v>3</v>
      </c>
      <c r="N1342" s="10" t="n">
        <v>162</v>
      </c>
      <c r="O1342" s="7" t="n">
        <v>3</v>
      </c>
      <c r="P1342" s="7" t="n">
        <v>4236</v>
      </c>
      <c r="Q1342" s="20" t="s">
        <v>3</v>
      </c>
      <c r="R1342" s="7" t="n">
        <v>0</v>
      </c>
      <c r="S1342" s="7" t="n">
        <v>2</v>
      </c>
      <c r="T1342" s="7" t="n">
        <v>2</v>
      </c>
      <c r="U1342" s="7" t="n">
        <v>11</v>
      </c>
      <c r="V1342" s="7" t="n">
        <v>1</v>
      </c>
      <c r="W1342" s="12" t="n">
        <f t="normal" ca="1">A1346</f>
        <v>0</v>
      </c>
    </row>
    <row r="1343" spans="1:8">
      <c r="A1343" t="s">
        <v>4</v>
      </c>
      <c r="B1343" s="4" t="s">
        <v>5</v>
      </c>
      <c r="C1343" s="4" t="s">
        <v>13</v>
      </c>
      <c r="D1343" s="4" t="s">
        <v>10</v>
      </c>
      <c r="E1343" s="4" t="s">
        <v>24</v>
      </c>
    </row>
    <row r="1344" spans="1:8">
      <c r="A1344" t="n">
        <v>11194</v>
      </c>
      <c r="B1344" s="22" t="n">
        <v>58</v>
      </c>
      <c r="C1344" s="7" t="n">
        <v>0</v>
      </c>
      <c r="D1344" s="7" t="n">
        <v>0</v>
      </c>
      <c r="E1344" s="7" t="n">
        <v>1</v>
      </c>
    </row>
    <row r="1345" spans="1:23">
      <c r="A1345" t="s">
        <v>4</v>
      </c>
      <c r="B1345" s="4" t="s">
        <v>5</v>
      </c>
      <c r="C1345" s="4" t="s">
        <v>13</v>
      </c>
      <c r="D1345" s="20" t="s">
        <v>33</v>
      </c>
      <c r="E1345" s="4" t="s">
        <v>5</v>
      </c>
      <c r="F1345" s="4" t="s">
        <v>13</v>
      </c>
      <c r="G1345" s="4" t="s">
        <v>10</v>
      </c>
      <c r="H1345" s="20" t="s">
        <v>34</v>
      </c>
      <c r="I1345" s="4" t="s">
        <v>13</v>
      </c>
      <c r="J1345" s="4" t="s">
        <v>9</v>
      </c>
      <c r="K1345" s="4" t="s">
        <v>13</v>
      </c>
      <c r="L1345" s="4" t="s">
        <v>13</v>
      </c>
      <c r="M1345" s="20" t="s">
        <v>33</v>
      </c>
      <c r="N1345" s="4" t="s">
        <v>5</v>
      </c>
      <c r="O1345" s="4" t="s">
        <v>13</v>
      </c>
      <c r="P1345" s="4" t="s">
        <v>10</v>
      </c>
      <c r="Q1345" s="20" t="s">
        <v>34</v>
      </c>
      <c r="R1345" s="4" t="s">
        <v>13</v>
      </c>
      <c r="S1345" s="4" t="s">
        <v>9</v>
      </c>
      <c r="T1345" s="4" t="s">
        <v>13</v>
      </c>
      <c r="U1345" s="4" t="s">
        <v>13</v>
      </c>
      <c r="V1345" s="4" t="s">
        <v>13</v>
      </c>
      <c r="W1345" s="4" t="s">
        <v>23</v>
      </c>
    </row>
    <row r="1346" spans="1:23">
      <c r="A1346" t="n">
        <v>11202</v>
      </c>
      <c r="B1346" s="11" t="n">
        <v>5</v>
      </c>
      <c r="C1346" s="7" t="n">
        <v>28</v>
      </c>
      <c r="D1346" s="20" t="s">
        <v>3</v>
      </c>
      <c r="E1346" s="10" t="n">
        <v>162</v>
      </c>
      <c r="F1346" s="7" t="n">
        <v>3</v>
      </c>
      <c r="G1346" s="7" t="n">
        <v>4236</v>
      </c>
      <c r="H1346" s="20" t="s">
        <v>3</v>
      </c>
      <c r="I1346" s="7" t="n">
        <v>0</v>
      </c>
      <c r="J1346" s="7" t="n">
        <v>1</v>
      </c>
      <c r="K1346" s="7" t="n">
        <v>3</v>
      </c>
      <c r="L1346" s="7" t="n">
        <v>28</v>
      </c>
      <c r="M1346" s="20" t="s">
        <v>3</v>
      </c>
      <c r="N1346" s="10" t="n">
        <v>162</v>
      </c>
      <c r="O1346" s="7" t="n">
        <v>3</v>
      </c>
      <c r="P1346" s="7" t="n">
        <v>4236</v>
      </c>
      <c r="Q1346" s="20" t="s">
        <v>3</v>
      </c>
      <c r="R1346" s="7" t="n">
        <v>0</v>
      </c>
      <c r="S1346" s="7" t="n">
        <v>2</v>
      </c>
      <c r="T1346" s="7" t="n">
        <v>3</v>
      </c>
      <c r="U1346" s="7" t="n">
        <v>9</v>
      </c>
      <c r="V1346" s="7" t="n">
        <v>1</v>
      </c>
      <c r="W1346" s="12" t="n">
        <f t="normal" ca="1">A1356</f>
        <v>0</v>
      </c>
    </row>
    <row r="1347" spans="1:23">
      <c r="A1347" t="s">
        <v>4</v>
      </c>
      <c r="B1347" s="4" t="s">
        <v>5</v>
      </c>
      <c r="C1347" s="4" t="s">
        <v>13</v>
      </c>
      <c r="D1347" s="20" t="s">
        <v>33</v>
      </c>
      <c r="E1347" s="4" t="s">
        <v>5</v>
      </c>
      <c r="F1347" s="4" t="s">
        <v>10</v>
      </c>
      <c r="G1347" s="4" t="s">
        <v>13</v>
      </c>
      <c r="H1347" s="4" t="s">
        <v>13</v>
      </c>
      <c r="I1347" s="4" t="s">
        <v>6</v>
      </c>
      <c r="J1347" s="20" t="s">
        <v>34</v>
      </c>
      <c r="K1347" s="4" t="s">
        <v>13</v>
      </c>
      <c r="L1347" s="4" t="s">
        <v>13</v>
      </c>
      <c r="M1347" s="20" t="s">
        <v>33</v>
      </c>
      <c r="N1347" s="4" t="s">
        <v>5</v>
      </c>
      <c r="O1347" s="4" t="s">
        <v>13</v>
      </c>
      <c r="P1347" s="20" t="s">
        <v>34</v>
      </c>
      <c r="Q1347" s="4" t="s">
        <v>13</v>
      </c>
      <c r="R1347" s="4" t="s">
        <v>9</v>
      </c>
      <c r="S1347" s="4" t="s">
        <v>13</v>
      </c>
      <c r="T1347" s="4" t="s">
        <v>13</v>
      </c>
      <c r="U1347" s="4" t="s">
        <v>13</v>
      </c>
      <c r="V1347" s="20" t="s">
        <v>33</v>
      </c>
      <c r="W1347" s="4" t="s">
        <v>5</v>
      </c>
      <c r="X1347" s="4" t="s">
        <v>13</v>
      </c>
      <c r="Y1347" s="20" t="s">
        <v>34</v>
      </c>
      <c r="Z1347" s="4" t="s">
        <v>13</v>
      </c>
      <c r="AA1347" s="4" t="s">
        <v>9</v>
      </c>
      <c r="AB1347" s="4" t="s">
        <v>13</v>
      </c>
      <c r="AC1347" s="4" t="s">
        <v>13</v>
      </c>
      <c r="AD1347" s="4" t="s">
        <v>13</v>
      </c>
      <c r="AE1347" s="4" t="s">
        <v>23</v>
      </c>
    </row>
    <row r="1348" spans="1:23">
      <c r="A1348" t="n">
        <v>11231</v>
      </c>
      <c r="B1348" s="11" t="n">
        <v>5</v>
      </c>
      <c r="C1348" s="7" t="n">
        <v>28</v>
      </c>
      <c r="D1348" s="20" t="s">
        <v>3</v>
      </c>
      <c r="E1348" s="27" t="n">
        <v>47</v>
      </c>
      <c r="F1348" s="7" t="n">
        <v>61456</v>
      </c>
      <c r="G1348" s="7" t="n">
        <v>2</v>
      </c>
      <c r="H1348" s="7" t="n">
        <v>0</v>
      </c>
      <c r="I1348" s="7" t="s">
        <v>53</v>
      </c>
      <c r="J1348" s="20" t="s">
        <v>3</v>
      </c>
      <c r="K1348" s="7" t="n">
        <v>8</v>
      </c>
      <c r="L1348" s="7" t="n">
        <v>28</v>
      </c>
      <c r="M1348" s="20" t="s">
        <v>3</v>
      </c>
      <c r="N1348" s="21" t="n">
        <v>74</v>
      </c>
      <c r="O1348" s="7" t="n">
        <v>65</v>
      </c>
      <c r="P1348" s="20" t="s">
        <v>3</v>
      </c>
      <c r="Q1348" s="7" t="n">
        <v>0</v>
      </c>
      <c r="R1348" s="7" t="n">
        <v>1</v>
      </c>
      <c r="S1348" s="7" t="n">
        <v>3</v>
      </c>
      <c r="T1348" s="7" t="n">
        <v>9</v>
      </c>
      <c r="U1348" s="7" t="n">
        <v>28</v>
      </c>
      <c r="V1348" s="20" t="s">
        <v>3</v>
      </c>
      <c r="W1348" s="21" t="n">
        <v>74</v>
      </c>
      <c r="X1348" s="7" t="n">
        <v>65</v>
      </c>
      <c r="Y1348" s="20" t="s">
        <v>3</v>
      </c>
      <c r="Z1348" s="7" t="n">
        <v>0</v>
      </c>
      <c r="AA1348" s="7" t="n">
        <v>2</v>
      </c>
      <c r="AB1348" s="7" t="n">
        <v>3</v>
      </c>
      <c r="AC1348" s="7" t="n">
        <v>9</v>
      </c>
      <c r="AD1348" s="7" t="n">
        <v>1</v>
      </c>
      <c r="AE1348" s="12" t="n">
        <f t="normal" ca="1">A1352</f>
        <v>0</v>
      </c>
    </row>
    <row r="1349" spans="1:23">
      <c r="A1349" t="s">
        <v>4</v>
      </c>
      <c r="B1349" s="4" t="s">
        <v>5</v>
      </c>
      <c r="C1349" s="4" t="s">
        <v>10</v>
      </c>
      <c r="D1349" s="4" t="s">
        <v>13</v>
      </c>
      <c r="E1349" s="4" t="s">
        <v>13</v>
      </c>
      <c r="F1349" s="4" t="s">
        <v>6</v>
      </c>
    </row>
    <row r="1350" spans="1:23">
      <c r="A1350" t="n">
        <v>11279</v>
      </c>
      <c r="B1350" s="27" t="n">
        <v>47</v>
      </c>
      <c r="C1350" s="7" t="n">
        <v>61456</v>
      </c>
      <c r="D1350" s="7" t="n">
        <v>0</v>
      </c>
      <c r="E1350" s="7" t="n">
        <v>0</v>
      </c>
      <c r="F1350" s="7" t="s">
        <v>54</v>
      </c>
    </row>
    <row r="1351" spans="1:23">
      <c r="A1351" t="s">
        <v>4</v>
      </c>
      <c r="B1351" s="4" t="s">
        <v>5</v>
      </c>
      <c r="C1351" s="4" t="s">
        <v>13</v>
      </c>
      <c r="D1351" s="4" t="s">
        <v>10</v>
      </c>
      <c r="E1351" s="4" t="s">
        <v>24</v>
      </c>
    </row>
    <row r="1352" spans="1:23">
      <c r="A1352" t="n">
        <v>11292</v>
      </c>
      <c r="B1352" s="22" t="n">
        <v>58</v>
      </c>
      <c r="C1352" s="7" t="n">
        <v>0</v>
      </c>
      <c r="D1352" s="7" t="n">
        <v>300</v>
      </c>
      <c r="E1352" s="7" t="n">
        <v>1</v>
      </c>
    </row>
    <row r="1353" spans="1:23">
      <c r="A1353" t="s">
        <v>4</v>
      </c>
      <c r="B1353" s="4" t="s">
        <v>5</v>
      </c>
      <c r="C1353" s="4" t="s">
        <v>13</v>
      </c>
      <c r="D1353" s="4" t="s">
        <v>10</v>
      </c>
    </row>
    <row r="1354" spans="1:23">
      <c r="A1354" t="n">
        <v>11300</v>
      </c>
      <c r="B1354" s="22" t="n">
        <v>58</v>
      </c>
      <c r="C1354" s="7" t="n">
        <v>255</v>
      </c>
      <c r="D1354" s="7" t="n">
        <v>0</v>
      </c>
    </row>
    <row r="1355" spans="1:23">
      <c r="A1355" t="s">
        <v>4</v>
      </c>
      <c r="B1355" s="4" t="s">
        <v>5</v>
      </c>
      <c r="C1355" s="4" t="s">
        <v>13</v>
      </c>
      <c r="D1355" s="4" t="s">
        <v>13</v>
      </c>
      <c r="E1355" s="4" t="s">
        <v>13</v>
      </c>
      <c r="F1355" s="4" t="s">
        <v>13</v>
      </c>
    </row>
    <row r="1356" spans="1:23">
      <c r="A1356" t="n">
        <v>11304</v>
      </c>
      <c r="B1356" s="8" t="n">
        <v>14</v>
      </c>
      <c r="C1356" s="7" t="n">
        <v>0</v>
      </c>
      <c r="D1356" s="7" t="n">
        <v>0</v>
      </c>
      <c r="E1356" s="7" t="n">
        <v>0</v>
      </c>
      <c r="F1356" s="7" t="n">
        <v>64</v>
      </c>
    </row>
    <row r="1357" spans="1:23">
      <c r="A1357" t="s">
        <v>4</v>
      </c>
      <c r="B1357" s="4" t="s">
        <v>5</v>
      </c>
      <c r="C1357" s="4" t="s">
        <v>13</v>
      </c>
      <c r="D1357" s="4" t="s">
        <v>10</v>
      </c>
    </row>
    <row r="1358" spans="1:23">
      <c r="A1358" t="n">
        <v>11309</v>
      </c>
      <c r="B1358" s="28" t="n">
        <v>22</v>
      </c>
      <c r="C1358" s="7" t="n">
        <v>0</v>
      </c>
      <c r="D1358" s="7" t="n">
        <v>4236</v>
      </c>
    </row>
    <row r="1359" spans="1:23">
      <c r="A1359" t="s">
        <v>4</v>
      </c>
      <c r="B1359" s="4" t="s">
        <v>5</v>
      </c>
      <c r="C1359" s="4" t="s">
        <v>13</v>
      </c>
      <c r="D1359" s="4" t="s">
        <v>10</v>
      </c>
    </row>
    <row r="1360" spans="1:23">
      <c r="A1360" t="n">
        <v>11313</v>
      </c>
      <c r="B1360" s="22" t="n">
        <v>58</v>
      </c>
      <c r="C1360" s="7" t="n">
        <v>5</v>
      </c>
      <c r="D1360" s="7" t="n">
        <v>300</v>
      </c>
    </row>
    <row r="1361" spans="1:31">
      <c r="A1361" t="s">
        <v>4</v>
      </c>
      <c r="B1361" s="4" t="s">
        <v>5</v>
      </c>
      <c r="C1361" s="4" t="s">
        <v>24</v>
      </c>
      <c r="D1361" s="4" t="s">
        <v>10</v>
      </c>
    </row>
    <row r="1362" spans="1:31">
      <c r="A1362" t="n">
        <v>11317</v>
      </c>
      <c r="B1362" s="29" t="n">
        <v>103</v>
      </c>
      <c r="C1362" s="7" t="n">
        <v>0</v>
      </c>
      <c r="D1362" s="7" t="n">
        <v>300</v>
      </c>
    </row>
    <row r="1363" spans="1:31">
      <c r="A1363" t="s">
        <v>4</v>
      </c>
      <c r="B1363" s="4" t="s">
        <v>5</v>
      </c>
      <c r="C1363" s="4" t="s">
        <v>13</v>
      </c>
    </row>
    <row r="1364" spans="1:31">
      <c r="A1364" t="n">
        <v>11324</v>
      </c>
      <c r="B1364" s="30" t="n">
        <v>64</v>
      </c>
      <c r="C1364" s="7" t="n">
        <v>7</v>
      </c>
    </row>
    <row r="1365" spans="1:31">
      <c r="A1365" t="s">
        <v>4</v>
      </c>
      <c r="B1365" s="4" t="s">
        <v>5</v>
      </c>
      <c r="C1365" s="4" t="s">
        <v>13</v>
      </c>
      <c r="D1365" s="4" t="s">
        <v>10</v>
      </c>
    </row>
    <row r="1366" spans="1:31">
      <c r="A1366" t="n">
        <v>11326</v>
      </c>
      <c r="B1366" s="31" t="n">
        <v>72</v>
      </c>
      <c r="C1366" s="7" t="n">
        <v>5</v>
      </c>
      <c r="D1366" s="7" t="n">
        <v>0</v>
      </c>
    </row>
    <row r="1367" spans="1:31">
      <c r="A1367" t="s">
        <v>4</v>
      </c>
      <c r="B1367" s="4" t="s">
        <v>5</v>
      </c>
      <c r="C1367" s="4" t="s">
        <v>13</v>
      </c>
      <c r="D1367" s="20" t="s">
        <v>33</v>
      </c>
      <c r="E1367" s="4" t="s">
        <v>5</v>
      </c>
      <c r="F1367" s="4" t="s">
        <v>13</v>
      </c>
      <c r="G1367" s="4" t="s">
        <v>10</v>
      </c>
      <c r="H1367" s="20" t="s">
        <v>34</v>
      </c>
      <c r="I1367" s="4" t="s">
        <v>13</v>
      </c>
      <c r="J1367" s="4" t="s">
        <v>9</v>
      </c>
      <c r="K1367" s="4" t="s">
        <v>13</v>
      </c>
      <c r="L1367" s="4" t="s">
        <v>13</v>
      </c>
      <c r="M1367" s="4" t="s">
        <v>23</v>
      </c>
    </row>
    <row r="1368" spans="1:31">
      <c r="A1368" t="n">
        <v>11330</v>
      </c>
      <c r="B1368" s="11" t="n">
        <v>5</v>
      </c>
      <c r="C1368" s="7" t="n">
        <v>28</v>
      </c>
      <c r="D1368" s="20" t="s">
        <v>3</v>
      </c>
      <c r="E1368" s="10" t="n">
        <v>162</v>
      </c>
      <c r="F1368" s="7" t="n">
        <v>4</v>
      </c>
      <c r="G1368" s="7" t="n">
        <v>4236</v>
      </c>
      <c r="H1368" s="20" t="s">
        <v>3</v>
      </c>
      <c r="I1368" s="7" t="n">
        <v>0</v>
      </c>
      <c r="J1368" s="7" t="n">
        <v>1</v>
      </c>
      <c r="K1368" s="7" t="n">
        <v>2</v>
      </c>
      <c r="L1368" s="7" t="n">
        <v>1</v>
      </c>
      <c r="M1368" s="12" t="n">
        <f t="normal" ca="1">A1374</f>
        <v>0</v>
      </c>
    </row>
    <row r="1369" spans="1:31">
      <c r="A1369" t="s">
        <v>4</v>
      </c>
      <c r="B1369" s="4" t="s">
        <v>5</v>
      </c>
      <c r="C1369" s="4" t="s">
        <v>13</v>
      </c>
      <c r="D1369" s="4" t="s">
        <v>6</v>
      </c>
    </row>
    <row r="1370" spans="1:31">
      <c r="A1370" t="n">
        <v>11347</v>
      </c>
      <c r="B1370" s="9" t="n">
        <v>2</v>
      </c>
      <c r="C1370" s="7" t="n">
        <v>10</v>
      </c>
      <c r="D1370" s="7" t="s">
        <v>55</v>
      </c>
    </row>
    <row r="1371" spans="1:31">
      <c r="A1371" t="s">
        <v>4</v>
      </c>
      <c r="B1371" s="4" t="s">
        <v>5</v>
      </c>
      <c r="C1371" s="4" t="s">
        <v>10</v>
      </c>
    </row>
    <row r="1372" spans="1:31">
      <c r="A1372" t="n">
        <v>11364</v>
      </c>
      <c r="B1372" s="32" t="n">
        <v>16</v>
      </c>
      <c r="C1372" s="7" t="n">
        <v>0</v>
      </c>
    </row>
    <row r="1373" spans="1:31">
      <c r="A1373" t="s">
        <v>4</v>
      </c>
      <c r="B1373" s="4" t="s">
        <v>5</v>
      </c>
      <c r="C1373" s="4" t="s">
        <v>13</v>
      </c>
      <c r="D1373" s="4" t="s">
        <v>6</v>
      </c>
    </row>
    <row r="1374" spans="1:31">
      <c r="A1374" t="n">
        <v>11367</v>
      </c>
      <c r="B1374" s="9" t="n">
        <v>2</v>
      </c>
      <c r="C1374" s="7" t="n">
        <v>11</v>
      </c>
      <c r="D1374" s="7" t="s">
        <v>40</v>
      </c>
    </row>
    <row r="1375" spans="1:31">
      <c r="A1375" t="s">
        <v>4</v>
      </c>
      <c r="B1375" s="4" t="s">
        <v>5</v>
      </c>
      <c r="C1375" s="4" t="s">
        <v>13</v>
      </c>
      <c r="D1375" s="4" t="s">
        <v>10</v>
      </c>
      <c r="E1375" s="4" t="s">
        <v>13</v>
      </c>
      <c r="F1375" s="4" t="s">
        <v>6</v>
      </c>
    </row>
    <row r="1376" spans="1:31">
      <c r="A1376" t="n">
        <v>11380</v>
      </c>
      <c r="B1376" s="66" t="n">
        <v>39</v>
      </c>
      <c r="C1376" s="7" t="n">
        <v>10</v>
      </c>
      <c r="D1376" s="7" t="n">
        <v>65533</v>
      </c>
      <c r="E1376" s="7" t="n">
        <v>203</v>
      </c>
      <c r="F1376" s="7" t="s">
        <v>155</v>
      </c>
    </row>
    <row r="1377" spans="1:13">
      <c r="A1377" t="s">
        <v>4</v>
      </c>
      <c r="B1377" s="4" t="s">
        <v>5</v>
      </c>
      <c r="C1377" s="4" t="s">
        <v>13</v>
      </c>
      <c r="D1377" s="20" t="s">
        <v>33</v>
      </c>
      <c r="E1377" s="4" t="s">
        <v>5</v>
      </c>
      <c r="F1377" s="4" t="s">
        <v>13</v>
      </c>
      <c r="G1377" s="4" t="s">
        <v>10</v>
      </c>
      <c r="H1377" s="20" t="s">
        <v>34</v>
      </c>
      <c r="I1377" s="4" t="s">
        <v>13</v>
      </c>
      <c r="J1377" s="4" t="s">
        <v>13</v>
      </c>
      <c r="K1377" s="4" t="s">
        <v>23</v>
      </c>
    </row>
    <row r="1378" spans="1:13">
      <c r="A1378" t="n">
        <v>11404</v>
      </c>
      <c r="B1378" s="11" t="n">
        <v>5</v>
      </c>
      <c r="C1378" s="7" t="n">
        <v>28</v>
      </c>
      <c r="D1378" s="20" t="s">
        <v>3</v>
      </c>
      <c r="E1378" s="30" t="n">
        <v>64</v>
      </c>
      <c r="F1378" s="7" t="n">
        <v>10</v>
      </c>
      <c r="G1378" s="7" t="n">
        <v>6</v>
      </c>
      <c r="H1378" s="20" t="s">
        <v>3</v>
      </c>
      <c r="I1378" s="7" t="n">
        <v>8</v>
      </c>
      <c r="J1378" s="7" t="n">
        <v>1</v>
      </c>
      <c r="K1378" s="12" t="n">
        <f t="normal" ca="1">A1382</f>
        <v>0</v>
      </c>
    </row>
    <row r="1379" spans="1:13">
      <c r="A1379" t="s">
        <v>4</v>
      </c>
      <c r="B1379" s="4" t="s">
        <v>5</v>
      </c>
      <c r="C1379" s="4" t="s">
        <v>10</v>
      </c>
      <c r="D1379" s="4" t="s">
        <v>6</v>
      </c>
      <c r="E1379" s="4" t="s">
        <v>6</v>
      </c>
      <c r="F1379" s="4" t="s">
        <v>6</v>
      </c>
      <c r="G1379" s="4" t="s">
        <v>13</v>
      </c>
      <c r="H1379" s="4" t="s">
        <v>9</v>
      </c>
      <c r="I1379" s="4" t="s">
        <v>24</v>
      </c>
      <c r="J1379" s="4" t="s">
        <v>24</v>
      </c>
      <c r="K1379" s="4" t="s">
        <v>24</v>
      </c>
      <c r="L1379" s="4" t="s">
        <v>24</v>
      </c>
      <c r="M1379" s="4" t="s">
        <v>24</v>
      </c>
      <c r="N1379" s="4" t="s">
        <v>24</v>
      </c>
      <c r="O1379" s="4" t="s">
        <v>24</v>
      </c>
      <c r="P1379" s="4" t="s">
        <v>6</v>
      </c>
      <c r="Q1379" s="4" t="s">
        <v>6</v>
      </c>
      <c r="R1379" s="4" t="s">
        <v>9</v>
      </c>
      <c r="S1379" s="4" t="s">
        <v>13</v>
      </c>
      <c r="T1379" s="4" t="s">
        <v>9</v>
      </c>
      <c r="U1379" s="4" t="s">
        <v>9</v>
      </c>
      <c r="V1379" s="4" t="s">
        <v>10</v>
      </c>
    </row>
    <row r="1380" spans="1:13">
      <c r="A1380" t="n">
        <v>11416</v>
      </c>
      <c r="B1380" s="34" t="n">
        <v>19</v>
      </c>
      <c r="C1380" s="7" t="n">
        <v>6</v>
      </c>
      <c r="D1380" s="7" t="s">
        <v>59</v>
      </c>
      <c r="E1380" s="7" t="s">
        <v>60</v>
      </c>
      <c r="F1380" s="7" t="s">
        <v>12</v>
      </c>
      <c r="G1380" s="7" t="n">
        <v>0</v>
      </c>
      <c r="H1380" s="7" t="n">
        <v>1</v>
      </c>
      <c r="I1380" s="7" t="n">
        <v>0</v>
      </c>
      <c r="J1380" s="7" t="n">
        <v>0</v>
      </c>
      <c r="K1380" s="7" t="n">
        <v>0</v>
      </c>
      <c r="L1380" s="7" t="n">
        <v>0</v>
      </c>
      <c r="M1380" s="7" t="n">
        <v>1</v>
      </c>
      <c r="N1380" s="7" t="n">
        <v>1.60000002384186</v>
      </c>
      <c r="O1380" s="7" t="n">
        <v>0.0900000035762787</v>
      </c>
      <c r="P1380" s="7" t="s">
        <v>12</v>
      </c>
      <c r="Q1380" s="7" t="s">
        <v>12</v>
      </c>
      <c r="R1380" s="7" t="n">
        <v>-1</v>
      </c>
      <c r="S1380" s="7" t="n">
        <v>0</v>
      </c>
      <c r="T1380" s="7" t="n">
        <v>0</v>
      </c>
      <c r="U1380" s="7" t="n">
        <v>0</v>
      </c>
      <c r="V1380" s="7" t="n">
        <v>0</v>
      </c>
    </row>
    <row r="1381" spans="1:13">
      <c r="A1381" t="s">
        <v>4</v>
      </c>
      <c r="B1381" s="4" t="s">
        <v>5</v>
      </c>
      <c r="C1381" s="4" t="s">
        <v>13</v>
      </c>
      <c r="D1381" s="20" t="s">
        <v>33</v>
      </c>
      <c r="E1381" s="4" t="s">
        <v>5</v>
      </c>
      <c r="F1381" s="4" t="s">
        <v>13</v>
      </c>
      <c r="G1381" s="4" t="s">
        <v>10</v>
      </c>
      <c r="H1381" s="20" t="s">
        <v>34</v>
      </c>
      <c r="I1381" s="4" t="s">
        <v>13</v>
      </c>
      <c r="J1381" s="4" t="s">
        <v>13</v>
      </c>
      <c r="K1381" s="4" t="s">
        <v>23</v>
      </c>
    </row>
    <row r="1382" spans="1:13">
      <c r="A1382" t="n">
        <v>11489</v>
      </c>
      <c r="B1382" s="11" t="n">
        <v>5</v>
      </c>
      <c r="C1382" s="7" t="n">
        <v>28</v>
      </c>
      <c r="D1382" s="20" t="s">
        <v>3</v>
      </c>
      <c r="E1382" s="30" t="n">
        <v>64</v>
      </c>
      <c r="F1382" s="7" t="n">
        <v>10</v>
      </c>
      <c r="G1382" s="7" t="n">
        <v>6513</v>
      </c>
      <c r="H1382" s="20" t="s">
        <v>3</v>
      </c>
      <c r="I1382" s="7" t="n">
        <v>8</v>
      </c>
      <c r="J1382" s="7" t="n">
        <v>1</v>
      </c>
      <c r="K1382" s="12" t="n">
        <f t="normal" ca="1">A1386</f>
        <v>0</v>
      </c>
    </row>
    <row r="1383" spans="1:13">
      <c r="A1383" t="s">
        <v>4</v>
      </c>
      <c r="B1383" s="4" t="s">
        <v>5</v>
      </c>
      <c r="C1383" s="4" t="s">
        <v>10</v>
      </c>
      <c r="D1383" s="4" t="s">
        <v>6</v>
      </c>
      <c r="E1383" s="4" t="s">
        <v>6</v>
      </c>
      <c r="F1383" s="4" t="s">
        <v>6</v>
      </c>
      <c r="G1383" s="4" t="s">
        <v>13</v>
      </c>
      <c r="H1383" s="4" t="s">
        <v>9</v>
      </c>
      <c r="I1383" s="4" t="s">
        <v>24</v>
      </c>
      <c r="J1383" s="4" t="s">
        <v>24</v>
      </c>
      <c r="K1383" s="4" t="s">
        <v>24</v>
      </c>
      <c r="L1383" s="4" t="s">
        <v>24</v>
      </c>
      <c r="M1383" s="4" t="s">
        <v>24</v>
      </c>
      <c r="N1383" s="4" t="s">
        <v>24</v>
      </c>
      <c r="O1383" s="4" t="s">
        <v>24</v>
      </c>
      <c r="P1383" s="4" t="s">
        <v>6</v>
      </c>
      <c r="Q1383" s="4" t="s">
        <v>6</v>
      </c>
      <c r="R1383" s="4" t="s">
        <v>9</v>
      </c>
      <c r="S1383" s="4" t="s">
        <v>13</v>
      </c>
      <c r="T1383" s="4" t="s">
        <v>9</v>
      </c>
      <c r="U1383" s="4" t="s">
        <v>9</v>
      </c>
      <c r="V1383" s="4" t="s">
        <v>10</v>
      </c>
    </row>
    <row r="1384" spans="1:13">
      <c r="A1384" t="n">
        <v>11501</v>
      </c>
      <c r="B1384" s="34" t="n">
        <v>19</v>
      </c>
      <c r="C1384" s="7" t="n">
        <v>6513</v>
      </c>
      <c r="D1384" s="7" t="s">
        <v>61</v>
      </c>
      <c r="E1384" s="7" t="s">
        <v>62</v>
      </c>
      <c r="F1384" s="7" t="s">
        <v>12</v>
      </c>
      <c r="G1384" s="7" t="n">
        <v>0</v>
      </c>
      <c r="H1384" s="7" t="n">
        <v>1</v>
      </c>
      <c r="I1384" s="7" t="n">
        <v>0</v>
      </c>
      <c r="J1384" s="7" t="n">
        <v>0</v>
      </c>
      <c r="K1384" s="7" t="n">
        <v>0</v>
      </c>
      <c r="L1384" s="7" t="n">
        <v>0</v>
      </c>
      <c r="M1384" s="7" t="n">
        <v>1</v>
      </c>
      <c r="N1384" s="7" t="n">
        <v>1.60000002384186</v>
      </c>
      <c r="O1384" s="7" t="n">
        <v>0.0900000035762787</v>
      </c>
      <c r="P1384" s="7" t="s">
        <v>12</v>
      </c>
      <c r="Q1384" s="7" t="s">
        <v>12</v>
      </c>
      <c r="R1384" s="7" t="n">
        <v>-1</v>
      </c>
      <c r="S1384" s="7" t="n">
        <v>0</v>
      </c>
      <c r="T1384" s="7" t="n">
        <v>0</v>
      </c>
      <c r="U1384" s="7" t="n">
        <v>0</v>
      </c>
      <c r="V1384" s="7" t="n">
        <v>0</v>
      </c>
    </row>
    <row r="1385" spans="1:13">
      <c r="A1385" t="s">
        <v>4</v>
      </c>
      <c r="B1385" s="4" t="s">
        <v>5</v>
      </c>
      <c r="C1385" s="4" t="s">
        <v>13</v>
      </c>
      <c r="D1385" s="20" t="s">
        <v>33</v>
      </c>
      <c r="E1385" s="4" t="s">
        <v>5</v>
      </c>
      <c r="F1385" s="4" t="s">
        <v>13</v>
      </c>
      <c r="G1385" s="4" t="s">
        <v>10</v>
      </c>
      <c r="H1385" s="20" t="s">
        <v>34</v>
      </c>
      <c r="I1385" s="4" t="s">
        <v>13</v>
      </c>
      <c r="J1385" s="4" t="s">
        <v>23</v>
      </c>
    </row>
    <row r="1386" spans="1:13">
      <c r="A1386" t="n">
        <v>11574</v>
      </c>
      <c r="B1386" s="11" t="n">
        <v>5</v>
      </c>
      <c r="C1386" s="7" t="n">
        <v>28</v>
      </c>
      <c r="D1386" s="20" t="s">
        <v>3</v>
      </c>
      <c r="E1386" s="30" t="n">
        <v>64</v>
      </c>
      <c r="F1386" s="7" t="n">
        <v>10</v>
      </c>
      <c r="G1386" s="7" t="n">
        <v>68</v>
      </c>
      <c r="H1386" s="20" t="s">
        <v>3</v>
      </c>
      <c r="I1386" s="7" t="n">
        <v>1</v>
      </c>
      <c r="J1386" s="12" t="n">
        <f t="normal" ca="1">A1390</f>
        <v>0</v>
      </c>
    </row>
    <row r="1387" spans="1:13">
      <c r="A1387" t="s">
        <v>4</v>
      </c>
      <c r="B1387" s="4" t="s">
        <v>5</v>
      </c>
      <c r="C1387" s="4" t="s">
        <v>10</v>
      </c>
      <c r="D1387" s="4" t="s">
        <v>9</v>
      </c>
    </row>
    <row r="1388" spans="1:13">
      <c r="A1388" t="n">
        <v>11585</v>
      </c>
      <c r="B1388" s="38" t="n">
        <v>43</v>
      </c>
      <c r="C1388" s="7" t="n">
        <v>68</v>
      </c>
      <c r="D1388" s="7" t="n">
        <v>128</v>
      </c>
    </row>
    <row r="1389" spans="1:13">
      <c r="A1389" t="s">
        <v>4</v>
      </c>
      <c r="B1389" s="4" t="s">
        <v>5</v>
      </c>
      <c r="C1389" s="4" t="s">
        <v>13</v>
      </c>
      <c r="D1389" s="20" t="s">
        <v>33</v>
      </c>
      <c r="E1389" s="4" t="s">
        <v>5</v>
      </c>
      <c r="F1389" s="4" t="s">
        <v>13</v>
      </c>
      <c r="G1389" s="4" t="s">
        <v>10</v>
      </c>
      <c r="H1389" s="20" t="s">
        <v>34</v>
      </c>
      <c r="I1389" s="4" t="s">
        <v>13</v>
      </c>
      <c r="J1389" s="4" t="s">
        <v>13</v>
      </c>
      <c r="K1389" s="4" t="s">
        <v>23</v>
      </c>
    </row>
    <row r="1390" spans="1:13">
      <c r="A1390" t="n">
        <v>11592</v>
      </c>
      <c r="B1390" s="11" t="n">
        <v>5</v>
      </c>
      <c r="C1390" s="7" t="n">
        <v>28</v>
      </c>
      <c r="D1390" s="20" t="s">
        <v>3</v>
      </c>
      <c r="E1390" s="30" t="n">
        <v>64</v>
      </c>
      <c r="F1390" s="7" t="n">
        <v>10</v>
      </c>
      <c r="G1390" s="7" t="n">
        <v>7056</v>
      </c>
      <c r="H1390" s="20" t="s">
        <v>3</v>
      </c>
      <c r="I1390" s="7" t="n">
        <v>8</v>
      </c>
      <c r="J1390" s="7" t="n">
        <v>1</v>
      </c>
      <c r="K1390" s="12" t="n">
        <f t="normal" ca="1">A1396</f>
        <v>0</v>
      </c>
    </row>
    <row r="1391" spans="1:13">
      <c r="A1391" t="s">
        <v>4</v>
      </c>
      <c r="B1391" s="4" t="s">
        <v>5</v>
      </c>
      <c r="C1391" s="4" t="s">
        <v>10</v>
      </c>
      <c r="D1391" s="4" t="s">
        <v>6</v>
      </c>
      <c r="E1391" s="4" t="s">
        <v>6</v>
      </c>
      <c r="F1391" s="4" t="s">
        <v>6</v>
      </c>
      <c r="G1391" s="4" t="s">
        <v>13</v>
      </c>
      <c r="H1391" s="4" t="s">
        <v>9</v>
      </c>
      <c r="I1391" s="4" t="s">
        <v>24</v>
      </c>
      <c r="J1391" s="4" t="s">
        <v>24</v>
      </c>
      <c r="K1391" s="4" t="s">
        <v>24</v>
      </c>
      <c r="L1391" s="4" t="s">
        <v>24</v>
      </c>
      <c r="M1391" s="4" t="s">
        <v>24</v>
      </c>
      <c r="N1391" s="4" t="s">
        <v>24</v>
      </c>
      <c r="O1391" s="4" t="s">
        <v>24</v>
      </c>
      <c r="P1391" s="4" t="s">
        <v>6</v>
      </c>
      <c r="Q1391" s="4" t="s">
        <v>6</v>
      </c>
      <c r="R1391" s="4" t="s">
        <v>9</v>
      </c>
      <c r="S1391" s="4" t="s">
        <v>13</v>
      </c>
      <c r="T1391" s="4" t="s">
        <v>9</v>
      </c>
      <c r="U1391" s="4" t="s">
        <v>9</v>
      </c>
      <c r="V1391" s="4" t="s">
        <v>10</v>
      </c>
    </row>
    <row r="1392" spans="1:13">
      <c r="A1392" t="n">
        <v>11604</v>
      </c>
      <c r="B1392" s="34" t="n">
        <v>19</v>
      </c>
      <c r="C1392" s="7" t="n">
        <v>7056</v>
      </c>
      <c r="D1392" s="7" t="s">
        <v>63</v>
      </c>
      <c r="E1392" s="7" t="s">
        <v>64</v>
      </c>
      <c r="F1392" s="7" t="s">
        <v>12</v>
      </c>
      <c r="G1392" s="7" t="n">
        <v>0</v>
      </c>
      <c r="H1392" s="7" t="n">
        <v>1</v>
      </c>
      <c r="I1392" s="7" t="n">
        <v>0</v>
      </c>
      <c r="J1392" s="7" t="n">
        <v>0</v>
      </c>
      <c r="K1392" s="7" t="n">
        <v>0</v>
      </c>
      <c r="L1392" s="7" t="n">
        <v>0</v>
      </c>
      <c r="M1392" s="7" t="n">
        <v>1</v>
      </c>
      <c r="N1392" s="7" t="n">
        <v>1.60000002384186</v>
      </c>
      <c r="O1392" s="7" t="n">
        <v>0.0900000035762787</v>
      </c>
      <c r="P1392" s="7" t="s">
        <v>12</v>
      </c>
      <c r="Q1392" s="7" t="s">
        <v>12</v>
      </c>
      <c r="R1392" s="7" t="n">
        <v>-1</v>
      </c>
      <c r="S1392" s="7" t="n">
        <v>0</v>
      </c>
      <c r="T1392" s="7" t="n">
        <v>0</v>
      </c>
      <c r="U1392" s="7" t="n">
        <v>0</v>
      </c>
      <c r="V1392" s="7" t="n">
        <v>0</v>
      </c>
    </row>
    <row r="1393" spans="1:22">
      <c r="A1393" t="s">
        <v>4</v>
      </c>
      <c r="B1393" s="4" t="s">
        <v>5</v>
      </c>
      <c r="C1393" s="4" t="s">
        <v>23</v>
      </c>
    </row>
    <row r="1394" spans="1:22">
      <c r="A1394" t="n">
        <v>11672</v>
      </c>
      <c r="B1394" s="14" t="n">
        <v>3</v>
      </c>
      <c r="C1394" s="12" t="n">
        <f t="normal" ca="1">A1398</f>
        <v>0</v>
      </c>
    </row>
    <row r="1395" spans="1:22">
      <c r="A1395" t="s">
        <v>4</v>
      </c>
      <c r="B1395" s="4" t="s">
        <v>5</v>
      </c>
      <c r="C1395" s="4" t="s">
        <v>10</v>
      </c>
      <c r="D1395" s="4" t="s">
        <v>9</v>
      </c>
    </row>
    <row r="1396" spans="1:22">
      <c r="A1396" t="n">
        <v>11677</v>
      </c>
      <c r="B1396" s="35" t="n">
        <v>44</v>
      </c>
      <c r="C1396" s="7" t="n">
        <v>7056</v>
      </c>
      <c r="D1396" s="7" t="n">
        <v>128</v>
      </c>
    </row>
    <row r="1397" spans="1:22">
      <c r="A1397" t="s">
        <v>4</v>
      </c>
      <c r="B1397" s="4" t="s">
        <v>5</v>
      </c>
      <c r="C1397" s="4" t="s">
        <v>10</v>
      </c>
      <c r="D1397" s="4" t="s">
        <v>13</v>
      </c>
      <c r="E1397" s="4" t="s">
        <v>13</v>
      </c>
      <c r="F1397" s="4" t="s">
        <v>6</v>
      </c>
    </row>
    <row r="1398" spans="1:22">
      <c r="A1398" t="n">
        <v>11684</v>
      </c>
      <c r="B1398" s="19" t="n">
        <v>20</v>
      </c>
      <c r="C1398" s="7" t="n">
        <v>0</v>
      </c>
      <c r="D1398" s="7" t="n">
        <v>3</v>
      </c>
      <c r="E1398" s="7" t="n">
        <v>10</v>
      </c>
      <c r="F1398" s="7" t="s">
        <v>65</v>
      </c>
    </row>
    <row r="1399" spans="1:22">
      <c r="A1399" t="s">
        <v>4</v>
      </c>
      <c r="B1399" s="4" t="s">
        <v>5</v>
      </c>
      <c r="C1399" s="4" t="s">
        <v>10</v>
      </c>
    </row>
    <row r="1400" spans="1:22">
      <c r="A1400" t="n">
        <v>11702</v>
      </c>
      <c r="B1400" s="32" t="n">
        <v>16</v>
      </c>
      <c r="C1400" s="7" t="n">
        <v>0</v>
      </c>
    </row>
    <row r="1401" spans="1:22">
      <c r="A1401" t="s">
        <v>4</v>
      </c>
      <c r="B1401" s="4" t="s">
        <v>5</v>
      </c>
      <c r="C1401" s="4" t="s">
        <v>10</v>
      </c>
      <c r="D1401" s="4" t="s">
        <v>13</v>
      </c>
      <c r="E1401" s="4" t="s">
        <v>13</v>
      </c>
      <c r="F1401" s="4" t="s">
        <v>6</v>
      </c>
    </row>
    <row r="1402" spans="1:22">
      <c r="A1402" t="n">
        <v>11705</v>
      </c>
      <c r="B1402" s="19" t="n">
        <v>20</v>
      </c>
      <c r="C1402" s="7" t="n">
        <v>6</v>
      </c>
      <c r="D1402" s="7" t="n">
        <v>3</v>
      </c>
      <c r="E1402" s="7" t="n">
        <v>10</v>
      </c>
      <c r="F1402" s="7" t="s">
        <v>65</v>
      </c>
    </row>
    <row r="1403" spans="1:22">
      <c r="A1403" t="s">
        <v>4</v>
      </c>
      <c r="B1403" s="4" t="s">
        <v>5</v>
      </c>
      <c r="C1403" s="4" t="s">
        <v>10</v>
      </c>
    </row>
    <row r="1404" spans="1:22">
      <c r="A1404" t="n">
        <v>11723</v>
      </c>
      <c r="B1404" s="32" t="n">
        <v>16</v>
      </c>
      <c r="C1404" s="7" t="n">
        <v>0</v>
      </c>
    </row>
    <row r="1405" spans="1:22">
      <c r="A1405" t="s">
        <v>4</v>
      </c>
      <c r="B1405" s="4" t="s">
        <v>5</v>
      </c>
      <c r="C1405" s="4" t="s">
        <v>10</v>
      </c>
      <c r="D1405" s="4" t="s">
        <v>13</v>
      </c>
      <c r="E1405" s="4" t="s">
        <v>13</v>
      </c>
      <c r="F1405" s="4" t="s">
        <v>6</v>
      </c>
    </row>
    <row r="1406" spans="1:22">
      <c r="A1406" t="n">
        <v>11726</v>
      </c>
      <c r="B1406" s="19" t="n">
        <v>20</v>
      </c>
      <c r="C1406" s="7" t="n">
        <v>7056</v>
      </c>
      <c r="D1406" s="7" t="n">
        <v>3</v>
      </c>
      <c r="E1406" s="7" t="n">
        <v>10</v>
      </c>
      <c r="F1406" s="7" t="s">
        <v>65</v>
      </c>
    </row>
    <row r="1407" spans="1:22">
      <c r="A1407" t="s">
        <v>4</v>
      </c>
      <c r="B1407" s="4" t="s">
        <v>5</v>
      </c>
      <c r="C1407" s="4" t="s">
        <v>10</v>
      </c>
    </row>
    <row r="1408" spans="1:22">
      <c r="A1408" t="n">
        <v>11744</v>
      </c>
      <c r="B1408" s="32" t="n">
        <v>16</v>
      </c>
      <c r="C1408" s="7" t="n">
        <v>0</v>
      </c>
    </row>
    <row r="1409" spans="1:6">
      <c r="A1409" t="s">
        <v>4</v>
      </c>
      <c r="B1409" s="4" t="s">
        <v>5</v>
      </c>
      <c r="C1409" s="4" t="s">
        <v>10</v>
      </c>
      <c r="D1409" s="4" t="s">
        <v>13</v>
      </c>
      <c r="E1409" s="4" t="s">
        <v>13</v>
      </c>
      <c r="F1409" s="4" t="s">
        <v>6</v>
      </c>
    </row>
    <row r="1410" spans="1:6">
      <c r="A1410" t="n">
        <v>11747</v>
      </c>
      <c r="B1410" s="19" t="n">
        <v>20</v>
      </c>
      <c r="C1410" s="7" t="n">
        <v>6513</v>
      </c>
      <c r="D1410" s="7" t="n">
        <v>3</v>
      </c>
      <c r="E1410" s="7" t="n">
        <v>10</v>
      </c>
      <c r="F1410" s="7" t="s">
        <v>65</v>
      </c>
    </row>
    <row r="1411" spans="1:6">
      <c r="A1411" t="s">
        <v>4</v>
      </c>
      <c r="B1411" s="4" t="s">
        <v>5</v>
      </c>
      <c r="C1411" s="4" t="s">
        <v>10</v>
      </c>
    </row>
    <row r="1412" spans="1:6">
      <c r="A1412" t="n">
        <v>11765</v>
      </c>
      <c r="B1412" s="32" t="n">
        <v>16</v>
      </c>
      <c r="C1412" s="7" t="n">
        <v>0</v>
      </c>
    </row>
    <row r="1413" spans="1:6">
      <c r="A1413" t="s">
        <v>4</v>
      </c>
      <c r="B1413" s="4" t="s">
        <v>5</v>
      </c>
      <c r="C1413" s="4" t="s">
        <v>10</v>
      </c>
      <c r="D1413" s="4" t="s">
        <v>9</v>
      </c>
    </row>
    <row r="1414" spans="1:6">
      <c r="A1414" t="n">
        <v>11768</v>
      </c>
      <c r="B1414" s="35" t="n">
        <v>44</v>
      </c>
      <c r="C1414" s="7" t="n">
        <v>5</v>
      </c>
      <c r="D1414" s="7" t="n">
        <v>128</v>
      </c>
    </row>
    <row r="1415" spans="1:6">
      <c r="A1415" t="s">
        <v>4</v>
      </c>
      <c r="B1415" s="4" t="s">
        <v>5</v>
      </c>
      <c r="C1415" s="4" t="s">
        <v>10</v>
      </c>
      <c r="D1415" s="4" t="s">
        <v>9</v>
      </c>
    </row>
    <row r="1416" spans="1:6">
      <c r="A1416" t="n">
        <v>11775</v>
      </c>
      <c r="B1416" s="35" t="n">
        <v>44</v>
      </c>
      <c r="C1416" s="7" t="n">
        <v>3</v>
      </c>
      <c r="D1416" s="7" t="n">
        <v>128</v>
      </c>
    </row>
    <row r="1417" spans="1:6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13</v>
      </c>
      <c r="F1417" s="4" t="s">
        <v>6</v>
      </c>
      <c r="G1417" s="4" t="s">
        <v>6</v>
      </c>
      <c r="H1417" s="4" t="s">
        <v>6</v>
      </c>
      <c r="I1417" s="4" t="s">
        <v>6</v>
      </c>
      <c r="J1417" s="4" t="s">
        <v>6</v>
      </c>
      <c r="K1417" s="4" t="s">
        <v>6</v>
      </c>
      <c r="L1417" s="4" t="s">
        <v>6</v>
      </c>
      <c r="M1417" s="4" t="s">
        <v>6</v>
      </c>
      <c r="N1417" s="4" t="s">
        <v>6</v>
      </c>
      <c r="O1417" s="4" t="s">
        <v>6</v>
      </c>
      <c r="P1417" s="4" t="s">
        <v>6</v>
      </c>
      <c r="Q1417" s="4" t="s">
        <v>6</v>
      </c>
      <c r="R1417" s="4" t="s">
        <v>6</v>
      </c>
      <c r="S1417" s="4" t="s">
        <v>6</v>
      </c>
      <c r="T1417" s="4" t="s">
        <v>6</v>
      </c>
      <c r="U1417" s="4" t="s">
        <v>6</v>
      </c>
    </row>
    <row r="1418" spans="1:6">
      <c r="A1418" t="n">
        <v>11782</v>
      </c>
      <c r="B1418" s="36" t="n">
        <v>36</v>
      </c>
      <c r="C1418" s="7" t="n">
        <v>8</v>
      </c>
      <c r="D1418" s="7" t="n">
        <v>0</v>
      </c>
      <c r="E1418" s="7" t="n">
        <v>0</v>
      </c>
      <c r="F1418" s="7" t="s">
        <v>156</v>
      </c>
      <c r="G1418" s="7" t="s">
        <v>157</v>
      </c>
      <c r="H1418" s="7" t="s">
        <v>158</v>
      </c>
      <c r="I1418" s="7" t="s">
        <v>159</v>
      </c>
      <c r="J1418" s="7" t="s">
        <v>12</v>
      </c>
      <c r="K1418" s="7" t="s">
        <v>12</v>
      </c>
      <c r="L1418" s="7" t="s">
        <v>12</v>
      </c>
      <c r="M1418" s="7" t="s">
        <v>12</v>
      </c>
      <c r="N1418" s="7" t="s">
        <v>12</v>
      </c>
      <c r="O1418" s="7" t="s">
        <v>12</v>
      </c>
      <c r="P1418" s="7" t="s">
        <v>12</v>
      </c>
      <c r="Q1418" s="7" t="s">
        <v>12</v>
      </c>
      <c r="R1418" s="7" t="s">
        <v>12</v>
      </c>
      <c r="S1418" s="7" t="s">
        <v>12</v>
      </c>
      <c r="T1418" s="7" t="s">
        <v>12</v>
      </c>
      <c r="U1418" s="7" t="s">
        <v>12</v>
      </c>
    </row>
    <row r="1419" spans="1:6">
      <c r="A1419" t="s">
        <v>4</v>
      </c>
      <c r="B1419" s="4" t="s">
        <v>5</v>
      </c>
      <c r="C1419" s="4" t="s">
        <v>10</v>
      </c>
      <c r="D1419" s="4" t="s">
        <v>13</v>
      </c>
      <c r="E1419" s="4" t="s">
        <v>6</v>
      </c>
      <c r="F1419" s="4" t="s">
        <v>24</v>
      </c>
      <c r="G1419" s="4" t="s">
        <v>24</v>
      </c>
      <c r="H1419" s="4" t="s">
        <v>24</v>
      </c>
    </row>
    <row r="1420" spans="1:6">
      <c r="A1420" t="n">
        <v>11842</v>
      </c>
      <c r="B1420" s="55" t="n">
        <v>48</v>
      </c>
      <c r="C1420" s="7" t="n">
        <v>0</v>
      </c>
      <c r="D1420" s="7" t="n">
        <v>0</v>
      </c>
      <c r="E1420" s="7" t="s">
        <v>156</v>
      </c>
      <c r="F1420" s="7" t="n">
        <v>-1</v>
      </c>
      <c r="G1420" s="7" t="n">
        <v>1</v>
      </c>
      <c r="H1420" s="7" t="n">
        <v>1.40129846432482e-45</v>
      </c>
    </row>
    <row r="1421" spans="1:6">
      <c r="A1421" t="s">
        <v>4</v>
      </c>
      <c r="B1421" s="4" t="s">
        <v>5</v>
      </c>
      <c r="C1421" s="4" t="s">
        <v>13</v>
      </c>
      <c r="D1421" s="4" t="s">
        <v>10</v>
      </c>
      <c r="E1421" s="4" t="s">
        <v>10</v>
      </c>
      <c r="F1421" s="4" t="s">
        <v>6</v>
      </c>
      <c r="G1421" s="4" t="s">
        <v>6</v>
      </c>
    </row>
    <row r="1422" spans="1:6">
      <c r="A1422" t="n">
        <v>11868</v>
      </c>
      <c r="B1422" s="67" t="n">
        <v>128</v>
      </c>
      <c r="C1422" s="7" t="n">
        <v>0</v>
      </c>
      <c r="D1422" s="7" t="n">
        <v>0</v>
      </c>
      <c r="E1422" s="7" t="n">
        <v>7056</v>
      </c>
      <c r="F1422" s="7" t="s">
        <v>12</v>
      </c>
      <c r="G1422" s="7" t="s">
        <v>160</v>
      </c>
    </row>
    <row r="1423" spans="1:6">
      <c r="A1423" t="s">
        <v>4</v>
      </c>
      <c r="B1423" s="4" t="s">
        <v>5</v>
      </c>
      <c r="C1423" s="4" t="s">
        <v>10</v>
      </c>
      <c r="D1423" s="4" t="s">
        <v>6</v>
      </c>
      <c r="E1423" s="4" t="s">
        <v>13</v>
      </c>
      <c r="F1423" s="4" t="s">
        <v>13</v>
      </c>
      <c r="G1423" s="4" t="s">
        <v>13</v>
      </c>
      <c r="H1423" s="4" t="s">
        <v>13</v>
      </c>
      <c r="I1423" s="4" t="s">
        <v>13</v>
      </c>
      <c r="J1423" s="4" t="s">
        <v>24</v>
      </c>
      <c r="K1423" s="4" t="s">
        <v>24</v>
      </c>
      <c r="L1423" s="4" t="s">
        <v>24</v>
      </c>
      <c r="M1423" s="4" t="s">
        <v>24</v>
      </c>
      <c r="N1423" s="4" t="s">
        <v>13</v>
      </c>
    </row>
    <row r="1424" spans="1:6">
      <c r="A1424" t="n">
        <v>11887</v>
      </c>
      <c r="B1424" s="68" t="n">
        <v>34</v>
      </c>
      <c r="C1424" s="7" t="n">
        <v>7056</v>
      </c>
      <c r="D1424" s="7" t="s">
        <v>161</v>
      </c>
      <c r="E1424" s="7" t="n">
        <v>1</v>
      </c>
      <c r="F1424" s="7" t="n">
        <v>0</v>
      </c>
      <c r="G1424" s="7" t="n">
        <v>0</v>
      </c>
      <c r="H1424" s="7" t="n">
        <v>0</v>
      </c>
      <c r="I1424" s="7" t="n">
        <v>0</v>
      </c>
      <c r="J1424" s="7" t="n">
        <v>0</v>
      </c>
      <c r="K1424" s="7" t="n">
        <v>-1</v>
      </c>
      <c r="L1424" s="7" t="n">
        <v>-1</v>
      </c>
      <c r="M1424" s="7" t="n">
        <v>-1</v>
      </c>
      <c r="N1424" s="7" t="n">
        <v>0</v>
      </c>
    </row>
    <row r="1425" spans="1:21">
      <c r="A1425" t="s">
        <v>4</v>
      </c>
      <c r="B1425" s="4" t="s">
        <v>5</v>
      </c>
      <c r="C1425" s="4" t="s">
        <v>13</v>
      </c>
      <c r="D1425" s="4" t="s">
        <v>10</v>
      </c>
      <c r="E1425" s="4" t="s">
        <v>6</v>
      </c>
      <c r="F1425" s="4" t="s">
        <v>6</v>
      </c>
      <c r="G1425" s="4" t="s">
        <v>6</v>
      </c>
      <c r="H1425" s="4" t="s">
        <v>6</v>
      </c>
    </row>
    <row r="1426" spans="1:21">
      <c r="A1426" t="n">
        <v>11916</v>
      </c>
      <c r="B1426" s="48" t="n">
        <v>51</v>
      </c>
      <c r="C1426" s="7" t="n">
        <v>3</v>
      </c>
      <c r="D1426" s="7" t="n">
        <v>0</v>
      </c>
      <c r="E1426" s="7" t="s">
        <v>104</v>
      </c>
      <c r="F1426" s="7" t="s">
        <v>119</v>
      </c>
      <c r="G1426" s="7" t="s">
        <v>79</v>
      </c>
      <c r="H1426" s="7" t="s">
        <v>78</v>
      </c>
    </row>
    <row r="1427" spans="1:21">
      <c r="A1427" t="s">
        <v>4</v>
      </c>
      <c r="B1427" s="4" t="s">
        <v>5</v>
      </c>
      <c r="C1427" s="4" t="s">
        <v>13</v>
      </c>
      <c r="D1427" s="4" t="s">
        <v>10</v>
      </c>
      <c r="E1427" s="4" t="s">
        <v>13</v>
      </c>
      <c r="F1427" s="4" t="s">
        <v>6</v>
      </c>
      <c r="G1427" s="4" t="s">
        <v>6</v>
      </c>
      <c r="H1427" s="4" t="s">
        <v>6</v>
      </c>
      <c r="I1427" s="4" t="s">
        <v>6</v>
      </c>
      <c r="J1427" s="4" t="s">
        <v>6</v>
      </c>
      <c r="K1427" s="4" t="s">
        <v>6</v>
      </c>
      <c r="L1427" s="4" t="s">
        <v>6</v>
      </c>
      <c r="M1427" s="4" t="s">
        <v>6</v>
      </c>
      <c r="N1427" s="4" t="s">
        <v>6</v>
      </c>
      <c r="O1427" s="4" t="s">
        <v>6</v>
      </c>
      <c r="P1427" s="4" t="s">
        <v>6</v>
      </c>
      <c r="Q1427" s="4" t="s">
        <v>6</v>
      </c>
      <c r="R1427" s="4" t="s">
        <v>6</v>
      </c>
      <c r="S1427" s="4" t="s">
        <v>6</v>
      </c>
      <c r="T1427" s="4" t="s">
        <v>6</v>
      </c>
      <c r="U1427" s="4" t="s">
        <v>6</v>
      </c>
    </row>
    <row r="1428" spans="1:21">
      <c r="A1428" t="n">
        <v>11937</v>
      </c>
      <c r="B1428" s="36" t="n">
        <v>36</v>
      </c>
      <c r="C1428" s="7" t="n">
        <v>8</v>
      </c>
      <c r="D1428" s="7" t="n">
        <v>6</v>
      </c>
      <c r="E1428" s="7" t="n">
        <v>0</v>
      </c>
      <c r="F1428" s="7" t="s">
        <v>162</v>
      </c>
      <c r="G1428" s="7" t="s">
        <v>163</v>
      </c>
      <c r="H1428" s="7" t="s">
        <v>164</v>
      </c>
      <c r="I1428" s="7" t="s">
        <v>158</v>
      </c>
      <c r="J1428" s="7" t="s">
        <v>159</v>
      </c>
      <c r="K1428" s="7" t="s">
        <v>12</v>
      </c>
      <c r="L1428" s="7" t="s">
        <v>12</v>
      </c>
      <c r="M1428" s="7" t="s">
        <v>12</v>
      </c>
      <c r="N1428" s="7" t="s">
        <v>12</v>
      </c>
      <c r="O1428" s="7" t="s">
        <v>12</v>
      </c>
      <c r="P1428" s="7" t="s">
        <v>12</v>
      </c>
      <c r="Q1428" s="7" t="s">
        <v>12</v>
      </c>
      <c r="R1428" s="7" t="s">
        <v>12</v>
      </c>
      <c r="S1428" s="7" t="s">
        <v>12</v>
      </c>
      <c r="T1428" s="7" t="s">
        <v>12</v>
      </c>
      <c r="U1428" s="7" t="s">
        <v>12</v>
      </c>
    </row>
    <row r="1429" spans="1:21">
      <c r="A1429" t="s">
        <v>4</v>
      </c>
      <c r="B1429" s="4" t="s">
        <v>5</v>
      </c>
      <c r="C1429" s="4" t="s">
        <v>10</v>
      </c>
      <c r="D1429" s="4" t="s">
        <v>9</v>
      </c>
    </row>
    <row r="1430" spans="1:21">
      <c r="A1430" t="n">
        <v>12032</v>
      </c>
      <c r="B1430" s="35" t="n">
        <v>44</v>
      </c>
      <c r="C1430" s="7" t="n">
        <v>6513</v>
      </c>
      <c r="D1430" s="7" t="n">
        <v>1</v>
      </c>
    </row>
    <row r="1431" spans="1:21">
      <c r="A1431" t="s">
        <v>4</v>
      </c>
      <c r="B1431" s="4" t="s">
        <v>5</v>
      </c>
      <c r="C1431" s="4" t="s">
        <v>10</v>
      </c>
      <c r="D1431" s="4" t="s">
        <v>9</v>
      </c>
    </row>
    <row r="1432" spans="1:21">
      <c r="A1432" t="n">
        <v>12039</v>
      </c>
      <c r="B1432" s="38" t="n">
        <v>43</v>
      </c>
      <c r="C1432" s="7" t="n">
        <v>6513</v>
      </c>
      <c r="D1432" s="7" t="n">
        <v>32</v>
      </c>
    </row>
    <row r="1433" spans="1:21">
      <c r="A1433" t="s">
        <v>4</v>
      </c>
      <c r="B1433" s="4" t="s">
        <v>5</v>
      </c>
      <c r="C1433" s="4" t="s">
        <v>10</v>
      </c>
      <c r="D1433" s="4" t="s">
        <v>9</v>
      </c>
    </row>
    <row r="1434" spans="1:21">
      <c r="A1434" t="n">
        <v>12046</v>
      </c>
      <c r="B1434" s="38" t="n">
        <v>43</v>
      </c>
      <c r="C1434" s="7" t="n">
        <v>6513</v>
      </c>
      <c r="D1434" s="7" t="n">
        <v>1048576</v>
      </c>
    </row>
    <row r="1435" spans="1:21">
      <c r="A1435" t="s">
        <v>4</v>
      </c>
      <c r="B1435" s="4" t="s">
        <v>5</v>
      </c>
      <c r="C1435" s="4" t="s">
        <v>10</v>
      </c>
      <c r="D1435" s="4" t="s">
        <v>24</v>
      </c>
      <c r="E1435" s="4" t="s">
        <v>24</v>
      </c>
      <c r="F1435" s="4" t="s">
        <v>24</v>
      </c>
      <c r="G1435" s="4" t="s">
        <v>10</v>
      </c>
      <c r="H1435" s="4" t="s">
        <v>10</v>
      </c>
    </row>
    <row r="1436" spans="1:21">
      <c r="A1436" t="n">
        <v>12053</v>
      </c>
      <c r="B1436" s="44" t="n">
        <v>60</v>
      </c>
      <c r="C1436" s="7" t="n">
        <v>6513</v>
      </c>
      <c r="D1436" s="7" t="n">
        <v>0</v>
      </c>
      <c r="E1436" s="7" t="n">
        <v>0</v>
      </c>
      <c r="F1436" s="7" t="n">
        <v>0</v>
      </c>
      <c r="G1436" s="7" t="n">
        <v>0</v>
      </c>
      <c r="H1436" s="7" t="n">
        <v>1</v>
      </c>
    </row>
    <row r="1437" spans="1:21">
      <c r="A1437" t="s">
        <v>4</v>
      </c>
      <c r="B1437" s="4" t="s">
        <v>5</v>
      </c>
      <c r="C1437" s="4" t="s">
        <v>10</v>
      </c>
      <c r="D1437" s="4" t="s">
        <v>24</v>
      </c>
      <c r="E1437" s="4" t="s">
        <v>24</v>
      </c>
      <c r="F1437" s="4" t="s">
        <v>24</v>
      </c>
      <c r="G1437" s="4" t="s">
        <v>10</v>
      </c>
      <c r="H1437" s="4" t="s">
        <v>10</v>
      </c>
    </row>
    <row r="1438" spans="1:21">
      <c r="A1438" t="n">
        <v>12072</v>
      </c>
      <c r="B1438" s="44" t="n">
        <v>60</v>
      </c>
      <c r="C1438" s="7" t="n">
        <v>6513</v>
      </c>
      <c r="D1438" s="7" t="n">
        <v>0</v>
      </c>
      <c r="E1438" s="7" t="n">
        <v>0</v>
      </c>
      <c r="F1438" s="7" t="n">
        <v>0</v>
      </c>
      <c r="G1438" s="7" t="n">
        <v>0</v>
      </c>
      <c r="H1438" s="7" t="n">
        <v>0</v>
      </c>
    </row>
    <row r="1439" spans="1:21">
      <c r="A1439" t="s">
        <v>4</v>
      </c>
      <c r="B1439" s="4" t="s">
        <v>5</v>
      </c>
      <c r="C1439" s="4" t="s">
        <v>10</v>
      </c>
      <c r="D1439" s="4" t="s">
        <v>10</v>
      </c>
      <c r="E1439" s="4" t="s">
        <v>10</v>
      </c>
    </row>
    <row r="1440" spans="1:21">
      <c r="A1440" t="n">
        <v>12091</v>
      </c>
      <c r="B1440" s="45" t="n">
        <v>61</v>
      </c>
      <c r="C1440" s="7" t="n">
        <v>6513</v>
      </c>
      <c r="D1440" s="7" t="n">
        <v>65533</v>
      </c>
      <c r="E1440" s="7" t="n">
        <v>0</v>
      </c>
    </row>
    <row r="1441" spans="1:21">
      <c r="A1441" t="s">
        <v>4</v>
      </c>
      <c r="B1441" s="4" t="s">
        <v>5</v>
      </c>
      <c r="C1441" s="4" t="s">
        <v>10</v>
      </c>
      <c r="D1441" s="4" t="s">
        <v>9</v>
      </c>
    </row>
    <row r="1442" spans="1:21">
      <c r="A1442" t="n">
        <v>12098</v>
      </c>
      <c r="B1442" s="38" t="n">
        <v>43</v>
      </c>
      <c r="C1442" s="7" t="n">
        <v>6</v>
      </c>
      <c r="D1442" s="7" t="n">
        <v>1048576</v>
      </c>
    </row>
    <row r="1443" spans="1:21">
      <c r="A1443" t="s">
        <v>4</v>
      </c>
      <c r="B1443" s="4" t="s">
        <v>5</v>
      </c>
      <c r="C1443" s="4" t="s">
        <v>13</v>
      </c>
      <c r="D1443" s="4" t="s">
        <v>10</v>
      </c>
      <c r="E1443" s="4" t="s">
        <v>10</v>
      </c>
      <c r="F1443" s="4" t="s">
        <v>6</v>
      </c>
      <c r="G1443" s="4" t="s">
        <v>6</v>
      </c>
    </row>
    <row r="1444" spans="1:21">
      <c r="A1444" t="n">
        <v>12105</v>
      </c>
      <c r="B1444" s="67" t="n">
        <v>128</v>
      </c>
      <c r="C1444" s="7" t="n">
        <v>0</v>
      </c>
      <c r="D1444" s="7" t="n">
        <v>6</v>
      </c>
      <c r="E1444" s="7" t="n">
        <v>6513</v>
      </c>
      <c r="F1444" s="7" t="s">
        <v>12</v>
      </c>
      <c r="G1444" s="7" t="s">
        <v>165</v>
      </c>
    </row>
    <row r="1445" spans="1:21">
      <c r="A1445" t="s">
        <v>4</v>
      </c>
      <c r="B1445" s="4" t="s">
        <v>5</v>
      </c>
      <c r="C1445" s="4" t="s">
        <v>10</v>
      </c>
      <c r="D1445" s="4" t="s">
        <v>13</v>
      </c>
      <c r="E1445" s="4" t="s">
        <v>13</v>
      </c>
      <c r="F1445" s="4" t="s">
        <v>6</v>
      </c>
    </row>
    <row r="1446" spans="1:21">
      <c r="A1446" t="n">
        <v>12126</v>
      </c>
      <c r="B1446" s="27" t="n">
        <v>47</v>
      </c>
      <c r="C1446" s="7" t="n">
        <v>6</v>
      </c>
      <c r="D1446" s="7" t="n">
        <v>0</v>
      </c>
      <c r="E1446" s="7" t="n">
        <v>0</v>
      </c>
      <c r="F1446" s="7" t="s">
        <v>162</v>
      </c>
    </row>
    <row r="1447" spans="1:21">
      <c r="A1447" t="s">
        <v>4</v>
      </c>
      <c r="B1447" s="4" t="s">
        <v>5</v>
      </c>
      <c r="C1447" s="4" t="s">
        <v>10</v>
      </c>
      <c r="D1447" s="4" t="s">
        <v>13</v>
      </c>
      <c r="E1447" s="4" t="s">
        <v>13</v>
      </c>
      <c r="F1447" s="4" t="s">
        <v>6</v>
      </c>
    </row>
    <row r="1448" spans="1:21">
      <c r="A1448" t="n">
        <v>12150</v>
      </c>
      <c r="B1448" s="27" t="n">
        <v>47</v>
      </c>
      <c r="C1448" s="7" t="n">
        <v>6513</v>
      </c>
      <c r="D1448" s="7" t="n">
        <v>0</v>
      </c>
      <c r="E1448" s="7" t="n">
        <v>0</v>
      </c>
      <c r="F1448" s="7" t="s">
        <v>54</v>
      </c>
    </row>
    <row r="1449" spans="1:21">
      <c r="A1449" t="s">
        <v>4</v>
      </c>
      <c r="B1449" s="4" t="s">
        <v>5</v>
      </c>
      <c r="C1449" s="4" t="s">
        <v>10</v>
      </c>
      <c r="D1449" s="4" t="s">
        <v>13</v>
      </c>
      <c r="E1449" s="4" t="s">
        <v>13</v>
      </c>
      <c r="F1449" s="4" t="s">
        <v>6</v>
      </c>
    </row>
    <row r="1450" spans="1:21">
      <c r="A1450" t="n">
        <v>12163</v>
      </c>
      <c r="B1450" s="27" t="n">
        <v>47</v>
      </c>
      <c r="C1450" s="7" t="n">
        <v>7056</v>
      </c>
      <c r="D1450" s="7" t="n">
        <v>0</v>
      </c>
      <c r="E1450" s="7" t="n">
        <v>0</v>
      </c>
      <c r="F1450" s="7" t="s">
        <v>166</v>
      </c>
    </row>
    <row r="1451" spans="1:21">
      <c r="A1451" t="s">
        <v>4</v>
      </c>
      <c r="B1451" s="4" t="s">
        <v>5</v>
      </c>
      <c r="C1451" s="4" t="s">
        <v>10</v>
      </c>
      <c r="D1451" s="4" t="s">
        <v>13</v>
      </c>
      <c r="E1451" s="4" t="s">
        <v>13</v>
      </c>
      <c r="F1451" s="4" t="s">
        <v>6</v>
      </c>
    </row>
    <row r="1452" spans="1:21">
      <c r="A1452" t="n">
        <v>12182</v>
      </c>
      <c r="B1452" s="27" t="n">
        <v>47</v>
      </c>
      <c r="C1452" s="7" t="n">
        <v>7056</v>
      </c>
      <c r="D1452" s="7" t="n">
        <v>0</v>
      </c>
      <c r="E1452" s="7" t="n">
        <v>0</v>
      </c>
      <c r="F1452" s="7" t="s">
        <v>167</v>
      </c>
    </row>
    <row r="1453" spans="1:21">
      <c r="A1453" t="s">
        <v>4</v>
      </c>
      <c r="B1453" s="4" t="s">
        <v>5</v>
      </c>
      <c r="C1453" s="4" t="s">
        <v>13</v>
      </c>
    </row>
    <row r="1454" spans="1:21">
      <c r="A1454" t="n">
        <v>12194</v>
      </c>
      <c r="B1454" s="43" t="n">
        <v>116</v>
      </c>
      <c r="C1454" s="7" t="n">
        <v>1</v>
      </c>
    </row>
    <row r="1455" spans="1:21">
      <c r="A1455" t="s">
        <v>4</v>
      </c>
      <c r="B1455" s="4" t="s">
        <v>5</v>
      </c>
      <c r="C1455" s="4" t="s">
        <v>13</v>
      </c>
      <c r="D1455" s="4" t="s">
        <v>10</v>
      </c>
      <c r="E1455" s="4" t="s">
        <v>9</v>
      </c>
      <c r="F1455" s="4" t="s">
        <v>10</v>
      </c>
      <c r="G1455" s="4" t="s">
        <v>9</v>
      </c>
      <c r="H1455" s="4" t="s">
        <v>13</v>
      </c>
    </row>
    <row r="1456" spans="1:21">
      <c r="A1456" t="n">
        <v>12196</v>
      </c>
      <c r="B1456" s="13" t="n">
        <v>49</v>
      </c>
      <c r="C1456" s="7" t="n">
        <v>0</v>
      </c>
      <c r="D1456" s="7" t="n">
        <v>621</v>
      </c>
      <c r="E1456" s="7" t="n">
        <v>1065353216</v>
      </c>
      <c r="F1456" s="7" t="n">
        <v>0</v>
      </c>
      <c r="G1456" s="7" t="n">
        <v>0</v>
      </c>
      <c r="H1456" s="7" t="n">
        <v>0</v>
      </c>
    </row>
    <row r="1457" spans="1:8">
      <c r="A1457" t="s">
        <v>4</v>
      </c>
      <c r="B1457" s="4" t="s">
        <v>5</v>
      </c>
      <c r="C1457" s="4" t="s">
        <v>10</v>
      </c>
      <c r="D1457" s="4" t="s">
        <v>24</v>
      </c>
      <c r="E1457" s="4" t="s">
        <v>24</v>
      </c>
      <c r="F1457" s="4" t="s">
        <v>24</v>
      </c>
      <c r="G1457" s="4" t="s">
        <v>24</v>
      </c>
    </row>
    <row r="1458" spans="1:8">
      <c r="A1458" t="n">
        <v>12211</v>
      </c>
      <c r="B1458" s="37" t="n">
        <v>46</v>
      </c>
      <c r="C1458" s="7" t="n">
        <v>7056</v>
      </c>
      <c r="D1458" s="7" t="n">
        <v>-25.6299991607666</v>
      </c>
      <c r="E1458" s="7" t="n">
        <v>13.210000038147</v>
      </c>
      <c r="F1458" s="7" t="n">
        <v>-178.779998779297</v>
      </c>
      <c r="G1458" s="7" t="n">
        <v>123.599998474121</v>
      </c>
    </row>
    <row r="1459" spans="1:8">
      <c r="A1459" t="s">
        <v>4</v>
      </c>
      <c r="B1459" s="4" t="s">
        <v>5</v>
      </c>
      <c r="C1459" s="4" t="s">
        <v>10</v>
      </c>
      <c r="D1459" s="4" t="s">
        <v>24</v>
      </c>
      <c r="E1459" s="4" t="s">
        <v>24</v>
      </c>
      <c r="F1459" s="4" t="s">
        <v>24</v>
      </c>
      <c r="G1459" s="4" t="s">
        <v>24</v>
      </c>
    </row>
    <row r="1460" spans="1:8">
      <c r="A1460" t="n">
        <v>12230</v>
      </c>
      <c r="B1460" s="37" t="n">
        <v>46</v>
      </c>
      <c r="C1460" s="7" t="n">
        <v>6513</v>
      </c>
      <c r="D1460" s="7" t="n">
        <v>-50.5999984741211</v>
      </c>
      <c r="E1460" s="7" t="n">
        <v>13.1300001144409</v>
      </c>
      <c r="F1460" s="7" t="n">
        <v>-176.830001831055</v>
      </c>
      <c r="G1460" s="7" t="n">
        <v>93.0999984741211</v>
      </c>
    </row>
    <row r="1461" spans="1:8">
      <c r="A1461" t="s">
        <v>4</v>
      </c>
      <c r="B1461" s="4" t="s">
        <v>5</v>
      </c>
      <c r="C1461" s="4" t="s">
        <v>13</v>
      </c>
      <c r="D1461" s="4" t="s">
        <v>13</v>
      </c>
      <c r="E1461" s="4" t="s">
        <v>24</v>
      </c>
      <c r="F1461" s="4" t="s">
        <v>24</v>
      </c>
      <c r="G1461" s="4" t="s">
        <v>24</v>
      </c>
      <c r="H1461" s="4" t="s">
        <v>10</v>
      </c>
    </row>
    <row r="1462" spans="1:8">
      <c r="A1462" t="n">
        <v>12249</v>
      </c>
      <c r="B1462" s="39" t="n">
        <v>45</v>
      </c>
      <c r="C1462" s="7" t="n">
        <v>2</v>
      </c>
      <c r="D1462" s="7" t="n">
        <v>3</v>
      </c>
      <c r="E1462" s="7" t="n">
        <v>-23.9500007629395</v>
      </c>
      <c r="F1462" s="7" t="n">
        <v>15.7299995422363</v>
      </c>
      <c r="G1462" s="7" t="n">
        <v>-183.589996337891</v>
      </c>
      <c r="H1462" s="7" t="n">
        <v>0</v>
      </c>
    </row>
    <row r="1463" spans="1:8">
      <c r="A1463" t="s">
        <v>4</v>
      </c>
      <c r="B1463" s="4" t="s">
        <v>5</v>
      </c>
      <c r="C1463" s="4" t="s">
        <v>13</v>
      </c>
      <c r="D1463" s="4" t="s">
        <v>13</v>
      </c>
      <c r="E1463" s="4" t="s">
        <v>24</v>
      </c>
      <c r="F1463" s="4" t="s">
        <v>24</v>
      </c>
      <c r="G1463" s="4" t="s">
        <v>24</v>
      </c>
      <c r="H1463" s="4" t="s">
        <v>10</v>
      </c>
      <c r="I1463" s="4" t="s">
        <v>13</v>
      </c>
    </row>
    <row r="1464" spans="1:8">
      <c r="A1464" t="n">
        <v>12266</v>
      </c>
      <c r="B1464" s="39" t="n">
        <v>45</v>
      </c>
      <c r="C1464" s="7" t="n">
        <v>4</v>
      </c>
      <c r="D1464" s="7" t="n">
        <v>3</v>
      </c>
      <c r="E1464" s="7" t="n">
        <v>13.3699998855591</v>
      </c>
      <c r="F1464" s="7" t="n">
        <v>270.679992675781</v>
      </c>
      <c r="G1464" s="7" t="n">
        <v>0</v>
      </c>
      <c r="H1464" s="7" t="n">
        <v>0</v>
      </c>
      <c r="I1464" s="7" t="n">
        <v>1</v>
      </c>
    </row>
    <row r="1465" spans="1:8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24</v>
      </c>
      <c r="F1465" s="4" t="s">
        <v>10</v>
      </c>
    </row>
    <row r="1466" spans="1:8">
      <c r="A1466" t="n">
        <v>12284</v>
      </c>
      <c r="B1466" s="39" t="n">
        <v>45</v>
      </c>
      <c r="C1466" s="7" t="n">
        <v>5</v>
      </c>
      <c r="D1466" s="7" t="n">
        <v>3</v>
      </c>
      <c r="E1466" s="7" t="n">
        <v>4.30000019073486</v>
      </c>
      <c r="F1466" s="7" t="n">
        <v>0</v>
      </c>
    </row>
    <row r="1467" spans="1:8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24</v>
      </c>
      <c r="F1467" s="4" t="s">
        <v>10</v>
      </c>
    </row>
    <row r="1468" spans="1:8">
      <c r="A1468" t="n">
        <v>12293</v>
      </c>
      <c r="B1468" s="39" t="n">
        <v>45</v>
      </c>
      <c r="C1468" s="7" t="n">
        <v>11</v>
      </c>
      <c r="D1468" s="7" t="n">
        <v>3</v>
      </c>
      <c r="E1468" s="7" t="n">
        <v>40</v>
      </c>
      <c r="F1468" s="7" t="n">
        <v>0</v>
      </c>
    </row>
    <row r="1469" spans="1:8">
      <c r="A1469" t="s">
        <v>4</v>
      </c>
      <c r="B1469" s="4" t="s">
        <v>5</v>
      </c>
      <c r="C1469" s="4" t="s">
        <v>13</v>
      </c>
      <c r="D1469" s="4" t="s">
        <v>13</v>
      </c>
      <c r="E1469" s="4" t="s">
        <v>24</v>
      </c>
      <c r="F1469" s="4" t="s">
        <v>24</v>
      </c>
      <c r="G1469" s="4" t="s">
        <v>24</v>
      </c>
      <c r="H1469" s="4" t="s">
        <v>10</v>
      </c>
    </row>
    <row r="1470" spans="1:8">
      <c r="A1470" t="n">
        <v>12302</v>
      </c>
      <c r="B1470" s="39" t="n">
        <v>45</v>
      </c>
      <c r="C1470" s="7" t="n">
        <v>2</v>
      </c>
      <c r="D1470" s="7" t="n">
        <v>3</v>
      </c>
      <c r="E1470" s="7" t="n">
        <v>-6.75</v>
      </c>
      <c r="F1470" s="7" t="n">
        <v>14.0799999237061</v>
      </c>
      <c r="G1470" s="7" t="n">
        <v>-194.419998168945</v>
      </c>
      <c r="H1470" s="7" t="n">
        <v>4000</v>
      </c>
    </row>
    <row r="1471" spans="1:8">
      <c r="A1471" t="s">
        <v>4</v>
      </c>
      <c r="B1471" s="4" t="s">
        <v>5</v>
      </c>
      <c r="C1471" s="4" t="s">
        <v>13</v>
      </c>
      <c r="D1471" s="4" t="s">
        <v>13</v>
      </c>
      <c r="E1471" s="4" t="s">
        <v>24</v>
      </c>
      <c r="F1471" s="4" t="s">
        <v>24</v>
      </c>
      <c r="G1471" s="4" t="s">
        <v>24</v>
      </c>
      <c r="H1471" s="4" t="s">
        <v>10</v>
      </c>
      <c r="I1471" s="4" t="s">
        <v>13</v>
      </c>
    </row>
    <row r="1472" spans="1:8">
      <c r="A1472" t="n">
        <v>12319</v>
      </c>
      <c r="B1472" s="39" t="n">
        <v>45</v>
      </c>
      <c r="C1472" s="7" t="n">
        <v>4</v>
      </c>
      <c r="D1472" s="7" t="n">
        <v>3</v>
      </c>
      <c r="E1472" s="7" t="n">
        <v>5.90000009536743</v>
      </c>
      <c r="F1472" s="7" t="n">
        <v>180.699996948242</v>
      </c>
      <c r="G1472" s="7" t="n">
        <v>0</v>
      </c>
      <c r="H1472" s="7" t="n">
        <v>4000</v>
      </c>
      <c r="I1472" s="7" t="n">
        <v>1</v>
      </c>
    </row>
    <row r="1473" spans="1:9">
      <c r="A1473" t="s">
        <v>4</v>
      </c>
      <c r="B1473" s="4" t="s">
        <v>5</v>
      </c>
      <c r="C1473" s="4" t="s">
        <v>13</v>
      </c>
      <c r="D1473" s="4" t="s">
        <v>13</v>
      </c>
      <c r="E1473" s="4" t="s">
        <v>24</v>
      </c>
      <c r="F1473" s="4" t="s">
        <v>10</v>
      </c>
    </row>
    <row r="1474" spans="1:9">
      <c r="A1474" t="n">
        <v>12337</v>
      </c>
      <c r="B1474" s="39" t="n">
        <v>45</v>
      </c>
      <c r="C1474" s="7" t="n">
        <v>5</v>
      </c>
      <c r="D1474" s="7" t="n">
        <v>3</v>
      </c>
      <c r="E1474" s="7" t="n">
        <v>3.09999990463257</v>
      </c>
      <c r="F1474" s="7" t="n">
        <v>4000</v>
      </c>
    </row>
    <row r="1475" spans="1:9">
      <c r="A1475" t="s">
        <v>4</v>
      </c>
      <c r="B1475" s="4" t="s">
        <v>5</v>
      </c>
      <c r="C1475" s="4" t="s">
        <v>10</v>
      </c>
      <c r="D1475" s="4" t="s">
        <v>13</v>
      </c>
    </row>
    <row r="1476" spans="1:9">
      <c r="A1476" t="n">
        <v>12346</v>
      </c>
      <c r="B1476" s="69" t="n">
        <v>96</v>
      </c>
      <c r="C1476" s="7" t="n">
        <v>7056</v>
      </c>
      <c r="D1476" s="7" t="n">
        <v>1</v>
      </c>
    </row>
    <row r="1477" spans="1:9">
      <c r="A1477" t="s">
        <v>4</v>
      </c>
      <c r="B1477" s="4" t="s">
        <v>5</v>
      </c>
      <c r="C1477" s="4" t="s">
        <v>10</v>
      </c>
      <c r="D1477" s="4" t="s">
        <v>13</v>
      </c>
      <c r="E1477" s="4" t="s">
        <v>24</v>
      </c>
      <c r="F1477" s="4" t="s">
        <v>24</v>
      </c>
      <c r="G1477" s="4" t="s">
        <v>24</v>
      </c>
    </row>
    <row r="1478" spans="1:9">
      <c r="A1478" t="n">
        <v>12350</v>
      </c>
      <c r="B1478" s="69" t="n">
        <v>96</v>
      </c>
      <c r="C1478" s="7" t="n">
        <v>7056</v>
      </c>
      <c r="D1478" s="7" t="n">
        <v>2</v>
      </c>
      <c r="E1478" s="7" t="n">
        <v>-6.25</v>
      </c>
      <c r="F1478" s="7" t="n">
        <v>13.210000038147</v>
      </c>
      <c r="G1478" s="7" t="n">
        <v>-190.880004882813</v>
      </c>
    </row>
    <row r="1479" spans="1:9">
      <c r="A1479" t="s">
        <v>4</v>
      </c>
      <c r="B1479" s="4" t="s">
        <v>5</v>
      </c>
      <c r="C1479" s="4" t="s">
        <v>10</v>
      </c>
      <c r="D1479" s="4" t="s">
        <v>13</v>
      </c>
      <c r="E1479" s="4" t="s">
        <v>24</v>
      </c>
      <c r="F1479" s="4" t="s">
        <v>24</v>
      </c>
      <c r="G1479" s="4" t="s">
        <v>24</v>
      </c>
    </row>
    <row r="1480" spans="1:9">
      <c r="A1480" t="n">
        <v>12366</v>
      </c>
      <c r="B1480" s="69" t="n">
        <v>96</v>
      </c>
      <c r="C1480" s="7" t="n">
        <v>7056</v>
      </c>
      <c r="D1480" s="7" t="n">
        <v>2</v>
      </c>
      <c r="E1480" s="7" t="n">
        <v>-5.28999996185303</v>
      </c>
      <c r="F1480" s="7" t="n">
        <v>13.210000038147</v>
      </c>
      <c r="G1480" s="7" t="n">
        <v>-192.669998168945</v>
      </c>
    </row>
    <row r="1481" spans="1:9">
      <c r="A1481" t="s">
        <v>4</v>
      </c>
      <c r="B1481" s="4" t="s">
        <v>5</v>
      </c>
      <c r="C1481" s="4" t="s">
        <v>10</v>
      </c>
      <c r="D1481" s="4" t="s">
        <v>13</v>
      </c>
      <c r="E1481" s="4" t="s">
        <v>24</v>
      </c>
      <c r="F1481" s="4" t="s">
        <v>24</v>
      </c>
      <c r="G1481" s="4" t="s">
        <v>24</v>
      </c>
    </row>
    <row r="1482" spans="1:9">
      <c r="A1482" t="n">
        <v>12382</v>
      </c>
      <c r="B1482" s="69" t="n">
        <v>96</v>
      </c>
      <c r="C1482" s="7" t="n">
        <v>7056</v>
      </c>
      <c r="D1482" s="7" t="n">
        <v>2</v>
      </c>
      <c r="E1482" s="7" t="n">
        <v>-6.71000003814697</v>
      </c>
      <c r="F1482" s="7" t="n">
        <v>13.210000038147</v>
      </c>
      <c r="G1482" s="7" t="n">
        <v>-194.669998168945</v>
      </c>
    </row>
    <row r="1483" spans="1:9">
      <c r="A1483" t="s">
        <v>4</v>
      </c>
      <c r="B1483" s="4" t="s">
        <v>5</v>
      </c>
      <c r="C1483" s="4" t="s">
        <v>10</v>
      </c>
      <c r="D1483" s="4" t="s">
        <v>13</v>
      </c>
      <c r="E1483" s="4" t="s">
        <v>9</v>
      </c>
      <c r="F1483" s="4" t="s">
        <v>13</v>
      </c>
      <c r="G1483" s="4" t="s">
        <v>10</v>
      </c>
    </row>
    <row r="1484" spans="1:9">
      <c r="A1484" t="n">
        <v>12398</v>
      </c>
      <c r="B1484" s="69" t="n">
        <v>96</v>
      </c>
      <c r="C1484" s="7" t="n">
        <v>7056</v>
      </c>
      <c r="D1484" s="7" t="n">
        <v>0</v>
      </c>
      <c r="E1484" s="7" t="n">
        <v>1086324736</v>
      </c>
      <c r="F1484" s="7" t="n">
        <v>0</v>
      </c>
      <c r="G1484" s="7" t="n">
        <v>0</v>
      </c>
    </row>
    <row r="1485" spans="1:9">
      <c r="A1485" t="s">
        <v>4</v>
      </c>
      <c r="B1485" s="4" t="s">
        <v>5</v>
      </c>
      <c r="C1485" s="4" t="s">
        <v>13</v>
      </c>
      <c r="D1485" s="4" t="s">
        <v>10</v>
      </c>
      <c r="E1485" s="4" t="s">
        <v>10</v>
      </c>
      <c r="F1485" s="4" t="s">
        <v>9</v>
      </c>
    </row>
    <row r="1486" spans="1:9">
      <c r="A1486" t="n">
        <v>12409</v>
      </c>
      <c r="B1486" s="40" t="n">
        <v>84</v>
      </c>
      <c r="C1486" s="7" t="n">
        <v>0</v>
      </c>
      <c r="D1486" s="7" t="n">
        <v>0</v>
      </c>
      <c r="E1486" s="7" t="n">
        <v>0</v>
      </c>
      <c r="F1486" s="7" t="n">
        <v>1045220557</v>
      </c>
    </row>
    <row r="1487" spans="1:9">
      <c r="A1487" t="s">
        <v>4</v>
      </c>
      <c r="B1487" s="4" t="s">
        <v>5</v>
      </c>
      <c r="C1487" s="4" t="s">
        <v>13</v>
      </c>
      <c r="D1487" s="4" t="s">
        <v>10</v>
      </c>
      <c r="E1487" s="4" t="s">
        <v>24</v>
      </c>
    </row>
    <row r="1488" spans="1:9">
      <c r="A1488" t="n">
        <v>12419</v>
      </c>
      <c r="B1488" s="22" t="n">
        <v>58</v>
      </c>
      <c r="C1488" s="7" t="n">
        <v>100</v>
      </c>
      <c r="D1488" s="7" t="n">
        <v>1000</v>
      </c>
      <c r="E1488" s="7" t="n">
        <v>1</v>
      </c>
    </row>
    <row r="1489" spans="1:7">
      <c r="A1489" t="s">
        <v>4</v>
      </c>
      <c r="B1489" s="4" t="s">
        <v>5</v>
      </c>
      <c r="C1489" s="4" t="s">
        <v>13</v>
      </c>
      <c r="D1489" s="4" t="s">
        <v>10</v>
      </c>
      <c r="E1489" s="4" t="s">
        <v>9</v>
      </c>
      <c r="F1489" s="4" t="s">
        <v>10</v>
      </c>
    </row>
    <row r="1490" spans="1:7">
      <c r="A1490" t="n">
        <v>12427</v>
      </c>
      <c r="B1490" s="15" t="n">
        <v>50</v>
      </c>
      <c r="C1490" s="7" t="n">
        <v>3</v>
      </c>
      <c r="D1490" s="7" t="n">
        <v>8021</v>
      </c>
      <c r="E1490" s="7" t="n">
        <v>1058642330</v>
      </c>
      <c r="F1490" s="7" t="n">
        <v>1000</v>
      </c>
    </row>
    <row r="1491" spans="1:7">
      <c r="A1491" t="s">
        <v>4</v>
      </c>
      <c r="B1491" s="4" t="s">
        <v>5</v>
      </c>
      <c r="C1491" s="4" t="s">
        <v>13</v>
      </c>
      <c r="D1491" s="4" t="s">
        <v>10</v>
      </c>
      <c r="E1491" s="4" t="s">
        <v>9</v>
      </c>
      <c r="F1491" s="4" t="s">
        <v>10</v>
      </c>
    </row>
    <row r="1492" spans="1:7">
      <c r="A1492" t="n">
        <v>12437</v>
      </c>
      <c r="B1492" s="15" t="n">
        <v>50</v>
      </c>
      <c r="C1492" s="7" t="n">
        <v>3</v>
      </c>
      <c r="D1492" s="7" t="n">
        <v>8001</v>
      </c>
      <c r="E1492" s="7" t="n">
        <v>1063675494</v>
      </c>
      <c r="F1492" s="7" t="n">
        <v>1000</v>
      </c>
    </row>
    <row r="1493" spans="1:7">
      <c r="A1493" t="s">
        <v>4</v>
      </c>
      <c r="B1493" s="4" t="s">
        <v>5</v>
      </c>
      <c r="C1493" s="4" t="s">
        <v>13</v>
      </c>
      <c r="D1493" s="4" t="s">
        <v>10</v>
      </c>
      <c r="E1493" s="4" t="s">
        <v>24</v>
      </c>
      <c r="F1493" s="4" t="s">
        <v>10</v>
      </c>
      <c r="G1493" s="4" t="s">
        <v>9</v>
      </c>
      <c r="H1493" s="4" t="s">
        <v>9</v>
      </c>
      <c r="I1493" s="4" t="s">
        <v>10</v>
      </c>
      <c r="J1493" s="4" t="s">
        <v>10</v>
      </c>
      <c r="K1493" s="4" t="s">
        <v>9</v>
      </c>
      <c r="L1493" s="4" t="s">
        <v>9</v>
      </c>
      <c r="M1493" s="4" t="s">
        <v>9</v>
      </c>
      <c r="N1493" s="4" t="s">
        <v>9</v>
      </c>
      <c r="O1493" s="4" t="s">
        <v>6</v>
      </c>
    </row>
    <row r="1494" spans="1:7">
      <c r="A1494" t="n">
        <v>12447</v>
      </c>
      <c r="B1494" s="15" t="n">
        <v>50</v>
      </c>
      <c r="C1494" s="7" t="n">
        <v>0</v>
      </c>
      <c r="D1494" s="7" t="n">
        <v>12330</v>
      </c>
      <c r="E1494" s="7" t="n">
        <v>0.899999976158142</v>
      </c>
      <c r="F1494" s="7" t="n">
        <v>2000</v>
      </c>
      <c r="G1494" s="7" t="n">
        <v>0</v>
      </c>
      <c r="H1494" s="7" t="n">
        <v>0</v>
      </c>
      <c r="I1494" s="7" t="n">
        <v>1</v>
      </c>
      <c r="J1494" s="7" t="n">
        <v>7056</v>
      </c>
      <c r="K1494" s="7" t="n">
        <v>0</v>
      </c>
      <c r="L1494" s="7" t="n">
        <v>0</v>
      </c>
      <c r="M1494" s="7" t="n">
        <v>0</v>
      </c>
      <c r="N1494" s="7" t="n">
        <v>1114636288</v>
      </c>
      <c r="O1494" s="7" t="s">
        <v>12</v>
      </c>
    </row>
    <row r="1495" spans="1:7">
      <c r="A1495" t="s">
        <v>4</v>
      </c>
      <c r="B1495" s="4" t="s">
        <v>5</v>
      </c>
      <c r="C1495" s="4" t="s">
        <v>13</v>
      </c>
      <c r="D1495" s="4" t="s">
        <v>10</v>
      </c>
    </row>
    <row r="1496" spans="1:7">
      <c r="A1496" t="n">
        <v>12486</v>
      </c>
      <c r="B1496" s="22" t="n">
        <v>58</v>
      </c>
      <c r="C1496" s="7" t="n">
        <v>255</v>
      </c>
      <c r="D1496" s="7" t="n">
        <v>0</v>
      </c>
    </row>
    <row r="1497" spans="1:7">
      <c r="A1497" t="s">
        <v>4</v>
      </c>
      <c r="B1497" s="4" t="s">
        <v>5</v>
      </c>
      <c r="C1497" s="4" t="s">
        <v>13</v>
      </c>
      <c r="D1497" s="4" t="s">
        <v>24</v>
      </c>
      <c r="E1497" s="4" t="s">
        <v>10</v>
      </c>
      <c r="F1497" s="4" t="s">
        <v>13</v>
      </c>
    </row>
    <row r="1498" spans="1:7">
      <c r="A1498" t="n">
        <v>12490</v>
      </c>
      <c r="B1498" s="13" t="n">
        <v>49</v>
      </c>
      <c r="C1498" s="7" t="n">
        <v>3</v>
      </c>
      <c r="D1498" s="7" t="n">
        <v>0.699999988079071</v>
      </c>
      <c r="E1498" s="7" t="n">
        <v>500</v>
      </c>
      <c r="F1498" s="7" t="n">
        <v>0</v>
      </c>
    </row>
    <row r="1499" spans="1:7">
      <c r="A1499" t="s">
        <v>4</v>
      </c>
      <c r="B1499" s="4" t="s">
        <v>5</v>
      </c>
      <c r="C1499" s="4" t="s">
        <v>10</v>
      </c>
    </row>
    <row r="1500" spans="1:7">
      <c r="A1500" t="n">
        <v>12499</v>
      </c>
      <c r="B1500" s="32" t="n">
        <v>16</v>
      </c>
      <c r="C1500" s="7" t="n">
        <v>2000</v>
      </c>
    </row>
    <row r="1501" spans="1:7">
      <c r="A1501" t="s">
        <v>4</v>
      </c>
      <c r="B1501" s="4" t="s">
        <v>5</v>
      </c>
      <c r="C1501" s="4" t="s">
        <v>13</v>
      </c>
      <c r="D1501" s="4" t="s">
        <v>10</v>
      </c>
      <c r="E1501" s="4" t="s">
        <v>24</v>
      </c>
      <c r="F1501" s="4" t="s">
        <v>10</v>
      </c>
      <c r="G1501" s="4" t="s">
        <v>9</v>
      </c>
      <c r="H1501" s="4" t="s">
        <v>9</v>
      </c>
      <c r="I1501" s="4" t="s">
        <v>10</v>
      </c>
      <c r="J1501" s="4" t="s">
        <v>10</v>
      </c>
      <c r="K1501" s="4" t="s">
        <v>9</v>
      </c>
      <c r="L1501" s="4" t="s">
        <v>9</v>
      </c>
      <c r="M1501" s="4" t="s">
        <v>9</v>
      </c>
      <c r="N1501" s="4" t="s">
        <v>9</v>
      </c>
      <c r="O1501" s="4" t="s">
        <v>6</v>
      </c>
    </row>
    <row r="1502" spans="1:7">
      <c r="A1502" t="n">
        <v>12502</v>
      </c>
      <c r="B1502" s="15" t="n">
        <v>50</v>
      </c>
      <c r="C1502" s="7" t="n">
        <v>0</v>
      </c>
      <c r="D1502" s="7" t="n">
        <v>5318</v>
      </c>
      <c r="E1502" s="7" t="n">
        <v>1</v>
      </c>
      <c r="F1502" s="7" t="n">
        <v>100</v>
      </c>
      <c r="G1502" s="7" t="n">
        <v>0</v>
      </c>
      <c r="H1502" s="7" t="n">
        <v>0</v>
      </c>
      <c r="I1502" s="7" t="n">
        <v>1</v>
      </c>
      <c r="J1502" s="7" t="n">
        <v>7056</v>
      </c>
      <c r="K1502" s="7" t="n">
        <v>0</v>
      </c>
      <c r="L1502" s="7" t="n">
        <v>0</v>
      </c>
      <c r="M1502" s="7" t="n">
        <v>0</v>
      </c>
      <c r="N1502" s="7" t="n">
        <v>1112014848</v>
      </c>
      <c r="O1502" s="7" t="s">
        <v>12</v>
      </c>
    </row>
    <row r="1503" spans="1:7">
      <c r="A1503" t="s">
        <v>4</v>
      </c>
      <c r="B1503" s="4" t="s">
        <v>5</v>
      </c>
      <c r="C1503" s="4" t="s">
        <v>10</v>
      </c>
    </row>
    <row r="1504" spans="1:7">
      <c r="A1504" t="n">
        <v>12541</v>
      </c>
      <c r="B1504" s="32" t="n">
        <v>16</v>
      </c>
      <c r="C1504" s="7" t="n">
        <v>400</v>
      </c>
    </row>
    <row r="1505" spans="1:15">
      <c r="A1505" t="s">
        <v>4</v>
      </c>
      <c r="B1505" s="4" t="s">
        <v>5</v>
      </c>
      <c r="C1505" s="4" t="s">
        <v>13</v>
      </c>
      <c r="D1505" s="4" t="s">
        <v>10</v>
      </c>
      <c r="E1505" s="4" t="s">
        <v>10</v>
      </c>
    </row>
    <row r="1506" spans="1:15">
      <c r="A1506" t="n">
        <v>12544</v>
      </c>
      <c r="B1506" s="15" t="n">
        <v>50</v>
      </c>
      <c r="C1506" s="7" t="n">
        <v>1</v>
      </c>
      <c r="D1506" s="7" t="n">
        <v>12330</v>
      </c>
      <c r="E1506" s="7" t="n">
        <v>1000</v>
      </c>
    </row>
    <row r="1507" spans="1:15">
      <c r="A1507" t="s">
        <v>4</v>
      </c>
      <c r="B1507" s="4" t="s">
        <v>5</v>
      </c>
      <c r="C1507" s="4" t="s">
        <v>13</v>
      </c>
      <c r="D1507" s="4" t="s">
        <v>10</v>
      </c>
      <c r="E1507" s="4" t="s">
        <v>24</v>
      </c>
      <c r="F1507" s="4" t="s">
        <v>10</v>
      </c>
      <c r="G1507" s="4" t="s">
        <v>9</v>
      </c>
      <c r="H1507" s="4" t="s">
        <v>9</v>
      </c>
      <c r="I1507" s="4" t="s">
        <v>10</v>
      </c>
      <c r="J1507" s="4" t="s">
        <v>10</v>
      </c>
      <c r="K1507" s="4" t="s">
        <v>9</v>
      </c>
      <c r="L1507" s="4" t="s">
        <v>9</v>
      </c>
      <c r="M1507" s="4" t="s">
        <v>9</v>
      </c>
      <c r="N1507" s="4" t="s">
        <v>9</v>
      </c>
      <c r="O1507" s="4" t="s">
        <v>6</v>
      </c>
    </row>
    <row r="1508" spans="1:15">
      <c r="A1508" t="n">
        <v>12550</v>
      </c>
      <c r="B1508" s="15" t="n">
        <v>50</v>
      </c>
      <c r="C1508" s="7" t="n">
        <v>0</v>
      </c>
      <c r="D1508" s="7" t="n">
        <v>5319</v>
      </c>
      <c r="E1508" s="7" t="n">
        <v>1</v>
      </c>
      <c r="F1508" s="7" t="n">
        <v>100</v>
      </c>
      <c r="G1508" s="7" t="n">
        <v>0</v>
      </c>
      <c r="H1508" s="7" t="n">
        <v>1077936128</v>
      </c>
      <c r="I1508" s="7" t="n">
        <v>1</v>
      </c>
      <c r="J1508" s="7" t="n">
        <v>7056</v>
      </c>
      <c r="K1508" s="7" t="n">
        <v>0</v>
      </c>
      <c r="L1508" s="7" t="n">
        <v>0</v>
      </c>
      <c r="M1508" s="7" t="n">
        <v>0</v>
      </c>
      <c r="N1508" s="7" t="n">
        <v>1112014848</v>
      </c>
      <c r="O1508" s="7" t="s">
        <v>12</v>
      </c>
    </row>
    <row r="1509" spans="1:15">
      <c r="A1509" t="s">
        <v>4</v>
      </c>
      <c r="B1509" s="4" t="s">
        <v>5</v>
      </c>
      <c r="C1509" s="4" t="s">
        <v>10</v>
      </c>
    </row>
    <row r="1510" spans="1:15">
      <c r="A1510" t="n">
        <v>12589</v>
      </c>
      <c r="B1510" s="32" t="n">
        <v>16</v>
      </c>
      <c r="C1510" s="7" t="n">
        <v>600</v>
      </c>
    </row>
    <row r="1511" spans="1:15">
      <c r="A1511" t="s">
        <v>4</v>
      </c>
      <c r="B1511" s="4" t="s">
        <v>5</v>
      </c>
      <c r="C1511" s="4" t="s">
        <v>13</v>
      </c>
      <c r="D1511" s="4" t="s">
        <v>10</v>
      </c>
      <c r="E1511" s="4" t="s">
        <v>10</v>
      </c>
      <c r="F1511" s="4" t="s">
        <v>10</v>
      </c>
      <c r="G1511" s="4" t="s">
        <v>10</v>
      </c>
      <c r="H1511" s="4" t="s">
        <v>10</v>
      </c>
      <c r="I1511" s="4" t="s">
        <v>6</v>
      </c>
      <c r="J1511" s="4" t="s">
        <v>24</v>
      </c>
      <c r="K1511" s="4" t="s">
        <v>24</v>
      </c>
      <c r="L1511" s="4" t="s">
        <v>24</v>
      </c>
      <c r="M1511" s="4" t="s">
        <v>9</v>
      </c>
      <c r="N1511" s="4" t="s">
        <v>9</v>
      </c>
      <c r="O1511" s="4" t="s">
        <v>24</v>
      </c>
      <c r="P1511" s="4" t="s">
        <v>24</v>
      </c>
      <c r="Q1511" s="4" t="s">
        <v>24</v>
      </c>
      <c r="R1511" s="4" t="s">
        <v>24</v>
      </c>
      <c r="S1511" s="4" t="s">
        <v>13</v>
      </c>
    </row>
    <row r="1512" spans="1:15">
      <c r="A1512" t="n">
        <v>12592</v>
      </c>
      <c r="B1512" s="66" t="n">
        <v>39</v>
      </c>
      <c r="C1512" s="7" t="n">
        <v>12</v>
      </c>
      <c r="D1512" s="7" t="n">
        <v>65533</v>
      </c>
      <c r="E1512" s="7" t="n">
        <v>203</v>
      </c>
      <c r="F1512" s="7" t="n">
        <v>0</v>
      </c>
      <c r="G1512" s="7" t="n">
        <v>7056</v>
      </c>
      <c r="H1512" s="7" t="n">
        <v>3</v>
      </c>
      <c r="I1512" s="7" t="s">
        <v>168</v>
      </c>
      <c r="J1512" s="7" t="n">
        <v>0</v>
      </c>
      <c r="K1512" s="7" t="n">
        <v>0</v>
      </c>
      <c r="L1512" s="7" t="n">
        <v>0</v>
      </c>
      <c r="M1512" s="7" t="n">
        <v>0</v>
      </c>
      <c r="N1512" s="7" t="n">
        <v>0</v>
      </c>
      <c r="O1512" s="7" t="n">
        <v>0</v>
      </c>
      <c r="P1512" s="7" t="n">
        <v>1</v>
      </c>
      <c r="Q1512" s="7" t="n">
        <v>1</v>
      </c>
      <c r="R1512" s="7" t="n">
        <v>1</v>
      </c>
      <c r="S1512" s="7" t="n">
        <v>103</v>
      </c>
    </row>
    <row r="1513" spans="1:15">
      <c r="A1513" t="s">
        <v>4</v>
      </c>
      <c r="B1513" s="4" t="s">
        <v>5</v>
      </c>
      <c r="C1513" s="4" t="s">
        <v>10</v>
      </c>
      <c r="D1513" s="4" t="s">
        <v>13</v>
      </c>
    </row>
    <row r="1514" spans="1:15">
      <c r="A1514" t="n">
        <v>12653</v>
      </c>
      <c r="B1514" s="70" t="n">
        <v>56</v>
      </c>
      <c r="C1514" s="7" t="n">
        <v>7056</v>
      </c>
      <c r="D1514" s="7" t="n">
        <v>0</v>
      </c>
    </row>
    <row r="1515" spans="1:15">
      <c r="A1515" t="s">
        <v>4</v>
      </c>
      <c r="B1515" s="4" t="s">
        <v>5</v>
      </c>
      <c r="C1515" s="4" t="s">
        <v>13</v>
      </c>
      <c r="D1515" s="4" t="s">
        <v>24</v>
      </c>
      <c r="E1515" s="4" t="s">
        <v>24</v>
      </c>
      <c r="F1515" s="4" t="s">
        <v>24</v>
      </c>
    </row>
    <row r="1516" spans="1:15">
      <c r="A1516" t="n">
        <v>12657</v>
      </c>
      <c r="B1516" s="39" t="n">
        <v>45</v>
      </c>
      <c r="C1516" s="7" t="n">
        <v>9</v>
      </c>
      <c r="D1516" s="7" t="n">
        <v>0.0199999995529652</v>
      </c>
      <c r="E1516" s="7" t="n">
        <v>0.0199999995529652</v>
      </c>
      <c r="F1516" s="7" t="n">
        <v>0.5</v>
      </c>
    </row>
    <row r="1517" spans="1:15">
      <c r="A1517" t="s">
        <v>4</v>
      </c>
      <c r="B1517" s="4" t="s">
        <v>5</v>
      </c>
      <c r="C1517" s="4" t="s">
        <v>13</v>
      </c>
      <c r="D1517" s="4" t="s">
        <v>10</v>
      </c>
      <c r="E1517" s="4" t="s">
        <v>10</v>
      </c>
    </row>
    <row r="1518" spans="1:15">
      <c r="A1518" t="n">
        <v>12671</v>
      </c>
      <c r="B1518" s="15" t="n">
        <v>50</v>
      </c>
      <c r="C1518" s="7" t="n">
        <v>1</v>
      </c>
      <c r="D1518" s="7" t="n">
        <v>5319</v>
      </c>
      <c r="E1518" s="7" t="n">
        <v>200</v>
      </c>
    </row>
    <row r="1519" spans="1:15">
      <c r="A1519" t="s">
        <v>4</v>
      </c>
      <c r="B1519" s="4" t="s">
        <v>5</v>
      </c>
      <c r="C1519" s="4" t="s">
        <v>13</v>
      </c>
      <c r="D1519" s="4" t="s">
        <v>10</v>
      </c>
      <c r="E1519" s="4" t="s">
        <v>24</v>
      </c>
      <c r="F1519" s="4" t="s">
        <v>10</v>
      </c>
      <c r="G1519" s="4" t="s">
        <v>9</v>
      </c>
      <c r="H1519" s="4" t="s">
        <v>9</v>
      </c>
      <c r="I1519" s="4" t="s">
        <v>10</v>
      </c>
      <c r="J1519" s="4" t="s">
        <v>10</v>
      </c>
      <c r="K1519" s="4" t="s">
        <v>9</v>
      </c>
      <c r="L1519" s="4" t="s">
        <v>9</v>
      </c>
      <c r="M1519" s="4" t="s">
        <v>9</v>
      </c>
      <c r="N1519" s="4" t="s">
        <v>9</v>
      </c>
      <c r="O1519" s="4" t="s">
        <v>6</v>
      </c>
    </row>
    <row r="1520" spans="1:15">
      <c r="A1520" t="n">
        <v>12677</v>
      </c>
      <c r="B1520" s="15" t="n">
        <v>50</v>
      </c>
      <c r="C1520" s="7" t="n">
        <v>0</v>
      </c>
      <c r="D1520" s="7" t="n">
        <v>12326</v>
      </c>
      <c r="E1520" s="7" t="n">
        <v>0.600000023841858</v>
      </c>
      <c r="F1520" s="7" t="n">
        <v>1500</v>
      </c>
      <c r="G1520" s="7" t="n">
        <v>0</v>
      </c>
      <c r="H1520" s="7" t="n">
        <v>0</v>
      </c>
      <c r="I1520" s="7" t="n">
        <v>1</v>
      </c>
      <c r="J1520" s="7" t="n">
        <v>7056</v>
      </c>
      <c r="K1520" s="7" t="n">
        <v>0</v>
      </c>
      <c r="L1520" s="7" t="n">
        <v>0</v>
      </c>
      <c r="M1520" s="7" t="n">
        <v>0</v>
      </c>
      <c r="N1520" s="7" t="n">
        <v>1112014848</v>
      </c>
      <c r="O1520" s="7" t="s">
        <v>12</v>
      </c>
    </row>
    <row r="1521" spans="1:19">
      <c r="A1521" t="s">
        <v>4</v>
      </c>
      <c r="B1521" s="4" t="s">
        <v>5</v>
      </c>
      <c r="C1521" s="4" t="s">
        <v>13</v>
      </c>
      <c r="D1521" s="4" t="s">
        <v>10</v>
      </c>
      <c r="E1521" s="4" t="s">
        <v>24</v>
      </c>
    </row>
    <row r="1522" spans="1:19">
      <c r="A1522" t="n">
        <v>12716</v>
      </c>
      <c r="B1522" s="22" t="n">
        <v>58</v>
      </c>
      <c r="C1522" s="7" t="n">
        <v>101</v>
      </c>
      <c r="D1522" s="7" t="n">
        <v>300</v>
      </c>
      <c r="E1522" s="7" t="n">
        <v>1</v>
      </c>
    </row>
    <row r="1523" spans="1:19">
      <c r="A1523" t="s">
        <v>4</v>
      </c>
      <c r="B1523" s="4" t="s">
        <v>5</v>
      </c>
      <c r="C1523" s="4" t="s">
        <v>13</v>
      </c>
      <c r="D1523" s="4" t="s">
        <v>10</v>
      </c>
    </row>
    <row r="1524" spans="1:19">
      <c r="A1524" t="n">
        <v>12724</v>
      </c>
      <c r="B1524" s="22" t="n">
        <v>58</v>
      </c>
      <c r="C1524" s="7" t="n">
        <v>254</v>
      </c>
      <c r="D1524" s="7" t="n">
        <v>0</v>
      </c>
    </row>
    <row r="1525" spans="1:19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13</v>
      </c>
    </row>
    <row r="1526" spans="1:19">
      <c r="A1526" t="n">
        <v>12728</v>
      </c>
      <c r="B1526" s="66" t="n">
        <v>39</v>
      </c>
      <c r="C1526" s="7" t="n">
        <v>13</v>
      </c>
      <c r="D1526" s="7" t="n">
        <v>65533</v>
      </c>
      <c r="E1526" s="7" t="n">
        <v>103</v>
      </c>
    </row>
    <row r="1527" spans="1:19">
      <c r="A1527" t="s">
        <v>4</v>
      </c>
      <c r="B1527" s="4" t="s">
        <v>5</v>
      </c>
      <c r="C1527" s="4" t="s">
        <v>13</v>
      </c>
      <c r="D1527" s="4" t="s">
        <v>10</v>
      </c>
    </row>
    <row r="1528" spans="1:19">
      <c r="A1528" t="n">
        <v>12733</v>
      </c>
      <c r="B1528" s="22" t="n">
        <v>58</v>
      </c>
      <c r="C1528" s="7" t="n">
        <v>255</v>
      </c>
      <c r="D1528" s="7" t="n">
        <v>0</v>
      </c>
    </row>
    <row r="1529" spans="1:19">
      <c r="A1529" t="s">
        <v>4</v>
      </c>
      <c r="B1529" s="4" t="s">
        <v>5</v>
      </c>
      <c r="C1529" s="4" t="s">
        <v>10</v>
      </c>
    </row>
    <row r="1530" spans="1:19">
      <c r="A1530" t="n">
        <v>12737</v>
      </c>
      <c r="B1530" s="32" t="n">
        <v>16</v>
      </c>
      <c r="C1530" s="7" t="n">
        <v>1500</v>
      </c>
    </row>
    <row r="1531" spans="1:19">
      <c r="A1531" t="s">
        <v>4</v>
      </c>
      <c r="B1531" s="4" t="s">
        <v>5</v>
      </c>
      <c r="C1531" s="4" t="s">
        <v>13</v>
      </c>
      <c r="D1531" s="4" t="s">
        <v>10</v>
      </c>
    </row>
    <row r="1532" spans="1:19">
      <c r="A1532" t="n">
        <v>12740</v>
      </c>
      <c r="B1532" s="39" t="n">
        <v>45</v>
      </c>
      <c r="C1532" s="7" t="n">
        <v>7</v>
      </c>
      <c r="D1532" s="7" t="n">
        <v>255</v>
      </c>
    </row>
    <row r="1533" spans="1:19">
      <c r="A1533" t="s">
        <v>4</v>
      </c>
      <c r="B1533" s="4" t="s">
        <v>5</v>
      </c>
      <c r="C1533" s="4" t="s">
        <v>13</v>
      </c>
      <c r="D1533" s="4" t="s">
        <v>10</v>
      </c>
      <c r="E1533" s="4" t="s">
        <v>10</v>
      </c>
      <c r="F1533" s="4" t="s">
        <v>9</v>
      </c>
    </row>
    <row r="1534" spans="1:19">
      <c r="A1534" t="n">
        <v>12744</v>
      </c>
      <c r="B1534" s="40" t="n">
        <v>84</v>
      </c>
      <c r="C1534" s="7" t="n">
        <v>1</v>
      </c>
      <c r="D1534" s="7" t="n">
        <v>0</v>
      </c>
      <c r="E1534" s="7" t="n">
        <v>0</v>
      </c>
      <c r="F1534" s="7" t="n">
        <v>0</v>
      </c>
    </row>
    <row r="1535" spans="1:19">
      <c r="A1535" t="s">
        <v>4</v>
      </c>
      <c r="B1535" s="4" t="s">
        <v>5</v>
      </c>
      <c r="C1535" s="4" t="s">
        <v>13</v>
      </c>
      <c r="D1535" s="4" t="s">
        <v>10</v>
      </c>
      <c r="E1535" s="4" t="s">
        <v>24</v>
      </c>
    </row>
    <row r="1536" spans="1:19">
      <c r="A1536" t="n">
        <v>12754</v>
      </c>
      <c r="B1536" s="22" t="n">
        <v>58</v>
      </c>
      <c r="C1536" s="7" t="n">
        <v>101</v>
      </c>
      <c r="D1536" s="7" t="n">
        <v>500</v>
      </c>
      <c r="E1536" s="7" t="n">
        <v>1</v>
      </c>
    </row>
    <row r="1537" spans="1:6">
      <c r="A1537" t="s">
        <v>4</v>
      </c>
      <c r="B1537" s="4" t="s">
        <v>5</v>
      </c>
      <c r="C1537" s="4" t="s">
        <v>13</v>
      </c>
      <c r="D1537" s="4" t="s">
        <v>10</v>
      </c>
    </row>
    <row r="1538" spans="1:6">
      <c r="A1538" t="n">
        <v>12762</v>
      </c>
      <c r="B1538" s="22" t="n">
        <v>58</v>
      </c>
      <c r="C1538" s="7" t="n">
        <v>254</v>
      </c>
      <c r="D1538" s="7" t="n">
        <v>0</v>
      </c>
    </row>
    <row r="1539" spans="1:6">
      <c r="A1539" t="s">
        <v>4</v>
      </c>
      <c r="B1539" s="4" t="s">
        <v>5</v>
      </c>
      <c r="C1539" s="4" t="s">
        <v>13</v>
      </c>
      <c r="D1539" s="4" t="s">
        <v>13</v>
      </c>
      <c r="E1539" s="4" t="s">
        <v>24</v>
      </c>
      <c r="F1539" s="4" t="s">
        <v>24</v>
      </c>
      <c r="G1539" s="4" t="s">
        <v>24</v>
      </c>
      <c r="H1539" s="4" t="s">
        <v>10</v>
      </c>
    </row>
    <row r="1540" spans="1:6">
      <c r="A1540" t="n">
        <v>12766</v>
      </c>
      <c r="B1540" s="39" t="n">
        <v>45</v>
      </c>
      <c r="C1540" s="7" t="n">
        <v>2</v>
      </c>
      <c r="D1540" s="7" t="n">
        <v>3</v>
      </c>
      <c r="E1540" s="7" t="n">
        <v>-6.71000003814697</v>
      </c>
      <c r="F1540" s="7" t="n">
        <v>14.4300003051758</v>
      </c>
      <c r="G1540" s="7" t="n">
        <v>-194.449996948242</v>
      </c>
      <c r="H1540" s="7" t="n">
        <v>0</v>
      </c>
    </row>
    <row r="1541" spans="1:6">
      <c r="A1541" t="s">
        <v>4</v>
      </c>
      <c r="B1541" s="4" t="s">
        <v>5</v>
      </c>
      <c r="C1541" s="4" t="s">
        <v>13</v>
      </c>
      <c r="D1541" s="4" t="s">
        <v>13</v>
      </c>
      <c r="E1541" s="4" t="s">
        <v>24</v>
      </c>
      <c r="F1541" s="4" t="s">
        <v>24</v>
      </c>
      <c r="G1541" s="4" t="s">
        <v>24</v>
      </c>
      <c r="H1541" s="4" t="s">
        <v>10</v>
      </c>
      <c r="I1541" s="4" t="s">
        <v>13</v>
      </c>
    </row>
    <row r="1542" spans="1:6">
      <c r="A1542" t="n">
        <v>12783</v>
      </c>
      <c r="B1542" s="39" t="n">
        <v>45</v>
      </c>
      <c r="C1542" s="7" t="n">
        <v>4</v>
      </c>
      <c r="D1542" s="7" t="n">
        <v>3</v>
      </c>
      <c r="E1542" s="7" t="n">
        <v>2.84999990463257</v>
      </c>
      <c r="F1542" s="7" t="n">
        <v>191.509994506836</v>
      </c>
      <c r="G1542" s="7" t="n">
        <v>0</v>
      </c>
      <c r="H1542" s="7" t="n">
        <v>0</v>
      </c>
      <c r="I1542" s="7" t="n">
        <v>0</v>
      </c>
    </row>
    <row r="1543" spans="1:6">
      <c r="A1543" t="s">
        <v>4</v>
      </c>
      <c r="B1543" s="4" t="s">
        <v>5</v>
      </c>
      <c r="C1543" s="4" t="s">
        <v>13</v>
      </c>
      <c r="D1543" s="4" t="s">
        <v>13</v>
      </c>
      <c r="E1543" s="4" t="s">
        <v>24</v>
      </c>
      <c r="F1543" s="4" t="s">
        <v>10</v>
      </c>
    </row>
    <row r="1544" spans="1:6">
      <c r="A1544" t="n">
        <v>12801</v>
      </c>
      <c r="B1544" s="39" t="n">
        <v>45</v>
      </c>
      <c r="C1544" s="7" t="n">
        <v>5</v>
      </c>
      <c r="D1544" s="7" t="n">
        <v>3</v>
      </c>
      <c r="E1544" s="7" t="n">
        <v>1.70000004768372</v>
      </c>
      <c r="F1544" s="7" t="n">
        <v>0</v>
      </c>
    </row>
    <row r="1545" spans="1:6">
      <c r="A1545" t="s">
        <v>4</v>
      </c>
      <c r="B1545" s="4" t="s">
        <v>5</v>
      </c>
      <c r="C1545" s="4" t="s">
        <v>13</v>
      </c>
      <c r="D1545" s="4" t="s">
        <v>13</v>
      </c>
      <c r="E1545" s="4" t="s">
        <v>24</v>
      </c>
      <c r="F1545" s="4" t="s">
        <v>10</v>
      </c>
    </row>
    <row r="1546" spans="1:6">
      <c r="A1546" t="n">
        <v>12810</v>
      </c>
      <c r="B1546" s="39" t="n">
        <v>45</v>
      </c>
      <c r="C1546" s="7" t="n">
        <v>11</v>
      </c>
      <c r="D1546" s="7" t="n">
        <v>3</v>
      </c>
      <c r="E1546" s="7" t="n">
        <v>40</v>
      </c>
      <c r="F1546" s="7" t="n">
        <v>0</v>
      </c>
    </row>
    <row r="1547" spans="1:6">
      <c r="A1547" t="s">
        <v>4</v>
      </c>
      <c r="B1547" s="4" t="s">
        <v>5</v>
      </c>
      <c r="C1547" s="4" t="s">
        <v>10</v>
      </c>
      <c r="D1547" s="4" t="s">
        <v>13</v>
      </c>
      <c r="E1547" s="4" t="s">
        <v>6</v>
      </c>
      <c r="F1547" s="4" t="s">
        <v>24</v>
      </c>
      <c r="G1547" s="4" t="s">
        <v>24</v>
      </c>
      <c r="H1547" s="4" t="s">
        <v>24</v>
      </c>
    </row>
    <row r="1548" spans="1:6">
      <c r="A1548" t="n">
        <v>12819</v>
      </c>
      <c r="B1548" s="55" t="n">
        <v>48</v>
      </c>
      <c r="C1548" s="7" t="n">
        <v>0</v>
      </c>
      <c r="D1548" s="7" t="n">
        <v>0</v>
      </c>
      <c r="E1548" s="7" t="s">
        <v>157</v>
      </c>
      <c r="F1548" s="7" t="n">
        <v>-1</v>
      </c>
      <c r="G1548" s="7" t="n">
        <v>1</v>
      </c>
      <c r="H1548" s="7" t="n">
        <v>0</v>
      </c>
    </row>
    <row r="1549" spans="1:6">
      <c r="A1549" t="s">
        <v>4</v>
      </c>
      <c r="B1549" s="4" t="s">
        <v>5</v>
      </c>
      <c r="C1549" s="4" t="s">
        <v>10</v>
      </c>
      <c r="D1549" s="4" t="s">
        <v>13</v>
      </c>
      <c r="E1549" s="4" t="s">
        <v>13</v>
      </c>
      <c r="F1549" s="4" t="s">
        <v>6</v>
      </c>
    </row>
    <row r="1550" spans="1:6">
      <c r="A1550" t="n">
        <v>12845</v>
      </c>
      <c r="B1550" s="27" t="n">
        <v>47</v>
      </c>
      <c r="C1550" s="7" t="n">
        <v>7056</v>
      </c>
      <c r="D1550" s="7" t="n">
        <v>0</v>
      </c>
      <c r="E1550" s="7" t="n">
        <v>0</v>
      </c>
      <c r="F1550" s="7" t="s">
        <v>54</v>
      </c>
    </row>
    <row r="1551" spans="1:6">
      <c r="A1551" t="s">
        <v>4</v>
      </c>
      <c r="B1551" s="4" t="s">
        <v>5</v>
      </c>
      <c r="C1551" s="4" t="s">
        <v>13</v>
      </c>
      <c r="D1551" s="4" t="s">
        <v>10</v>
      </c>
    </row>
    <row r="1552" spans="1:6">
      <c r="A1552" t="n">
        <v>12858</v>
      </c>
      <c r="B1552" s="22" t="n">
        <v>58</v>
      </c>
      <c r="C1552" s="7" t="n">
        <v>255</v>
      </c>
      <c r="D1552" s="7" t="n">
        <v>0</v>
      </c>
    </row>
    <row r="1553" spans="1:9">
      <c r="A1553" t="s">
        <v>4</v>
      </c>
      <c r="B1553" s="4" t="s">
        <v>5</v>
      </c>
      <c r="C1553" s="4" t="s">
        <v>10</v>
      </c>
      <c r="D1553" s="4" t="s">
        <v>24</v>
      </c>
      <c r="E1553" s="4" t="s">
        <v>24</v>
      </c>
      <c r="F1553" s="4" t="s">
        <v>24</v>
      </c>
      <c r="G1553" s="4" t="s">
        <v>10</v>
      </c>
      <c r="H1553" s="4" t="s">
        <v>10</v>
      </c>
    </row>
    <row r="1554" spans="1:9">
      <c r="A1554" t="n">
        <v>12862</v>
      </c>
      <c r="B1554" s="44" t="n">
        <v>60</v>
      </c>
      <c r="C1554" s="7" t="n">
        <v>0</v>
      </c>
      <c r="D1554" s="7" t="n">
        <v>30</v>
      </c>
      <c r="E1554" s="7" t="n">
        <v>5</v>
      </c>
      <c r="F1554" s="7" t="n">
        <v>0</v>
      </c>
      <c r="G1554" s="7" t="n">
        <v>1000</v>
      </c>
      <c r="H1554" s="7" t="n">
        <v>0</v>
      </c>
    </row>
    <row r="1555" spans="1:9">
      <c r="A1555" t="s">
        <v>4</v>
      </c>
      <c r="B1555" s="4" t="s">
        <v>5</v>
      </c>
      <c r="C1555" s="4" t="s">
        <v>10</v>
      </c>
    </row>
    <row r="1556" spans="1:9">
      <c r="A1556" t="n">
        <v>12881</v>
      </c>
      <c r="B1556" s="32" t="n">
        <v>16</v>
      </c>
      <c r="C1556" s="7" t="n">
        <v>500</v>
      </c>
    </row>
    <row r="1557" spans="1:9">
      <c r="A1557" t="s">
        <v>4</v>
      </c>
      <c r="B1557" s="4" t="s">
        <v>5</v>
      </c>
      <c r="C1557" s="4" t="s">
        <v>13</v>
      </c>
      <c r="D1557" s="4" t="s">
        <v>10</v>
      </c>
      <c r="E1557" s="4" t="s">
        <v>6</v>
      </c>
    </row>
    <row r="1558" spans="1:9">
      <c r="A1558" t="n">
        <v>12884</v>
      </c>
      <c r="B1558" s="48" t="n">
        <v>51</v>
      </c>
      <c r="C1558" s="7" t="n">
        <v>4</v>
      </c>
      <c r="D1558" s="7" t="n">
        <v>0</v>
      </c>
      <c r="E1558" s="7" t="s">
        <v>86</v>
      </c>
    </row>
    <row r="1559" spans="1:9">
      <c r="A1559" t="s">
        <v>4</v>
      </c>
      <c r="B1559" s="4" t="s">
        <v>5</v>
      </c>
      <c r="C1559" s="4" t="s">
        <v>10</v>
      </c>
    </row>
    <row r="1560" spans="1:9">
      <c r="A1560" t="n">
        <v>12897</v>
      </c>
      <c r="B1560" s="32" t="n">
        <v>16</v>
      </c>
      <c r="C1560" s="7" t="n">
        <v>0</v>
      </c>
    </row>
    <row r="1561" spans="1:9">
      <c r="A1561" t="s">
        <v>4</v>
      </c>
      <c r="B1561" s="4" t="s">
        <v>5</v>
      </c>
      <c r="C1561" s="4" t="s">
        <v>10</v>
      </c>
      <c r="D1561" s="4" t="s">
        <v>13</v>
      </c>
      <c r="E1561" s="4" t="s">
        <v>9</v>
      </c>
      <c r="F1561" s="4" t="s">
        <v>81</v>
      </c>
      <c r="G1561" s="4" t="s">
        <v>13</v>
      </c>
      <c r="H1561" s="4" t="s">
        <v>13</v>
      </c>
    </row>
    <row r="1562" spans="1:9">
      <c r="A1562" t="n">
        <v>12900</v>
      </c>
      <c r="B1562" s="49" t="n">
        <v>26</v>
      </c>
      <c r="C1562" s="7" t="n">
        <v>0</v>
      </c>
      <c r="D1562" s="7" t="n">
        <v>17</v>
      </c>
      <c r="E1562" s="7" t="n">
        <v>52679</v>
      </c>
      <c r="F1562" s="7" t="s">
        <v>169</v>
      </c>
      <c r="G1562" s="7" t="n">
        <v>2</v>
      </c>
      <c r="H1562" s="7" t="n">
        <v>0</v>
      </c>
    </row>
    <row r="1563" spans="1:9">
      <c r="A1563" t="s">
        <v>4</v>
      </c>
      <c r="B1563" s="4" t="s">
        <v>5</v>
      </c>
    </row>
    <row r="1564" spans="1:9">
      <c r="A1564" t="n">
        <v>12921</v>
      </c>
      <c r="B1564" s="50" t="n">
        <v>28</v>
      </c>
    </row>
    <row r="1565" spans="1:9">
      <c r="A1565" t="s">
        <v>4</v>
      </c>
      <c r="B1565" s="4" t="s">
        <v>5</v>
      </c>
      <c r="C1565" s="4" t="s">
        <v>10</v>
      </c>
      <c r="D1565" s="4" t="s">
        <v>13</v>
      </c>
    </row>
    <row r="1566" spans="1:9">
      <c r="A1566" t="n">
        <v>12922</v>
      </c>
      <c r="B1566" s="51" t="n">
        <v>89</v>
      </c>
      <c r="C1566" s="7" t="n">
        <v>65533</v>
      </c>
      <c r="D1566" s="7" t="n">
        <v>1</v>
      </c>
    </row>
    <row r="1567" spans="1:9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10</v>
      </c>
    </row>
    <row r="1568" spans="1:9">
      <c r="A1568" t="n">
        <v>12926</v>
      </c>
      <c r="B1568" s="15" t="n">
        <v>50</v>
      </c>
      <c r="C1568" s="7" t="n">
        <v>1</v>
      </c>
      <c r="D1568" s="7" t="n">
        <v>12326</v>
      </c>
      <c r="E1568" s="7" t="n">
        <v>500</v>
      </c>
    </row>
    <row r="1569" spans="1:8">
      <c r="A1569" t="s">
        <v>4</v>
      </c>
      <c r="B1569" s="4" t="s">
        <v>5</v>
      </c>
      <c r="C1569" s="4" t="s">
        <v>13</v>
      </c>
      <c r="D1569" s="4" t="s">
        <v>10</v>
      </c>
      <c r="E1569" s="4" t="s">
        <v>24</v>
      </c>
    </row>
    <row r="1570" spans="1:8">
      <c r="A1570" t="n">
        <v>12932</v>
      </c>
      <c r="B1570" s="22" t="n">
        <v>58</v>
      </c>
      <c r="C1570" s="7" t="n">
        <v>101</v>
      </c>
      <c r="D1570" s="7" t="n">
        <v>500</v>
      </c>
      <c r="E1570" s="7" t="n">
        <v>1</v>
      </c>
    </row>
    <row r="1571" spans="1:8">
      <c r="A1571" t="s">
        <v>4</v>
      </c>
      <c r="B1571" s="4" t="s">
        <v>5</v>
      </c>
      <c r="C1571" s="4" t="s">
        <v>13</v>
      </c>
      <c r="D1571" s="4" t="s">
        <v>10</v>
      </c>
    </row>
    <row r="1572" spans="1:8">
      <c r="A1572" t="n">
        <v>12940</v>
      </c>
      <c r="B1572" s="22" t="n">
        <v>58</v>
      </c>
      <c r="C1572" s="7" t="n">
        <v>254</v>
      </c>
      <c r="D1572" s="7" t="n">
        <v>0</v>
      </c>
    </row>
    <row r="1573" spans="1:8">
      <c r="A1573" t="s">
        <v>4</v>
      </c>
      <c r="B1573" s="4" t="s">
        <v>5</v>
      </c>
      <c r="C1573" s="4" t="s">
        <v>13</v>
      </c>
      <c r="D1573" s="4" t="s">
        <v>13</v>
      </c>
      <c r="E1573" s="4" t="s">
        <v>24</v>
      </c>
      <c r="F1573" s="4" t="s">
        <v>24</v>
      </c>
      <c r="G1573" s="4" t="s">
        <v>24</v>
      </c>
      <c r="H1573" s="4" t="s">
        <v>10</v>
      </c>
    </row>
    <row r="1574" spans="1:8">
      <c r="A1574" t="n">
        <v>12944</v>
      </c>
      <c r="B1574" s="39" t="n">
        <v>45</v>
      </c>
      <c r="C1574" s="7" t="n">
        <v>2</v>
      </c>
      <c r="D1574" s="7" t="n">
        <v>3</v>
      </c>
      <c r="E1574" s="7" t="n">
        <v>-28.9699993133545</v>
      </c>
      <c r="F1574" s="7" t="n">
        <v>15.0100002288818</v>
      </c>
      <c r="G1574" s="7" t="n">
        <v>-178.690002441406</v>
      </c>
      <c r="H1574" s="7" t="n">
        <v>0</v>
      </c>
    </row>
    <row r="1575" spans="1:8">
      <c r="A1575" t="s">
        <v>4</v>
      </c>
      <c r="B1575" s="4" t="s">
        <v>5</v>
      </c>
      <c r="C1575" s="4" t="s">
        <v>13</v>
      </c>
      <c r="D1575" s="4" t="s">
        <v>13</v>
      </c>
      <c r="E1575" s="4" t="s">
        <v>24</v>
      </c>
      <c r="F1575" s="4" t="s">
        <v>24</v>
      </c>
      <c r="G1575" s="4" t="s">
        <v>24</v>
      </c>
      <c r="H1575" s="4" t="s">
        <v>10</v>
      </c>
      <c r="I1575" s="4" t="s">
        <v>13</v>
      </c>
    </row>
    <row r="1576" spans="1:8">
      <c r="A1576" t="n">
        <v>12961</v>
      </c>
      <c r="B1576" s="39" t="n">
        <v>45</v>
      </c>
      <c r="C1576" s="7" t="n">
        <v>4</v>
      </c>
      <c r="D1576" s="7" t="n">
        <v>3</v>
      </c>
      <c r="E1576" s="7" t="n">
        <v>17.8600006103516</v>
      </c>
      <c r="F1576" s="7" t="n">
        <v>104.199996948242</v>
      </c>
      <c r="G1576" s="7" t="n">
        <v>0</v>
      </c>
      <c r="H1576" s="7" t="n">
        <v>0</v>
      </c>
      <c r="I1576" s="7" t="n">
        <v>1</v>
      </c>
    </row>
    <row r="1577" spans="1:8">
      <c r="A1577" t="s">
        <v>4</v>
      </c>
      <c r="B1577" s="4" t="s">
        <v>5</v>
      </c>
      <c r="C1577" s="4" t="s">
        <v>13</v>
      </c>
      <c r="D1577" s="4" t="s">
        <v>13</v>
      </c>
      <c r="E1577" s="4" t="s">
        <v>24</v>
      </c>
      <c r="F1577" s="4" t="s">
        <v>10</v>
      </c>
    </row>
    <row r="1578" spans="1:8">
      <c r="A1578" t="n">
        <v>12979</v>
      </c>
      <c r="B1578" s="39" t="n">
        <v>45</v>
      </c>
      <c r="C1578" s="7" t="n">
        <v>5</v>
      </c>
      <c r="D1578" s="7" t="n">
        <v>3</v>
      </c>
      <c r="E1578" s="7" t="n">
        <v>12.8999996185303</v>
      </c>
      <c r="F1578" s="7" t="n">
        <v>0</v>
      </c>
    </row>
    <row r="1579" spans="1:8">
      <c r="A1579" t="s">
        <v>4</v>
      </c>
      <c r="B1579" s="4" t="s">
        <v>5</v>
      </c>
      <c r="C1579" s="4" t="s">
        <v>13</v>
      </c>
      <c r="D1579" s="4" t="s">
        <v>13</v>
      </c>
      <c r="E1579" s="4" t="s">
        <v>24</v>
      </c>
      <c r="F1579" s="4" t="s">
        <v>10</v>
      </c>
    </row>
    <row r="1580" spans="1:8">
      <c r="A1580" t="n">
        <v>12988</v>
      </c>
      <c r="B1580" s="39" t="n">
        <v>45</v>
      </c>
      <c r="C1580" s="7" t="n">
        <v>11</v>
      </c>
      <c r="D1580" s="7" t="n">
        <v>3</v>
      </c>
      <c r="E1580" s="7" t="n">
        <v>43</v>
      </c>
      <c r="F1580" s="7" t="n">
        <v>0</v>
      </c>
    </row>
    <row r="1581" spans="1:8">
      <c r="A1581" t="s">
        <v>4</v>
      </c>
      <c r="B1581" s="4" t="s">
        <v>5</v>
      </c>
      <c r="C1581" s="4" t="s">
        <v>13</v>
      </c>
      <c r="D1581" s="4" t="s">
        <v>13</v>
      </c>
      <c r="E1581" s="4" t="s">
        <v>24</v>
      </c>
      <c r="F1581" s="4" t="s">
        <v>24</v>
      </c>
      <c r="G1581" s="4" t="s">
        <v>24</v>
      </c>
      <c r="H1581" s="4" t="s">
        <v>10</v>
      </c>
    </row>
    <row r="1582" spans="1:8">
      <c r="A1582" t="n">
        <v>12997</v>
      </c>
      <c r="B1582" s="39" t="n">
        <v>45</v>
      </c>
      <c r="C1582" s="7" t="n">
        <v>2</v>
      </c>
      <c r="D1582" s="7" t="n">
        <v>3</v>
      </c>
      <c r="E1582" s="7" t="n">
        <v>-22.1100006103516</v>
      </c>
      <c r="F1582" s="7" t="n">
        <v>15.0100002288818</v>
      </c>
      <c r="G1582" s="7" t="n">
        <v>-182.139999389648</v>
      </c>
      <c r="H1582" s="7" t="n">
        <v>5000</v>
      </c>
    </row>
    <row r="1583" spans="1:8">
      <c r="A1583" t="s">
        <v>4</v>
      </c>
      <c r="B1583" s="4" t="s">
        <v>5</v>
      </c>
      <c r="C1583" s="4" t="s">
        <v>13</v>
      </c>
      <c r="D1583" s="4" t="s">
        <v>10</v>
      </c>
      <c r="E1583" s="4" t="s">
        <v>10</v>
      </c>
      <c r="F1583" s="4" t="s">
        <v>6</v>
      </c>
      <c r="G1583" s="4" t="s">
        <v>6</v>
      </c>
    </row>
    <row r="1584" spans="1:8">
      <c r="A1584" t="n">
        <v>13014</v>
      </c>
      <c r="B1584" s="67" t="n">
        <v>128</v>
      </c>
      <c r="C1584" s="7" t="n">
        <v>1</v>
      </c>
      <c r="D1584" s="7" t="n">
        <v>0</v>
      </c>
      <c r="E1584" s="7" t="n">
        <v>7056</v>
      </c>
      <c r="F1584" s="7" t="s">
        <v>12</v>
      </c>
      <c r="G1584" s="7" t="s">
        <v>12</v>
      </c>
    </row>
    <row r="1585" spans="1:9">
      <c r="A1585" t="s">
        <v>4</v>
      </c>
      <c r="B1585" s="4" t="s">
        <v>5</v>
      </c>
      <c r="C1585" s="4" t="s">
        <v>10</v>
      </c>
      <c r="D1585" s="4" t="s">
        <v>6</v>
      </c>
      <c r="E1585" s="4" t="s">
        <v>13</v>
      </c>
      <c r="F1585" s="4" t="s">
        <v>13</v>
      </c>
      <c r="G1585" s="4" t="s">
        <v>13</v>
      </c>
      <c r="H1585" s="4" t="s">
        <v>13</v>
      </c>
      <c r="I1585" s="4" t="s">
        <v>13</v>
      </c>
      <c r="J1585" s="4" t="s">
        <v>24</v>
      </c>
      <c r="K1585" s="4" t="s">
        <v>24</v>
      </c>
      <c r="L1585" s="4" t="s">
        <v>24</v>
      </c>
      <c r="M1585" s="4" t="s">
        <v>24</v>
      </c>
      <c r="N1585" s="4" t="s">
        <v>13</v>
      </c>
    </row>
    <row r="1586" spans="1:9">
      <c r="A1586" t="n">
        <v>13022</v>
      </c>
      <c r="B1586" s="68" t="n">
        <v>34</v>
      </c>
      <c r="C1586" s="7" t="n">
        <v>0</v>
      </c>
      <c r="D1586" s="7" t="s">
        <v>170</v>
      </c>
      <c r="E1586" s="7" t="n">
        <v>1</v>
      </c>
      <c r="F1586" s="7" t="n">
        <v>0</v>
      </c>
      <c r="G1586" s="7" t="n">
        <v>0</v>
      </c>
      <c r="H1586" s="7" t="n">
        <v>0</v>
      </c>
      <c r="I1586" s="7" t="n">
        <v>0</v>
      </c>
      <c r="J1586" s="7" t="n">
        <v>0</v>
      </c>
      <c r="K1586" s="7" t="n">
        <v>-1</v>
      </c>
      <c r="L1586" s="7" t="n">
        <v>-1</v>
      </c>
      <c r="M1586" s="7" t="n">
        <v>-1</v>
      </c>
      <c r="N1586" s="7" t="n">
        <v>0</v>
      </c>
    </row>
    <row r="1587" spans="1:9">
      <c r="A1587" t="s">
        <v>4</v>
      </c>
      <c r="B1587" s="4" t="s">
        <v>5</v>
      </c>
      <c r="C1587" s="4" t="s">
        <v>10</v>
      </c>
      <c r="D1587" s="4" t="s">
        <v>24</v>
      </c>
      <c r="E1587" s="4" t="s">
        <v>24</v>
      </c>
      <c r="F1587" s="4" t="s">
        <v>24</v>
      </c>
      <c r="G1587" s="4" t="s">
        <v>24</v>
      </c>
    </row>
    <row r="1588" spans="1:9">
      <c r="A1588" t="n">
        <v>13052</v>
      </c>
      <c r="B1588" s="37" t="n">
        <v>46</v>
      </c>
      <c r="C1588" s="7" t="n">
        <v>0</v>
      </c>
      <c r="D1588" s="7" t="n">
        <v>-10.6599998474121</v>
      </c>
      <c r="E1588" s="7" t="n">
        <v>13.210000038147</v>
      </c>
      <c r="F1588" s="7" t="n">
        <v>-188.330001831055</v>
      </c>
      <c r="G1588" s="7" t="n">
        <v>303.299987792969</v>
      </c>
    </row>
    <row r="1589" spans="1:9">
      <c r="A1589" t="s">
        <v>4</v>
      </c>
      <c r="B1589" s="4" t="s">
        <v>5</v>
      </c>
      <c r="C1589" s="4" t="s">
        <v>10</v>
      </c>
      <c r="D1589" s="4" t="s">
        <v>13</v>
      </c>
      <c r="E1589" s="4" t="s">
        <v>6</v>
      </c>
      <c r="F1589" s="4" t="s">
        <v>24</v>
      </c>
      <c r="G1589" s="4" t="s">
        <v>24</v>
      </c>
      <c r="H1589" s="4" t="s">
        <v>24</v>
      </c>
    </row>
    <row r="1590" spans="1:9">
      <c r="A1590" t="n">
        <v>13071</v>
      </c>
      <c r="B1590" s="55" t="n">
        <v>48</v>
      </c>
      <c r="C1590" s="7" t="n">
        <v>6</v>
      </c>
      <c r="D1590" s="7" t="n">
        <v>0</v>
      </c>
      <c r="E1590" s="7" t="s">
        <v>163</v>
      </c>
      <c r="F1590" s="7" t="n">
        <v>-1</v>
      </c>
      <c r="G1590" s="7" t="n">
        <v>1</v>
      </c>
      <c r="H1590" s="7" t="n">
        <v>0</v>
      </c>
    </row>
    <row r="1591" spans="1:9">
      <c r="A1591" t="s">
        <v>4</v>
      </c>
      <c r="B1591" s="4" t="s">
        <v>5</v>
      </c>
      <c r="C1591" s="4" t="s">
        <v>10</v>
      </c>
      <c r="D1591" s="4" t="s">
        <v>13</v>
      </c>
      <c r="E1591" s="4" t="s">
        <v>13</v>
      </c>
      <c r="F1591" s="4" t="s">
        <v>6</v>
      </c>
    </row>
    <row r="1592" spans="1:9">
      <c r="A1592" t="n">
        <v>13105</v>
      </c>
      <c r="B1592" s="27" t="n">
        <v>47</v>
      </c>
      <c r="C1592" s="7" t="n">
        <v>6513</v>
      </c>
      <c r="D1592" s="7" t="n">
        <v>0</v>
      </c>
      <c r="E1592" s="7" t="n">
        <v>0</v>
      </c>
      <c r="F1592" s="7" t="s">
        <v>171</v>
      </c>
    </row>
    <row r="1593" spans="1:9">
      <c r="A1593" t="s">
        <v>4</v>
      </c>
      <c r="B1593" s="4" t="s">
        <v>5</v>
      </c>
      <c r="C1593" s="4" t="s">
        <v>10</v>
      </c>
      <c r="D1593" s="4" t="s">
        <v>13</v>
      </c>
    </row>
    <row r="1594" spans="1:9">
      <c r="A1594" t="n">
        <v>13118</v>
      </c>
      <c r="B1594" s="69" t="n">
        <v>96</v>
      </c>
      <c r="C1594" s="7" t="n">
        <v>6513</v>
      </c>
      <c r="D1594" s="7" t="n">
        <v>1</v>
      </c>
    </row>
    <row r="1595" spans="1:9">
      <c r="A1595" t="s">
        <v>4</v>
      </c>
      <c r="B1595" s="4" t="s">
        <v>5</v>
      </c>
      <c r="C1595" s="4" t="s">
        <v>10</v>
      </c>
      <c r="D1595" s="4" t="s">
        <v>13</v>
      </c>
      <c r="E1595" s="4" t="s">
        <v>24</v>
      </c>
      <c r="F1595" s="4" t="s">
        <v>24</v>
      </c>
      <c r="G1595" s="4" t="s">
        <v>24</v>
      </c>
    </row>
    <row r="1596" spans="1:9">
      <c r="A1596" t="n">
        <v>13122</v>
      </c>
      <c r="B1596" s="69" t="n">
        <v>96</v>
      </c>
      <c r="C1596" s="7" t="n">
        <v>6513</v>
      </c>
      <c r="D1596" s="7" t="n">
        <v>2</v>
      </c>
      <c r="E1596" s="7" t="n">
        <v>-35.9700012207031</v>
      </c>
      <c r="F1596" s="7" t="n">
        <v>13.210000038147</v>
      </c>
      <c r="G1596" s="7" t="n">
        <v>-176.580001831055</v>
      </c>
    </row>
    <row r="1597" spans="1:9">
      <c r="A1597" t="s">
        <v>4</v>
      </c>
      <c r="B1597" s="4" t="s">
        <v>5</v>
      </c>
      <c r="C1597" s="4" t="s">
        <v>10</v>
      </c>
      <c r="D1597" s="4" t="s">
        <v>13</v>
      </c>
      <c r="E1597" s="4" t="s">
        <v>24</v>
      </c>
      <c r="F1597" s="4" t="s">
        <v>24</v>
      </c>
      <c r="G1597" s="4" t="s">
        <v>24</v>
      </c>
    </row>
    <row r="1598" spans="1:9">
      <c r="A1598" t="n">
        <v>13138</v>
      </c>
      <c r="B1598" s="69" t="n">
        <v>96</v>
      </c>
      <c r="C1598" s="7" t="n">
        <v>6513</v>
      </c>
      <c r="D1598" s="7" t="n">
        <v>2</v>
      </c>
      <c r="E1598" s="7" t="n">
        <v>-15.6300001144409</v>
      </c>
      <c r="F1598" s="7" t="n">
        <v>13.210000038147</v>
      </c>
      <c r="G1598" s="7" t="n">
        <v>-185.050003051758</v>
      </c>
    </row>
    <row r="1599" spans="1:9">
      <c r="A1599" t="s">
        <v>4</v>
      </c>
      <c r="B1599" s="4" t="s">
        <v>5</v>
      </c>
      <c r="C1599" s="4" t="s">
        <v>10</v>
      </c>
      <c r="D1599" s="4" t="s">
        <v>13</v>
      </c>
      <c r="E1599" s="4" t="s">
        <v>9</v>
      </c>
      <c r="F1599" s="4" t="s">
        <v>13</v>
      </c>
      <c r="G1599" s="4" t="s">
        <v>10</v>
      </c>
    </row>
    <row r="1600" spans="1:9">
      <c r="A1600" t="n">
        <v>13154</v>
      </c>
      <c r="B1600" s="69" t="n">
        <v>96</v>
      </c>
      <c r="C1600" s="7" t="n">
        <v>6513</v>
      </c>
      <c r="D1600" s="7" t="n">
        <v>0</v>
      </c>
      <c r="E1600" s="7" t="n">
        <v>1090519040</v>
      </c>
      <c r="F1600" s="7" t="n">
        <v>0</v>
      </c>
      <c r="G1600" s="7" t="n">
        <v>0</v>
      </c>
    </row>
    <row r="1601" spans="1:14">
      <c r="A1601" t="s">
        <v>4</v>
      </c>
      <c r="B1601" s="4" t="s">
        <v>5</v>
      </c>
      <c r="C1601" s="4" t="s">
        <v>13</v>
      </c>
      <c r="D1601" s="4" t="s">
        <v>10</v>
      </c>
    </row>
    <row r="1602" spans="1:14">
      <c r="A1602" t="n">
        <v>13165</v>
      </c>
      <c r="B1602" s="22" t="n">
        <v>58</v>
      </c>
      <c r="C1602" s="7" t="n">
        <v>255</v>
      </c>
      <c r="D1602" s="7" t="n">
        <v>0</v>
      </c>
    </row>
    <row r="1603" spans="1:14">
      <c r="A1603" t="s">
        <v>4</v>
      </c>
      <c r="B1603" s="4" t="s">
        <v>5</v>
      </c>
      <c r="C1603" s="4" t="s">
        <v>10</v>
      </c>
    </row>
    <row r="1604" spans="1:14">
      <c r="A1604" t="n">
        <v>13169</v>
      </c>
      <c r="B1604" s="32" t="n">
        <v>16</v>
      </c>
      <c r="C1604" s="7" t="n">
        <v>4000</v>
      </c>
    </row>
    <row r="1605" spans="1:14">
      <c r="A1605" t="s">
        <v>4</v>
      </c>
      <c r="B1605" s="4" t="s">
        <v>5</v>
      </c>
      <c r="C1605" s="4" t="s">
        <v>13</v>
      </c>
      <c r="D1605" s="4" t="s">
        <v>10</v>
      </c>
      <c r="E1605" s="4" t="s">
        <v>24</v>
      </c>
    </row>
    <row r="1606" spans="1:14">
      <c r="A1606" t="n">
        <v>13172</v>
      </c>
      <c r="B1606" s="22" t="n">
        <v>58</v>
      </c>
      <c r="C1606" s="7" t="n">
        <v>101</v>
      </c>
      <c r="D1606" s="7" t="n">
        <v>500</v>
      </c>
      <c r="E1606" s="7" t="n">
        <v>1</v>
      </c>
    </row>
    <row r="1607" spans="1:14">
      <c r="A1607" t="s">
        <v>4</v>
      </c>
      <c r="B1607" s="4" t="s">
        <v>5</v>
      </c>
      <c r="C1607" s="4" t="s">
        <v>13</v>
      </c>
      <c r="D1607" s="4" t="s">
        <v>10</v>
      </c>
    </row>
    <row r="1608" spans="1:14">
      <c r="A1608" t="n">
        <v>13180</v>
      </c>
      <c r="B1608" s="22" t="n">
        <v>58</v>
      </c>
      <c r="C1608" s="7" t="n">
        <v>254</v>
      </c>
      <c r="D1608" s="7" t="n">
        <v>0</v>
      </c>
    </row>
    <row r="1609" spans="1:14">
      <c r="A1609" t="s">
        <v>4</v>
      </c>
      <c r="B1609" s="4" t="s">
        <v>5</v>
      </c>
      <c r="C1609" s="4" t="s">
        <v>13</v>
      </c>
      <c r="D1609" s="4" t="s">
        <v>13</v>
      </c>
      <c r="E1609" s="4" t="s">
        <v>24</v>
      </c>
      <c r="F1609" s="4" t="s">
        <v>24</v>
      </c>
      <c r="G1609" s="4" t="s">
        <v>24</v>
      </c>
      <c r="H1609" s="4" t="s">
        <v>10</v>
      </c>
    </row>
    <row r="1610" spans="1:14">
      <c r="A1610" t="n">
        <v>13184</v>
      </c>
      <c r="B1610" s="39" t="n">
        <v>45</v>
      </c>
      <c r="C1610" s="7" t="n">
        <v>2</v>
      </c>
      <c r="D1610" s="7" t="n">
        <v>3</v>
      </c>
      <c r="E1610" s="7" t="n">
        <v>-17.0599994659424</v>
      </c>
      <c r="F1610" s="7" t="n">
        <v>14.8999996185303</v>
      </c>
      <c r="G1610" s="7" t="n">
        <v>-184.169998168945</v>
      </c>
      <c r="H1610" s="7" t="n">
        <v>0</v>
      </c>
    </row>
    <row r="1611" spans="1:14">
      <c r="A1611" t="s">
        <v>4</v>
      </c>
      <c r="B1611" s="4" t="s">
        <v>5</v>
      </c>
      <c r="C1611" s="4" t="s">
        <v>13</v>
      </c>
      <c r="D1611" s="4" t="s">
        <v>13</v>
      </c>
      <c r="E1611" s="4" t="s">
        <v>24</v>
      </c>
      <c r="F1611" s="4" t="s">
        <v>24</v>
      </c>
      <c r="G1611" s="4" t="s">
        <v>24</v>
      </c>
      <c r="H1611" s="4" t="s">
        <v>10</v>
      </c>
      <c r="I1611" s="4" t="s">
        <v>13</v>
      </c>
    </row>
    <row r="1612" spans="1:14">
      <c r="A1612" t="n">
        <v>13201</v>
      </c>
      <c r="B1612" s="39" t="n">
        <v>45</v>
      </c>
      <c r="C1612" s="7" t="n">
        <v>4</v>
      </c>
      <c r="D1612" s="7" t="n">
        <v>3</v>
      </c>
      <c r="E1612" s="7" t="n">
        <v>353.959991455078</v>
      </c>
      <c r="F1612" s="7" t="n">
        <v>121.440002441406</v>
      </c>
      <c r="G1612" s="7" t="n">
        <v>0</v>
      </c>
      <c r="H1612" s="7" t="n">
        <v>0</v>
      </c>
      <c r="I1612" s="7" t="n">
        <v>1</v>
      </c>
    </row>
    <row r="1613" spans="1:14">
      <c r="A1613" t="s">
        <v>4</v>
      </c>
      <c r="B1613" s="4" t="s">
        <v>5</v>
      </c>
      <c r="C1613" s="4" t="s">
        <v>13</v>
      </c>
      <c r="D1613" s="4" t="s">
        <v>13</v>
      </c>
      <c r="E1613" s="4" t="s">
        <v>24</v>
      </c>
      <c r="F1613" s="4" t="s">
        <v>10</v>
      </c>
    </row>
    <row r="1614" spans="1:14">
      <c r="A1614" t="n">
        <v>13219</v>
      </c>
      <c r="B1614" s="39" t="n">
        <v>45</v>
      </c>
      <c r="C1614" s="7" t="n">
        <v>5</v>
      </c>
      <c r="D1614" s="7" t="n">
        <v>3</v>
      </c>
      <c r="E1614" s="7" t="n">
        <v>6.09999990463257</v>
      </c>
      <c r="F1614" s="7" t="n">
        <v>0</v>
      </c>
    </row>
    <row r="1615" spans="1:14">
      <c r="A1615" t="s">
        <v>4</v>
      </c>
      <c r="B1615" s="4" t="s">
        <v>5</v>
      </c>
      <c r="C1615" s="4" t="s">
        <v>13</v>
      </c>
      <c r="D1615" s="4" t="s">
        <v>13</v>
      </c>
      <c r="E1615" s="4" t="s">
        <v>24</v>
      </c>
      <c r="F1615" s="4" t="s">
        <v>10</v>
      </c>
    </row>
    <row r="1616" spans="1:14">
      <c r="A1616" t="n">
        <v>13228</v>
      </c>
      <c r="B1616" s="39" t="n">
        <v>45</v>
      </c>
      <c r="C1616" s="7" t="n">
        <v>11</v>
      </c>
      <c r="D1616" s="7" t="n">
        <v>3</v>
      </c>
      <c r="E1616" s="7" t="n">
        <v>43</v>
      </c>
      <c r="F1616" s="7" t="n">
        <v>0</v>
      </c>
    </row>
    <row r="1617" spans="1:9">
      <c r="A1617" t="s">
        <v>4</v>
      </c>
      <c r="B1617" s="4" t="s">
        <v>5</v>
      </c>
      <c r="C1617" s="4" t="s">
        <v>13</v>
      </c>
      <c r="D1617" s="4" t="s">
        <v>13</v>
      </c>
      <c r="E1617" s="4" t="s">
        <v>24</v>
      </c>
      <c r="F1617" s="4" t="s">
        <v>24</v>
      </c>
      <c r="G1617" s="4" t="s">
        <v>24</v>
      </c>
      <c r="H1617" s="4" t="s">
        <v>10</v>
      </c>
    </row>
    <row r="1618" spans="1:9">
      <c r="A1618" t="n">
        <v>13237</v>
      </c>
      <c r="B1618" s="39" t="n">
        <v>45</v>
      </c>
      <c r="C1618" s="7" t="n">
        <v>2</v>
      </c>
      <c r="D1618" s="7" t="n">
        <v>3</v>
      </c>
      <c r="E1618" s="7" t="n">
        <v>-15.460000038147</v>
      </c>
      <c r="F1618" s="7" t="n">
        <v>14.8999996185303</v>
      </c>
      <c r="G1618" s="7" t="n">
        <v>-185.110000610352</v>
      </c>
      <c r="H1618" s="7" t="n">
        <v>3000</v>
      </c>
    </row>
    <row r="1619" spans="1:9">
      <c r="A1619" t="s">
        <v>4</v>
      </c>
      <c r="B1619" s="4" t="s">
        <v>5</v>
      </c>
      <c r="C1619" s="4" t="s">
        <v>13</v>
      </c>
      <c r="D1619" s="4" t="s">
        <v>13</v>
      </c>
      <c r="E1619" s="4" t="s">
        <v>24</v>
      </c>
      <c r="F1619" s="4" t="s">
        <v>24</v>
      </c>
      <c r="G1619" s="4" t="s">
        <v>24</v>
      </c>
      <c r="H1619" s="4" t="s">
        <v>10</v>
      </c>
      <c r="I1619" s="4" t="s">
        <v>13</v>
      </c>
    </row>
    <row r="1620" spans="1:9">
      <c r="A1620" t="n">
        <v>13254</v>
      </c>
      <c r="B1620" s="39" t="n">
        <v>45</v>
      </c>
      <c r="C1620" s="7" t="n">
        <v>4</v>
      </c>
      <c r="D1620" s="7" t="n">
        <v>3</v>
      </c>
      <c r="E1620" s="7" t="n">
        <v>355.820007324219</v>
      </c>
      <c r="F1620" s="7" t="n">
        <v>103.430000305176</v>
      </c>
      <c r="G1620" s="7" t="n">
        <v>0</v>
      </c>
      <c r="H1620" s="7" t="n">
        <v>3000</v>
      </c>
      <c r="I1620" s="7" t="n">
        <v>1</v>
      </c>
    </row>
    <row r="1621" spans="1:9">
      <c r="A1621" t="s">
        <v>4</v>
      </c>
      <c r="B1621" s="4" t="s">
        <v>5</v>
      </c>
      <c r="C1621" s="4" t="s">
        <v>13</v>
      </c>
      <c r="D1621" s="4" t="s">
        <v>13</v>
      </c>
      <c r="E1621" s="4" t="s">
        <v>24</v>
      </c>
      <c r="F1621" s="4" t="s">
        <v>10</v>
      </c>
    </row>
    <row r="1622" spans="1:9">
      <c r="A1622" t="n">
        <v>13272</v>
      </c>
      <c r="B1622" s="39" t="n">
        <v>45</v>
      </c>
      <c r="C1622" s="7" t="n">
        <v>5</v>
      </c>
      <c r="D1622" s="7" t="n">
        <v>3</v>
      </c>
      <c r="E1622" s="7" t="n">
        <v>2.59999990463257</v>
      </c>
      <c r="F1622" s="7" t="n">
        <v>3000</v>
      </c>
    </row>
    <row r="1623" spans="1:9">
      <c r="A1623" t="s">
        <v>4</v>
      </c>
      <c r="B1623" s="4" t="s">
        <v>5</v>
      </c>
      <c r="C1623" s="4" t="s">
        <v>10</v>
      </c>
      <c r="D1623" s="4" t="s">
        <v>10</v>
      </c>
      <c r="E1623" s="4" t="s">
        <v>10</v>
      </c>
    </row>
    <row r="1624" spans="1:9">
      <c r="A1624" t="n">
        <v>13281</v>
      </c>
      <c r="B1624" s="45" t="n">
        <v>61</v>
      </c>
      <c r="C1624" s="7" t="n">
        <v>6</v>
      </c>
      <c r="D1624" s="7" t="n">
        <v>0</v>
      </c>
      <c r="E1624" s="7" t="n">
        <v>1000</v>
      </c>
    </row>
    <row r="1625" spans="1:9">
      <c r="A1625" t="s">
        <v>4</v>
      </c>
      <c r="B1625" s="4" t="s">
        <v>5</v>
      </c>
      <c r="C1625" s="4" t="s">
        <v>10</v>
      </c>
      <c r="D1625" s="4" t="s">
        <v>13</v>
      </c>
    </row>
    <row r="1626" spans="1:9">
      <c r="A1626" t="n">
        <v>13288</v>
      </c>
      <c r="B1626" s="69" t="n">
        <v>96</v>
      </c>
      <c r="C1626" s="7" t="n">
        <v>6513</v>
      </c>
      <c r="D1626" s="7" t="n">
        <v>1</v>
      </c>
    </row>
    <row r="1627" spans="1:9">
      <c r="A1627" t="s">
        <v>4</v>
      </c>
      <c r="B1627" s="4" t="s">
        <v>5</v>
      </c>
      <c r="C1627" s="4" t="s">
        <v>10</v>
      </c>
      <c r="D1627" s="4" t="s">
        <v>24</v>
      </c>
      <c r="E1627" s="4" t="s">
        <v>24</v>
      </c>
      <c r="F1627" s="4" t="s">
        <v>24</v>
      </c>
      <c r="G1627" s="4" t="s">
        <v>24</v>
      </c>
    </row>
    <row r="1628" spans="1:9">
      <c r="A1628" t="n">
        <v>13292</v>
      </c>
      <c r="B1628" s="37" t="n">
        <v>46</v>
      </c>
      <c r="C1628" s="7" t="n">
        <v>6513</v>
      </c>
      <c r="D1628" s="7" t="n">
        <v>-15.9099998474121</v>
      </c>
      <c r="E1628" s="7" t="n">
        <v>13.210000038147</v>
      </c>
      <c r="F1628" s="7" t="n">
        <v>-184.759994506836</v>
      </c>
      <c r="G1628" s="7" t="n">
        <v>152</v>
      </c>
    </row>
    <row r="1629" spans="1:9">
      <c r="A1629" t="s">
        <v>4</v>
      </c>
      <c r="B1629" s="4" t="s">
        <v>5</v>
      </c>
      <c r="C1629" s="4" t="s">
        <v>10</v>
      </c>
      <c r="D1629" s="4" t="s">
        <v>13</v>
      </c>
      <c r="E1629" s="4" t="s">
        <v>6</v>
      </c>
      <c r="F1629" s="4" t="s">
        <v>24</v>
      </c>
      <c r="G1629" s="4" t="s">
        <v>24</v>
      </c>
      <c r="H1629" s="4" t="s">
        <v>24</v>
      </c>
    </row>
    <row r="1630" spans="1:9">
      <c r="A1630" t="n">
        <v>13311</v>
      </c>
      <c r="B1630" s="55" t="n">
        <v>48</v>
      </c>
      <c r="C1630" s="7" t="n">
        <v>6</v>
      </c>
      <c r="D1630" s="7" t="n">
        <v>0</v>
      </c>
      <c r="E1630" s="7" t="s">
        <v>164</v>
      </c>
      <c r="F1630" s="7" t="n">
        <v>-1</v>
      </c>
      <c r="G1630" s="7" t="n">
        <v>1</v>
      </c>
      <c r="H1630" s="7" t="n">
        <v>0</v>
      </c>
    </row>
    <row r="1631" spans="1:9">
      <c r="A1631" t="s">
        <v>4</v>
      </c>
      <c r="B1631" s="4" t="s">
        <v>5</v>
      </c>
      <c r="C1631" s="4" t="s">
        <v>10</v>
      </c>
      <c r="D1631" s="4" t="s">
        <v>13</v>
      </c>
      <c r="E1631" s="4" t="s">
        <v>6</v>
      </c>
      <c r="F1631" s="4" t="s">
        <v>24</v>
      </c>
      <c r="G1631" s="4" t="s">
        <v>24</v>
      </c>
      <c r="H1631" s="4" t="s">
        <v>24</v>
      </c>
    </row>
    <row r="1632" spans="1:9">
      <c r="A1632" t="n">
        <v>13346</v>
      </c>
      <c r="B1632" s="55" t="n">
        <v>48</v>
      </c>
      <c r="C1632" s="7" t="n">
        <v>6513</v>
      </c>
      <c r="D1632" s="7" t="n">
        <v>0</v>
      </c>
      <c r="E1632" s="7" t="s">
        <v>172</v>
      </c>
      <c r="F1632" s="7" t="n">
        <v>-1</v>
      </c>
      <c r="G1632" s="7" t="n">
        <v>1</v>
      </c>
      <c r="H1632" s="7" t="n">
        <v>0</v>
      </c>
    </row>
    <row r="1633" spans="1:9">
      <c r="A1633" t="s">
        <v>4</v>
      </c>
      <c r="B1633" s="4" t="s">
        <v>5</v>
      </c>
      <c r="C1633" s="4" t="s">
        <v>13</v>
      </c>
      <c r="D1633" s="4" t="s">
        <v>10</v>
      </c>
      <c r="E1633" s="4" t="s">
        <v>6</v>
      </c>
      <c r="F1633" s="4" t="s">
        <v>6</v>
      </c>
      <c r="G1633" s="4" t="s">
        <v>6</v>
      </c>
      <c r="H1633" s="4" t="s">
        <v>6</v>
      </c>
    </row>
    <row r="1634" spans="1:9">
      <c r="A1634" t="n">
        <v>13370</v>
      </c>
      <c r="B1634" s="48" t="n">
        <v>51</v>
      </c>
      <c r="C1634" s="7" t="n">
        <v>3</v>
      </c>
      <c r="D1634" s="7" t="n">
        <v>6</v>
      </c>
      <c r="E1634" s="7" t="s">
        <v>173</v>
      </c>
      <c r="F1634" s="7" t="s">
        <v>78</v>
      </c>
      <c r="G1634" s="7" t="s">
        <v>79</v>
      </c>
      <c r="H1634" s="7" t="s">
        <v>78</v>
      </c>
    </row>
    <row r="1635" spans="1:9">
      <c r="A1635" t="s">
        <v>4</v>
      </c>
      <c r="B1635" s="4" t="s">
        <v>5</v>
      </c>
      <c r="C1635" s="4" t="s">
        <v>13</v>
      </c>
      <c r="D1635" s="4" t="s">
        <v>10</v>
      </c>
    </row>
    <row r="1636" spans="1:9">
      <c r="A1636" t="n">
        <v>13383</v>
      </c>
      <c r="B1636" s="22" t="n">
        <v>58</v>
      </c>
      <c r="C1636" s="7" t="n">
        <v>255</v>
      </c>
      <c r="D1636" s="7" t="n">
        <v>0</v>
      </c>
    </row>
    <row r="1637" spans="1:9">
      <c r="A1637" t="s">
        <v>4</v>
      </c>
      <c r="B1637" s="4" t="s">
        <v>5</v>
      </c>
      <c r="C1637" s="4" t="s">
        <v>10</v>
      </c>
    </row>
    <row r="1638" spans="1:9">
      <c r="A1638" t="n">
        <v>13387</v>
      </c>
      <c r="B1638" s="32" t="n">
        <v>16</v>
      </c>
      <c r="C1638" s="7" t="n">
        <v>2000</v>
      </c>
    </row>
    <row r="1639" spans="1:9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24</v>
      </c>
    </row>
    <row r="1640" spans="1:9">
      <c r="A1640" t="n">
        <v>13390</v>
      </c>
      <c r="B1640" s="22" t="n">
        <v>58</v>
      </c>
      <c r="C1640" s="7" t="n">
        <v>101</v>
      </c>
      <c r="D1640" s="7" t="n">
        <v>500</v>
      </c>
      <c r="E1640" s="7" t="n">
        <v>1</v>
      </c>
    </row>
    <row r="1641" spans="1:9">
      <c r="A1641" t="s">
        <v>4</v>
      </c>
      <c r="B1641" s="4" t="s">
        <v>5</v>
      </c>
      <c r="C1641" s="4" t="s">
        <v>13</v>
      </c>
      <c r="D1641" s="4" t="s">
        <v>10</v>
      </c>
    </row>
    <row r="1642" spans="1:9">
      <c r="A1642" t="n">
        <v>13398</v>
      </c>
      <c r="B1642" s="22" t="n">
        <v>58</v>
      </c>
      <c r="C1642" s="7" t="n">
        <v>254</v>
      </c>
      <c r="D1642" s="7" t="n">
        <v>0</v>
      </c>
    </row>
    <row r="1643" spans="1:9">
      <c r="A1643" t="s">
        <v>4</v>
      </c>
      <c r="B1643" s="4" t="s">
        <v>5</v>
      </c>
      <c r="C1643" s="4" t="s">
        <v>13</v>
      </c>
      <c r="D1643" s="4" t="s">
        <v>13</v>
      </c>
      <c r="E1643" s="4" t="s">
        <v>24</v>
      </c>
      <c r="F1643" s="4" t="s">
        <v>24</v>
      </c>
      <c r="G1643" s="4" t="s">
        <v>24</v>
      </c>
      <c r="H1643" s="4" t="s">
        <v>10</v>
      </c>
    </row>
    <row r="1644" spans="1:9">
      <c r="A1644" t="n">
        <v>13402</v>
      </c>
      <c r="B1644" s="39" t="n">
        <v>45</v>
      </c>
      <c r="C1644" s="7" t="n">
        <v>2</v>
      </c>
      <c r="D1644" s="7" t="n">
        <v>3</v>
      </c>
      <c r="E1644" s="7" t="n">
        <v>-16.1399993896484</v>
      </c>
      <c r="F1644" s="7" t="n">
        <v>15.3400001525879</v>
      </c>
      <c r="G1644" s="7" t="n">
        <v>-184.869995117188</v>
      </c>
      <c r="H1644" s="7" t="n">
        <v>0</v>
      </c>
    </row>
    <row r="1645" spans="1:9">
      <c r="A1645" t="s">
        <v>4</v>
      </c>
      <c r="B1645" s="4" t="s">
        <v>5</v>
      </c>
      <c r="C1645" s="4" t="s">
        <v>13</v>
      </c>
      <c r="D1645" s="4" t="s">
        <v>13</v>
      </c>
      <c r="E1645" s="4" t="s">
        <v>24</v>
      </c>
      <c r="F1645" s="4" t="s">
        <v>24</v>
      </c>
      <c r="G1645" s="4" t="s">
        <v>24</v>
      </c>
      <c r="H1645" s="4" t="s">
        <v>10</v>
      </c>
      <c r="I1645" s="4" t="s">
        <v>13</v>
      </c>
    </row>
    <row r="1646" spans="1:9">
      <c r="A1646" t="n">
        <v>13419</v>
      </c>
      <c r="B1646" s="39" t="n">
        <v>45</v>
      </c>
      <c r="C1646" s="7" t="n">
        <v>4</v>
      </c>
      <c r="D1646" s="7" t="n">
        <v>3</v>
      </c>
      <c r="E1646" s="7" t="n">
        <v>355.739990234375</v>
      </c>
      <c r="F1646" s="7" t="n">
        <v>97.0299987792969</v>
      </c>
      <c r="G1646" s="7" t="n">
        <v>0</v>
      </c>
      <c r="H1646" s="7" t="n">
        <v>0</v>
      </c>
      <c r="I1646" s="7" t="n">
        <v>1</v>
      </c>
    </row>
    <row r="1647" spans="1:9">
      <c r="A1647" t="s">
        <v>4</v>
      </c>
      <c r="B1647" s="4" t="s">
        <v>5</v>
      </c>
      <c r="C1647" s="4" t="s">
        <v>13</v>
      </c>
      <c r="D1647" s="4" t="s">
        <v>13</v>
      </c>
      <c r="E1647" s="4" t="s">
        <v>24</v>
      </c>
      <c r="F1647" s="4" t="s">
        <v>10</v>
      </c>
    </row>
    <row r="1648" spans="1:9">
      <c r="A1648" t="n">
        <v>13437</v>
      </c>
      <c r="B1648" s="39" t="n">
        <v>45</v>
      </c>
      <c r="C1648" s="7" t="n">
        <v>5</v>
      </c>
      <c r="D1648" s="7" t="n">
        <v>3</v>
      </c>
      <c r="E1648" s="7" t="n">
        <v>1.70000004768372</v>
      </c>
      <c r="F1648" s="7" t="n">
        <v>0</v>
      </c>
    </row>
    <row r="1649" spans="1:9">
      <c r="A1649" t="s">
        <v>4</v>
      </c>
      <c r="B1649" s="4" t="s">
        <v>5</v>
      </c>
      <c r="C1649" s="4" t="s">
        <v>13</v>
      </c>
      <c r="D1649" s="4" t="s">
        <v>13</v>
      </c>
      <c r="E1649" s="4" t="s">
        <v>24</v>
      </c>
      <c r="F1649" s="4" t="s">
        <v>10</v>
      </c>
    </row>
    <row r="1650" spans="1:9">
      <c r="A1650" t="n">
        <v>13446</v>
      </c>
      <c r="B1650" s="39" t="n">
        <v>45</v>
      </c>
      <c r="C1650" s="7" t="n">
        <v>11</v>
      </c>
      <c r="D1650" s="7" t="n">
        <v>3</v>
      </c>
      <c r="E1650" s="7" t="n">
        <v>43</v>
      </c>
      <c r="F1650" s="7" t="n">
        <v>0</v>
      </c>
    </row>
    <row r="1651" spans="1:9">
      <c r="A1651" t="s">
        <v>4</v>
      </c>
      <c r="B1651" s="4" t="s">
        <v>5</v>
      </c>
      <c r="C1651" s="4" t="s">
        <v>13</v>
      </c>
      <c r="D1651" s="4" t="s">
        <v>10</v>
      </c>
    </row>
    <row r="1652" spans="1:9">
      <c r="A1652" t="n">
        <v>13455</v>
      </c>
      <c r="B1652" s="22" t="n">
        <v>58</v>
      </c>
      <c r="C1652" s="7" t="n">
        <v>255</v>
      </c>
      <c r="D1652" s="7" t="n">
        <v>0</v>
      </c>
    </row>
    <row r="1653" spans="1:9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13</v>
      </c>
    </row>
    <row r="1654" spans="1:9">
      <c r="A1654" t="n">
        <v>13459</v>
      </c>
      <c r="B1654" s="13" t="n">
        <v>49</v>
      </c>
      <c r="C1654" s="7" t="n">
        <v>1</v>
      </c>
      <c r="D1654" s="7" t="n">
        <v>4000</v>
      </c>
      <c r="E1654" s="7" t="n">
        <v>0</v>
      </c>
    </row>
    <row r="1655" spans="1:9">
      <c r="A1655" t="s">
        <v>4</v>
      </c>
      <c r="B1655" s="4" t="s">
        <v>5</v>
      </c>
      <c r="C1655" s="4" t="s">
        <v>10</v>
      </c>
      <c r="D1655" s="4" t="s">
        <v>24</v>
      </c>
      <c r="E1655" s="4" t="s">
        <v>24</v>
      </c>
      <c r="F1655" s="4" t="s">
        <v>24</v>
      </c>
      <c r="G1655" s="4" t="s">
        <v>10</v>
      </c>
      <c r="H1655" s="4" t="s">
        <v>10</v>
      </c>
    </row>
    <row r="1656" spans="1:9">
      <c r="A1656" t="n">
        <v>13464</v>
      </c>
      <c r="B1656" s="44" t="n">
        <v>60</v>
      </c>
      <c r="C1656" s="7" t="n">
        <v>0</v>
      </c>
      <c r="D1656" s="7" t="n">
        <v>0</v>
      </c>
      <c r="E1656" s="7" t="n">
        <v>0</v>
      </c>
      <c r="F1656" s="7" t="n">
        <v>0</v>
      </c>
      <c r="G1656" s="7" t="n">
        <v>0</v>
      </c>
      <c r="H1656" s="7" t="n">
        <v>0</v>
      </c>
    </row>
    <row r="1657" spans="1:9">
      <c r="A1657" t="s">
        <v>4</v>
      </c>
      <c r="B1657" s="4" t="s">
        <v>5</v>
      </c>
      <c r="C1657" s="4" t="s">
        <v>10</v>
      </c>
      <c r="D1657" s="4" t="s">
        <v>10</v>
      </c>
      <c r="E1657" s="4" t="s">
        <v>10</v>
      </c>
    </row>
    <row r="1658" spans="1:9">
      <c r="A1658" t="n">
        <v>13483</v>
      </c>
      <c r="B1658" s="45" t="n">
        <v>61</v>
      </c>
      <c r="C1658" s="7" t="n">
        <v>0</v>
      </c>
      <c r="D1658" s="7" t="n">
        <v>6513</v>
      </c>
      <c r="E1658" s="7" t="n">
        <v>1000</v>
      </c>
    </row>
    <row r="1659" spans="1:9">
      <c r="A1659" t="s">
        <v>4</v>
      </c>
      <c r="B1659" s="4" t="s">
        <v>5</v>
      </c>
      <c r="C1659" s="4" t="s">
        <v>13</v>
      </c>
      <c r="D1659" s="4" t="s">
        <v>10</v>
      </c>
      <c r="E1659" s="4" t="s">
        <v>6</v>
      </c>
    </row>
    <row r="1660" spans="1:9">
      <c r="A1660" t="n">
        <v>13490</v>
      </c>
      <c r="B1660" s="48" t="n">
        <v>51</v>
      </c>
      <c r="C1660" s="7" t="n">
        <v>4</v>
      </c>
      <c r="D1660" s="7" t="n">
        <v>6</v>
      </c>
      <c r="E1660" s="7" t="s">
        <v>142</v>
      </c>
    </row>
    <row r="1661" spans="1:9">
      <c r="A1661" t="s">
        <v>4</v>
      </c>
      <c r="B1661" s="4" t="s">
        <v>5</v>
      </c>
      <c r="C1661" s="4" t="s">
        <v>10</v>
      </c>
    </row>
    <row r="1662" spans="1:9">
      <c r="A1662" t="n">
        <v>13503</v>
      </c>
      <c r="B1662" s="32" t="n">
        <v>16</v>
      </c>
      <c r="C1662" s="7" t="n">
        <v>0</v>
      </c>
    </row>
    <row r="1663" spans="1:9">
      <c r="A1663" t="s">
        <v>4</v>
      </c>
      <c r="B1663" s="4" t="s">
        <v>5</v>
      </c>
      <c r="C1663" s="4" t="s">
        <v>10</v>
      </c>
      <c r="D1663" s="4" t="s">
        <v>13</v>
      </c>
      <c r="E1663" s="4" t="s">
        <v>9</v>
      </c>
      <c r="F1663" s="4" t="s">
        <v>81</v>
      </c>
      <c r="G1663" s="4" t="s">
        <v>13</v>
      </c>
      <c r="H1663" s="4" t="s">
        <v>13</v>
      </c>
    </row>
    <row r="1664" spans="1:9">
      <c r="A1664" t="n">
        <v>13506</v>
      </c>
      <c r="B1664" s="49" t="n">
        <v>26</v>
      </c>
      <c r="C1664" s="7" t="n">
        <v>6</v>
      </c>
      <c r="D1664" s="7" t="n">
        <v>17</v>
      </c>
      <c r="E1664" s="7" t="n">
        <v>8354</v>
      </c>
      <c r="F1664" s="7" t="s">
        <v>174</v>
      </c>
      <c r="G1664" s="7" t="n">
        <v>2</v>
      </c>
      <c r="H1664" s="7" t="n">
        <v>0</v>
      </c>
    </row>
    <row r="1665" spans="1:8">
      <c r="A1665" t="s">
        <v>4</v>
      </c>
      <c r="B1665" s="4" t="s">
        <v>5</v>
      </c>
    </row>
    <row r="1666" spans="1:8">
      <c r="A1666" t="n">
        <v>13566</v>
      </c>
      <c r="B1666" s="50" t="n">
        <v>28</v>
      </c>
    </row>
    <row r="1667" spans="1:8">
      <c r="A1667" t="s">
        <v>4</v>
      </c>
      <c r="B1667" s="4" t="s">
        <v>5</v>
      </c>
      <c r="C1667" s="4" t="s">
        <v>10</v>
      </c>
      <c r="D1667" s="4" t="s">
        <v>13</v>
      </c>
    </row>
    <row r="1668" spans="1:8">
      <c r="A1668" t="n">
        <v>13567</v>
      </c>
      <c r="B1668" s="51" t="n">
        <v>89</v>
      </c>
      <c r="C1668" s="7" t="n">
        <v>65533</v>
      </c>
      <c r="D1668" s="7" t="n">
        <v>1</v>
      </c>
    </row>
    <row r="1669" spans="1:8">
      <c r="A1669" t="s">
        <v>4</v>
      </c>
      <c r="B1669" s="4" t="s">
        <v>5</v>
      </c>
      <c r="C1669" s="4" t="s">
        <v>13</v>
      </c>
      <c r="D1669" s="4" t="s">
        <v>13</v>
      </c>
    </row>
    <row r="1670" spans="1:8">
      <c r="A1670" t="n">
        <v>13571</v>
      </c>
      <c r="B1670" s="13" t="n">
        <v>49</v>
      </c>
      <c r="C1670" s="7" t="n">
        <v>2</v>
      </c>
      <c r="D1670" s="7" t="n">
        <v>0</v>
      </c>
    </row>
    <row r="1671" spans="1:8">
      <c r="A1671" t="s">
        <v>4</v>
      </c>
      <c r="B1671" s="4" t="s">
        <v>5</v>
      </c>
      <c r="C1671" s="4" t="s">
        <v>13</v>
      </c>
      <c r="D1671" s="4" t="s">
        <v>10</v>
      </c>
      <c r="E1671" s="4" t="s">
        <v>9</v>
      </c>
      <c r="F1671" s="4" t="s">
        <v>10</v>
      </c>
      <c r="G1671" s="4" t="s">
        <v>9</v>
      </c>
      <c r="H1671" s="4" t="s">
        <v>13</v>
      </c>
    </row>
    <row r="1672" spans="1:8">
      <c r="A1672" t="n">
        <v>13574</v>
      </c>
      <c r="B1672" s="13" t="n">
        <v>49</v>
      </c>
      <c r="C1672" s="7" t="n">
        <v>0</v>
      </c>
      <c r="D1672" s="7" t="n">
        <v>443</v>
      </c>
      <c r="E1672" s="7" t="n">
        <v>1061997773</v>
      </c>
      <c r="F1672" s="7" t="n">
        <v>0</v>
      </c>
      <c r="G1672" s="7" t="n">
        <v>0</v>
      </c>
      <c r="H1672" s="7" t="n">
        <v>0</v>
      </c>
    </row>
    <row r="1673" spans="1:8">
      <c r="A1673" t="s">
        <v>4</v>
      </c>
      <c r="B1673" s="4" t="s">
        <v>5</v>
      </c>
      <c r="C1673" s="4" t="s">
        <v>13</v>
      </c>
      <c r="D1673" s="4" t="s">
        <v>10</v>
      </c>
      <c r="E1673" s="4" t="s">
        <v>24</v>
      </c>
    </row>
    <row r="1674" spans="1:8">
      <c r="A1674" t="n">
        <v>13589</v>
      </c>
      <c r="B1674" s="22" t="n">
        <v>58</v>
      </c>
      <c r="C1674" s="7" t="n">
        <v>101</v>
      </c>
      <c r="D1674" s="7" t="n">
        <v>500</v>
      </c>
      <c r="E1674" s="7" t="n">
        <v>1</v>
      </c>
    </row>
    <row r="1675" spans="1:8">
      <c r="A1675" t="s">
        <v>4</v>
      </c>
      <c r="B1675" s="4" t="s">
        <v>5</v>
      </c>
      <c r="C1675" s="4" t="s">
        <v>13</v>
      </c>
      <c r="D1675" s="4" t="s">
        <v>10</v>
      </c>
    </row>
    <row r="1676" spans="1:8">
      <c r="A1676" t="n">
        <v>13597</v>
      </c>
      <c r="B1676" s="22" t="n">
        <v>58</v>
      </c>
      <c r="C1676" s="7" t="n">
        <v>254</v>
      </c>
      <c r="D1676" s="7" t="n">
        <v>0</v>
      </c>
    </row>
    <row r="1677" spans="1:8">
      <c r="A1677" t="s">
        <v>4</v>
      </c>
      <c r="B1677" s="4" t="s">
        <v>5</v>
      </c>
      <c r="C1677" s="4" t="s">
        <v>13</v>
      </c>
      <c r="D1677" s="4" t="s">
        <v>13</v>
      </c>
      <c r="E1677" s="4" t="s">
        <v>24</v>
      </c>
      <c r="F1677" s="4" t="s">
        <v>24</v>
      </c>
      <c r="G1677" s="4" t="s">
        <v>24</v>
      </c>
      <c r="H1677" s="4" t="s">
        <v>10</v>
      </c>
    </row>
    <row r="1678" spans="1:8">
      <c r="A1678" t="n">
        <v>13601</v>
      </c>
      <c r="B1678" s="39" t="n">
        <v>45</v>
      </c>
      <c r="C1678" s="7" t="n">
        <v>2</v>
      </c>
      <c r="D1678" s="7" t="n">
        <v>3</v>
      </c>
      <c r="E1678" s="7" t="n">
        <v>-10.9300003051758</v>
      </c>
      <c r="F1678" s="7" t="n">
        <v>14.289999961853</v>
      </c>
      <c r="G1678" s="7" t="n">
        <v>-188.639999389648</v>
      </c>
      <c r="H1678" s="7" t="n">
        <v>0</v>
      </c>
    </row>
    <row r="1679" spans="1:8">
      <c r="A1679" t="s">
        <v>4</v>
      </c>
      <c r="B1679" s="4" t="s">
        <v>5</v>
      </c>
      <c r="C1679" s="4" t="s">
        <v>13</v>
      </c>
      <c r="D1679" s="4" t="s">
        <v>13</v>
      </c>
      <c r="E1679" s="4" t="s">
        <v>24</v>
      </c>
      <c r="F1679" s="4" t="s">
        <v>24</v>
      </c>
      <c r="G1679" s="4" t="s">
        <v>24</v>
      </c>
      <c r="H1679" s="4" t="s">
        <v>10</v>
      </c>
      <c r="I1679" s="4" t="s">
        <v>13</v>
      </c>
    </row>
    <row r="1680" spans="1:8">
      <c r="A1680" t="n">
        <v>13618</v>
      </c>
      <c r="B1680" s="39" t="n">
        <v>45</v>
      </c>
      <c r="C1680" s="7" t="n">
        <v>4</v>
      </c>
      <c r="D1680" s="7" t="n">
        <v>3</v>
      </c>
      <c r="E1680" s="7" t="n">
        <v>358.269989013672</v>
      </c>
      <c r="F1680" s="7" t="n">
        <v>222.410003662109</v>
      </c>
      <c r="G1680" s="7" t="n">
        <v>10</v>
      </c>
      <c r="H1680" s="7" t="n">
        <v>0</v>
      </c>
      <c r="I1680" s="7" t="n">
        <v>0</v>
      </c>
    </row>
    <row r="1681" spans="1:9">
      <c r="A1681" t="s">
        <v>4</v>
      </c>
      <c r="B1681" s="4" t="s">
        <v>5</v>
      </c>
      <c r="C1681" s="4" t="s">
        <v>13</v>
      </c>
      <c r="D1681" s="4" t="s">
        <v>13</v>
      </c>
      <c r="E1681" s="4" t="s">
        <v>24</v>
      </c>
      <c r="F1681" s="4" t="s">
        <v>10</v>
      </c>
    </row>
    <row r="1682" spans="1:9">
      <c r="A1682" t="n">
        <v>13636</v>
      </c>
      <c r="B1682" s="39" t="n">
        <v>45</v>
      </c>
      <c r="C1682" s="7" t="n">
        <v>5</v>
      </c>
      <c r="D1682" s="7" t="n">
        <v>3</v>
      </c>
      <c r="E1682" s="7" t="n">
        <v>1.39999997615814</v>
      </c>
      <c r="F1682" s="7" t="n">
        <v>0</v>
      </c>
    </row>
    <row r="1683" spans="1:9">
      <c r="A1683" t="s">
        <v>4</v>
      </c>
      <c r="B1683" s="4" t="s">
        <v>5</v>
      </c>
      <c r="C1683" s="4" t="s">
        <v>13</v>
      </c>
      <c r="D1683" s="4" t="s">
        <v>13</v>
      </c>
      <c r="E1683" s="4" t="s">
        <v>24</v>
      </c>
      <c r="F1683" s="4" t="s">
        <v>10</v>
      </c>
    </row>
    <row r="1684" spans="1:9">
      <c r="A1684" t="n">
        <v>13645</v>
      </c>
      <c r="B1684" s="39" t="n">
        <v>45</v>
      </c>
      <c r="C1684" s="7" t="n">
        <v>11</v>
      </c>
      <c r="D1684" s="7" t="n">
        <v>3</v>
      </c>
      <c r="E1684" s="7" t="n">
        <v>43</v>
      </c>
      <c r="F1684" s="7" t="n">
        <v>0</v>
      </c>
    </row>
    <row r="1685" spans="1:9">
      <c r="A1685" t="s">
        <v>4</v>
      </c>
      <c r="B1685" s="4" t="s">
        <v>5</v>
      </c>
      <c r="C1685" s="4" t="s">
        <v>13</v>
      </c>
      <c r="D1685" s="4" t="s">
        <v>13</v>
      </c>
      <c r="E1685" s="4" t="s">
        <v>24</v>
      </c>
      <c r="F1685" s="4" t="s">
        <v>24</v>
      </c>
      <c r="G1685" s="4" t="s">
        <v>24</v>
      </c>
      <c r="H1685" s="4" t="s">
        <v>10</v>
      </c>
    </row>
    <row r="1686" spans="1:9">
      <c r="A1686" t="n">
        <v>13654</v>
      </c>
      <c r="B1686" s="39" t="n">
        <v>45</v>
      </c>
      <c r="C1686" s="7" t="n">
        <v>2</v>
      </c>
      <c r="D1686" s="7" t="n">
        <v>3</v>
      </c>
      <c r="E1686" s="7" t="n">
        <v>-10.9200000762939</v>
      </c>
      <c r="F1686" s="7" t="n">
        <v>14.460000038147</v>
      </c>
      <c r="G1686" s="7" t="n">
        <v>-188.240005493164</v>
      </c>
      <c r="H1686" s="7" t="n">
        <v>3500</v>
      </c>
    </row>
    <row r="1687" spans="1:9">
      <c r="A1687" t="s">
        <v>4</v>
      </c>
      <c r="B1687" s="4" t="s">
        <v>5</v>
      </c>
      <c r="C1687" s="4" t="s">
        <v>13</v>
      </c>
      <c r="D1687" s="4" t="s">
        <v>13</v>
      </c>
      <c r="E1687" s="4" t="s">
        <v>24</v>
      </c>
      <c r="F1687" s="4" t="s">
        <v>24</v>
      </c>
      <c r="G1687" s="4" t="s">
        <v>24</v>
      </c>
      <c r="H1687" s="4" t="s">
        <v>10</v>
      </c>
      <c r="I1687" s="4" t="s">
        <v>13</v>
      </c>
    </row>
    <row r="1688" spans="1:9">
      <c r="A1688" t="n">
        <v>13671</v>
      </c>
      <c r="B1688" s="39" t="n">
        <v>45</v>
      </c>
      <c r="C1688" s="7" t="n">
        <v>4</v>
      </c>
      <c r="D1688" s="7" t="n">
        <v>3</v>
      </c>
      <c r="E1688" s="7" t="n">
        <v>10.710000038147</v>
      </c>
      <c r="F1688" s="7" t="n">
        <v>285.399993896484</v>
      </c>
      <c r="G1688" s="7" t="n">
        <v>10</v>
      </c>
      <c r="H1688" s="7" t="n">
        <v>3500</v>
      </c>
      <c r="I1688" s="7" t="n">
        <v>1</v>
      </c>
    </row>
    <row r="1689" spans="1:9">
      <c r="A1689" t="s">
        <v>4</v>
      </c>
      <c r="B1689" s="4" t="s">
        <v>5</v>
      </c>
      <c r="C1689" s="4" t="s">
        <v>10</v>
      </c>
      <c r="D1689" s="4" t="s">
        <v>13</v>
      </c>
      <c r="E1689" s="4" t="s">
        <v>6</v>
      </c>
      <c r="F1689" s="4" t="s">
        <v>24</v>
      </c>
      <c r="G1689" s="4" t="s">
        <v>24</v>
      </c>
      <c r="H1689" s="4" t="s">
        <v>24</v>
      </c>
    </row>
    <row r="1690" spans="1:9">
      <c r="A1690" t="n">
        <v>13689</v>
      </c>
      <c r="B1690" s="55" t="n">
        <v>48</v>
      </c>
      <c r="C1690" s="7" t="n">
        <v>0</v>
      </c>
      <c r="D1690" s="7" t="n">
        <v>0</v>
      </c>
      <c r="E1690" s="7" t="s">
        <v>175</v>
      </c>
      <c r="F1690" s="7" t="n">
        <v>-1</v>
      </c>
      <c r="G1690" s="7" t="n">
        <v>1</v>
      </c>
      <c r="H1690" s="7" t="n">
        <v>1.40129846432482e-45</v>
      </c>
    </row>
    <row r="1691" spans="1:9">
      <c r="A1691" t="s">
        <v>4</v>
      </c>
      <c r="B1691" s="4" t="s">
        <v>5</v>
      </c>
      <c r="C1691" s="4" t="s">
        <v>10</v>
      </c>
      <c r="D1691" s="4" t="s">
        <v>13</v>
      </c>
      <c r="E1691" s="4" t="s">
        <v>6</v>
      </c>
      <c r="F1691" s="4" t="s">
        <v>24</v>
      </c>
      <c r="G1691" s="4" t="s">
        <v>24</v>
      </c>
      <c r="H1691" s="4" t="s">
        <v>24</v>
      </c>
    </row>
    <row r="1692" spans="1:9">
      <c r="A1692" t="n">
        <v>13722</v>
      </c>
      <c r="B1692" s="55" t="n">
        <v>48</v>
      </c>
      <c r="C1692" s="7" t="n">
        <v>0</v>
      </c>
      <c r="D1692" s="7" t="n">
        <v>0</v>
      </c>
      <c r="E1692" s="7" t="s">
        <v>158</v>
      </c>
      <c r="F1692" s="7" t="n">
        <v>-1</v>
      </c>
      <c r="G1692" s="7" t="n">
        <v>1</v>
      </c>
      <c r="H1692" s="7" t="n">
        <v>0</v>
      </c>
    </row>
    <row r="1693" spans="1:9">
      <c r="A1693" t="s">
        <v>4</v>
      </c>
      <c r="B1693" s="4" t="s">
        <v>5</v>
      </c>
      <c r="C1693" s="4" t="s">
        <v>10</v>
      </c>
      <c r="D1693" s="4" t="s">
        <v>13</v>
      </c>
      <c r="E1693" s="4" t="s">
        <v>13</v>
      </c>
      <c r="F1693" s="4" t="s">
        <v>6</v>
      </c>
    </row>
    <row r="1694" spans="1:9">
      <c r="A1694" t="n">
        <v>13748</v>
      </c>
      <c r="B1694" s="27" t="n">
        <v>47</v>
      </c>
      <c r="C1694" s="7" t="n">
        <v>7056</v>
      </c>
      <c r="D1694" s="7" t="n">
        <v>0</v>
      </c>
      <c r="E1694" s="7" t="n">
        <v>0</v>
      </c>
      <c r="F1694" s="7" t="s">
        <v>176</v>
      </c>
    </row>
    <row r="1695" spans="1:9">
      <c r="A1695" t="s">
        <v>4</v>
      </c>
      <c r="B1695" s="4" t="s">
        <v>5</v>
      </c>
      <c r="C1695" s="4" t="s">
        <v>10</v>
      </c>
      <c r="D1695" s="4" t="s">
        <v>13</v>
      </c>
      <c r="E1695" s="4" t="s">
        <v>13</v>
      </c>
      <c r="F1695" s="4" t="s">
        <v>6</v>
      </c>
    </row>
    <row r="1696" spans="1:9">
      <c r="A1696" t="n">
        <v>13766</v>
      </c>
      <c r="B1696" s="27" t="n">
        <v>47</v>
      </c>
      <c r="C1696" s="7" t="n">
        <v>7056</v>
      </c>
      <c r="D1696" s="7" t="n">
        <v>0</v>
      </c>
      <c r="E1696" s="7" t="n">
        <v>0</v>
      </c>
      <c r="F1696" s="7" t="s">
        <v>54</v>
      </c>
    </row>
    <row r="1697" spans="1:9">
      <c r="A1697" t="s">
        <v>4</v>
      </c>
      <c r="B1697" s="4" t="s">
        <v>5</v>
      </c>
      <c r="C1697" s="4" t="s">
        <v>13</v>
      </c>
      <c r="D1697" s="4" t="s">
        <v>10</v>
      </c>
      <c r="E1697" s="4" t="s">
        <v>6</v>
      </c>
      <c r="F1697" s="4" t="s">
        <v>6</v>
      </c>
      <c r="G1697" s="4" t="s">
        <v>6</v>
      </c>
      <c r="H1697" s="4" t="s">
        <v>6</v>
      </c>
    </row>
    <row r="1698" spans="1:9">
      <c r="A1698" t="n">
        <v>13779</v>
      </c>
      <c r="B1698" s="48" t="n">
        <v>51</v>
      </c>
      <c r="C1698" s="7" t="n">
        <v>3</v>
      </c>
      <c r="D1698" s="7" t="n">
        <v>0</v>
      </c>
      <c r="E1698" s="7" t="s">
        <v>173</v>
      </c>
      <c r="F1698" s="7" t="s">
        <v>78</v>
      </c>
      <c r="G1698" s="7" t="s">
        <v>79</v>
      </c>
      <c r="H1698" s="7" t="s">
        <v>78</v>
      </c>
    </row>
    <row r="1699" spans="1:9">
      <c r="A1699" t="s">
        <v>4</v>
      </c>
      <c r="B1699" s="4" t="s">
        <v>5</v>
      </c>
      <c r="C1699" s="4" t="s">
        <v>13</v>
      </c>
      <c r="D1699" s="4" t="s">
        <v>10</v>
      </c>
    </row>
    <row r="1700" spans="1:9">
      <c r="A1700" t="n">
        <v>13792</v>
      </c>
      <c r="B1700" s="22" t="n">
        <v>58</v>
      </c>
      <c r="C1700" s="7" t="n">
        <v>255</v>
      </c>
      <c r="D1700" s="7" t="n">
        <v>0</v>
      </c>
    </row>
    <row r="1701" spans="1:9">
      <c r="A1701" t="s">
        <v>4</v>
      </c>
      <c r="B1701" s="4" t="s">
        <v>5</v>
      </c>
      <c r="C1701" s="4" t="s">
        <v>10</v>
      </c>
    </row>
    <row r="1702" spans="1:9">
      <c r="A1702" t="n">
        <v>13796</v>
      </c>
      <c r="B1702" s="32" t="n">
        <v>16</v>
      </c>
      <c r="C1702" s="7" t="n">
        <v>3000</v>
      </c>
    </row>
    <row r="1703" spans="1:9">
      <c r="A1703" t="s">
        <v>4</v>
      </c>
      <c r="B1703" s="4" t="s">
        <v>5</v>
      </c>
      <c r="C1703" s="4" t="s">
        <v>13</v>
      </c>
      <c r="D1703" s="4" t="s">
        <v>10</v>
      </c>
      <c r="E1703" s="4" t="s">
        <v>6</v>
      </c>
      <c r="F1703" s="4" t="s">
        <v>6</v>
      </c>
      <c r="G1703" s="4" t="s">
        <v>6</v>
      </c>
      <c r="H1703" s="4" t="s">
        <v>6</v>
      </c>
    </row>
    <row r="1704" spans="1:9">
      <c r="A1704" t="n">
        <v>13799</v>
      </c>
      <c r="B1704" s="48" t="n">
        <v>51</v>
      </c>
      <c r="C1704" s="7" t="n">
        <v>3</v>
      </c>
      <c r="D1704" s="7" t="n">
        <v>0</v>
      </c>
      <c r="E1704" s="7" t="s">
        <v>177</v>
      </c>
      <c r="F1704" s="7" t="s">
        <v>78</v>
      </c>
      <c r="G1704" s="7" t="s">
        <v>79</v>
      </c>
      <c r="H1704" s="7" t="s">
        <v>78</v>
      </c>
    </row>
    <row r="1705" spans="1:9">
      <c r="A1705" t="s">
        <v>4</v>
      </c>
      <c r="B1705" s="4" t="s">
        <v>5</v>
      </c>
      <c r="C1705" s="4" t="s">
        <v>13</v>
      </c>
      <c r="D1705" s="4" t="s">
        <v>10</v>
      </c>
      <c r="E1705" s="4" t="s">
        <v>6</v>
      </c>
    </row>
    <row r="1706" spans="1:9">
      <c r="A1706" t="n">
        <v>13812</v>
      </c>
      <c r="B1706" s="48" t="n">
        <v>51</v>
      </c>
      <c r="C1706" s="7" t="n">
        <v>4</v>
      </c>
      <c r="D1706" s="7" t="n">
        <v>0</v>
      </c>
      <c r="E1706" s="7" t="s">
        <v>116</v>
      </c>
    </row>
    <row r="1707" spans="1:9">
      <c r="A1707" t="s">
        <v>4</v>
      </c>
      <c r="B1707" s="4" t="s">
        <v>5</v>
      </c>
      <c r="C1707" s="4" t="s">
        <v>10</v>
      </c>
    </row>
    <row r="1708" spans="1:9">
      <c r="A1708" t="n">
        <v>13825</v>
      </c>
      <c r="B1708" s="32" t="n">
        <v>16</v>
      </c>
      <c r="C1708" s="7" t="n">
        <v>0</v>
      </c>
    </row>
    <row r="1709" spans="1:9">
      <c r="A1709" t="s">
        <v>4</v>
      </c>
      <c r="B1709" s="4" t="s">
        <v>5</v>
      </c>
      <c r="C1709" s="4" t="s">
        <v>10</v>
      </c>
      <c r="D1709" s="4" t="s">
        <v>13</v>
      </c>
      <c r="E1709" s="4" t="s">
        <v>9</v>
      </c>
      <c r="F1709" s="4" t="s">
        <v>81</v>
      </c>
      <c r="G1709" s="4" t="s">
        <v>13</v>
      </c>
      <c r="H1709" s="4" t="s">
        <v>13</v>
      </c>
      <c r="I1709" s="4" t="s">
        <v>13</v>
      </c>
      <c r="J1709" s="4" t="s">
        <v>9</v>
      </c>
      <c r="K1709" s="4" t="s">
        <v>81</v>
      </c>
      <c r="L1709" s="4" t="s">
        <v>13</v>
      </c>
      <c r="M1709" s="4" t="s">
        <v>13</v>
      </c>
    </row>
    <row r="1710" spans="1:9">
      <c r="A1710" t="n">
        <v>13828</v>
      </c>
      <c r="B1710" s="49" t="n">
        <v>26</v>
      </c>
      <c r="C1710" s="7" t="n">
        <v>0</v>
      </c>
      <c r="D1710" s="7" t="n">
        <v>17</v>
      </c>
      <c r="E1710" s="7" t="n">
        <v>52680</v>
      </c>
      <c r="F1710" s="7" t="s">
        <v>178</v>
      </c>
      <c r="G1710" s="7" t="n">
        <v>2</v>
      </c>
      <c r="H1710" s="7" t="n">
        <v>3</v>
      </c>
      <c r="I1710" s="7" t="n">
        <v>17</v>
      </c>
      <c r="J1710" s="7" t="n">
        <v>52681</v>
      </c>
      <c r="K1710" s="7" t="s">
        <v>179</v>
      </c>
      <c r="L1710" s="7" t="n">
        <v>2</v>
      </c>
      <c r="M1710" s="7" t="n">
        <v>0</v>
      </c>
    </row>
    <row r="1711" spans="1:9">
      <c r="A1711" t="s">
        <v>4</v>
      </c>
      <c r="B1711" s="4" t="s">
        <v>5</v>
      </c>
    </row>
    <row r="1712" spans="1:9">
      <c r="A1712" t="n">
        <v>13920</v>
      </c>
      <c r="B1712" s="50" t="n">
        <v>28</v>
      </c>
    </row>
    <row r="1713" spans="1:13">
      <c r="A1713" t="s">
        <v>4</v>
      </c>
      <c r="B1713" s="4" t="s">
        <v>5</v>
      </c>
      <c r="C1713" s="4" t="s">
        <v>10</v>
      </c>
      <c r="D1713" s="4" t="s">
        <v>13</v>
      </c>
    </row>
    <row r="1714" spans="1:13">
      <c r="A1714" t="n">
        <v>13921</v>
      </c>
      <c r="B1714" s="51" t="n">
        <v>89</v>
      </c>
      <c r="C1714" s="7" t="n">
        <v>65533</v>
      </c>
      <c r="D1714" s="7" t="n">
        <v>1</v>
      </c>
    </row>
    <row r="1715" spans="1:13">
      <c r="A1715" t="s">
        <v>4</v>
      </c>
      <c r="B1715" s="4" t="s">
        <v>5</v>
      </c>
      <c r="C1715" s="4" t="s">
        <v>13</v>
      </c>
      <c r="D1715" s="4" t="s">
        <v>10</v>
      </c>
    </row>
    <row r="1716" spans="1:13">
      <c r="A1716" t="n">
        <v>13925</v>
      </c>
      <c r="B1716" s="39" t="n">
        <v>45</v>
      </c>
      <c r="C1716" s="7" t="n">
        <v>7</v>
      </c>
      <c r="D1716" s="7" t="n">
        <v>255</v>
      </c>
    </row>
    <row r="1717" spans="1:13">
      <c r="A1717" t="s">
        <v>4</v>
      </c>
      <c r="B1717" s="4" t="s">
        <v>5</v>
      </c>
      <c r="C1717" s="4" t="s">
        <v>13</v>
      </c>
      <c r="D1717" s="4" t="s">
        <v>10</v>
      </c>
      <c r="E1717" s="4" t="s">
        <v>24</v>
      </c>
    </row>
    <row r="1718" spans="1:13">
      <c r="A1718" t="n">
        <v>13929</v>
      </c>
      <c r="B1718" s="22" t="n">
        <v>58</v>
      </c>
      <c r="C1718" s="7" t="n">
        <v>101</v>
      </c>
      <c r="D1718" s="7" t="n">
        <v>500</v>
      </c>
      <c r="E1718" s="7" t="n">
        <v>1</v>
      </c>
    </row>
    <row r="1719" spans="1:13">
      <c r="A1719" t="s">
        <v>4</v>
      </c>
      <c r="B1719" s="4" t="s">
        <v>5</v>
      </c>
      <c r="C1719" s="4" t="s">
        <v>13</v>
      </c>
      <c r="D1719" s="4" t="s">
        <v>10</v>
      </c>
    </row>
    <row r="1720" spans="1:13">
      <c r="A1720" t="n">
        <v>13937</v>
      </c>
      <c r="B1720" s="22" t="n">
        <v>58</v>
      </c>
      <c r="C1720" s="7" t="n">
        <v>254</v>
      </c>
      <c r="D1720" s="7" t="n">
        <v>0</v>
      </c>
    </row>
    <row r="1721" spans="1:13">
      <c r="A1721" t="s">
        <v>4</v>
      </c>
      <c r="B1721" s="4" t="s">
        <v>5</v>
      </c>
      <c r="C1721" s="4" t="s">
        <v>13</v>
      </c>
      <c r="D1721" s="4" t="s">
        <v>13</v>
      </c>
      <c r="E1721" s="4" t="s">
        <v>24</v>
      </c>
      <c r="F1721" s="4" t="s">
        <v>24</v>
      </c>
      <c r="G1721" s="4" t="s">
        <v>24</v>
      </c>
      <c r="H1721" s="4" t="s">
        <v>10</v>
      </c>
    </row>
    <row r="1722" spans="1:13">
      <c r="A1722" t="n">
        <v>13941</v>
      </c>
      <c r="B1722" s="39" t="n">
        <v>45</v>
      </c>
      <c r="C1722" s="7" t="n">
        <v>2</v>
      </c>
      <c r="D1722" s="7" t="n">
        <v>3</v>
      </c>
      <c r="E1722" s="7" t="n">
        <v>-14.210000038147</v>
      </c>
      <c r="F1722" s="7" t="n">
        <v>14.460000038147</v>
      </c>
      <c r="G1722" s="7" t="n">
        <v>-186.660003662109</v>
      </c>
      <c r="H1722" s="7" t="n">
        <v>0</v>
      </c>
    </row>
    <row r="1723" spans="1:13">
      <c r="A1723" t="s">
        <v>4</v>
      </c>
      <c r="B1723" s="4" t="s">
        <v>5</v>
      </c>
      <c r="C1723" s="4" t="s">
        <v>13</v>
      </c>
      <c r="D1723" s="4" t="s">
        <v>13</v>
      </c>
      <c r="E1723" s="4" t="s">
        <v>24</v>
      </c>
      <c r="F1723" s="4" t="s">
        <v>24</v>
      </c>
      <c r="G1723" s="4" t="s">
        <v>24</v>
      </c>
      <c r="H1723" s="4" t="s">
        <v>10</v>
      </c>
      <c r="I1723" s="4" t="s">
        <v>13</v>
      </c>
    </row>
    <row r="1724" spans="1:13">
      <c r="A1724" t="n">
        <v>13958</v>
      </c>
      <c r="B1724" s="39" t="n">
        <v>45</v>
      </c>
      <c r="C1724" s="7" t="n">
        <v>4</v>
      </c>
      <c r="D1724" s="7" t="n">
        <v>3</v>
      </c>
      <c r="E1724" s="7" t="n">
        <v>14.2700004577637</v>
      </c>
      <c r="F1724" s="7" t="n">
        <v>152.889999389648</v>
      </c>
      <c r="G1724" s="7" t="n">
        <v>12</v>
      </c>
      <c r="H1724" s="7" t="n">
        <v>0</v>
      </c>
      <c r="I1724" s="7" t="n">
        <v>0</v>
      </c>
    </row>
    <row r="1725" spans="1:13">
      <c r="A1725" t="s">
        <v>4</v>
      </c>
      <c r="B1725" s="4" t="s">
        <v>5</v>
      </c>
      <c r="C1725" s="4" t="s">
        <v>13</v>
      </c>
      <c r="D1725" s="4" t="s">
        <v>13</v>
      </c>
      <c r="E1725" s="4" t="s">
        <v>24</v>
      </c>
      <c r="F1725" s="4" t="s">
        <v>10</v>
      </c>
    </row>
    <row r="1726" spans="1:13">
      <c r="A1726" t="n">
        <v>13976</v>
      </c>
      <c r="B1726" s="39" t="n">
        <v>45</v>
      </c>
      <c r="C1726" s="7" t="n">
        <v>5</v>
      </c>
      <c r="D1726" s="7" t="n">
        <v>3</v>
      </c>
      <c r="E1726" s="7" t="n">
        <v>1.39999997615814</v>
      </c>
      <c r="F1726" s="7" t="n">
        <v>0</v>
      </c>
    </row>
    <row r="1727" spans="1:13">
      <c r="A1727" t="s">
        <v>4</v>
      </c>
      <c r="B1727" s="4" t="s">
        <v>5</v>
      </c>
      <c r="C1727" s="4" t="s">
        <v>13</v>
      </c>
      <c r="D1727" s="4" t="s">
        <v>13</v>
      </c>
      <c r="E1727" s="4" t="s">
        <v>24</v>
      </c>
      <c r="F1727" s="4" t="s">
        <v>10</v>
      </c>
    </row>
    <row r="1728" spans="1:13">
      <c r="A1728" t="n">
        <v>13985</v>
      </c>
      <c r="B1728" s="39" t="n">
        <v>45</v>
      </c>
      <c r="C1728" s="7" t="n">
        <v>11</v>
      </c>
      <c r="D1728" s="7" t="n">
        <v>3</v>
      </c>
      <c r="E1728" s="7" t="n">
        <v>43</v>
      </c>
      <c r="F1728" s="7" t="n">
        <v>0</v>
      </c>
    </row>
    <row r="1729" spans="1:9">
      <c r="A1729" t="s">
        <v>4</v>
      </c>
      <c r="B1729" s="4" t="s">
        <v>5</v>
      </c>
      <c r="C1729" s="4" t="s">
        <v>13</v>
      </c>
      <c r="D1729" s="4" t="s">
        <v>13</v>
      </c>
      <c r="E1729" s="4" t="s">
        <v>24</v>
      </c>
      <c r="F1729" s="4" t="s">
        <v>24</v>
      </c>
      <c r="G1729" s="4" t="s">
        <v>24</v>
      </c>
      <c r="H1729" s="4" t="s">
        <v>10</v>
      </c>
    </row>
    <row r="1730" spans="1:9">
      <c r="A1730" t="n">
        <v>13994</v>
      </c>
      <c r="B1730" s="39" t="n">
        <v>45</v>
      </c>
      <c r="C1730" s="7" t="n">
        <v>2</v>
      </c>
      <c r="D1730" s="7" t="n">
        <v>3</v>
      </c>
      <c r="E1730" s="7" t="n">
        <v>-13.8299999237061</v>
      </c>
      <c r="F1730" s="7" t="n">
        <v>14.6099996566772</v>
      </c>
      <c r="G1730" s="7" t="n">
        <v>-186.639999389648</v>
      </c>
      <c r="H1730" s="7" t="n">
        <v>3500</v>
      </c>
    </row>
    <row r="1731" spans="1:9">
      <c r="A1731" t="s">
        <v>4</v>
      </c>
      <c r="B1731" s="4" t="s">
        <v>5</v>
      </c>
      <c r="C1731" s="4" t="s">
        <v>13</v>
      </c>
      <c r="D1731" s="4" t="s">
        <v>13</v>
      </c>
      <c r="E1731" s="4" t="s">
        <v>24</v>
      </c>
      <c r="F1731" s="4" t="s">
        <v>24</v>
      </c>
      <c r="G1731" s="4" t="s">
        <v>24</v>
      </c>
      <c r="H1731" s="4" t="s">
        <v>10</v>
      </c>
      <c r="I1731" s="4" t="s">
        <v>13</v>
      </c>
    </row>
    <row r="1732" spans="1:9">
      <c r="A1732" t="n">
        <v>14011</v>
      </c>
      <c r="B1732" s="39" t="n">
        <v>45</v>
      </c>
      <c r="C1732" s="7" t="n">
        <v>4</v>
      </c>
      <c r="D1732" s="7" t="n">
        <v>3</v>
      </c>
      <c r="E1732" s="7" t="n">
        <v>14.2700004577637</v>
      </c>
      <c r="F1732" s="7" t="n">
        <v>138.979995727539</v>
      </c>
      <c r="G1732" s="7" t="n">
        <v>12</v>
      </c>
      <c r="H1732" s="7" t="n">
        <v>3500</v>
      </c>
      <c r="I1732" s="7" t="n">
        <v>1</v>
      </c>
    </row>
    <row r="1733" spans="1:9">
      <c r="A1733" t="s">
        <v>4</v>
      </c>
      <c r="B1733" s="4" t="s">
        <v>5</v>
      </c>
      <c r="C1733" s="4" t="s">
        <v>13</v>
      </c>
      <c r="D1733" s="4" t="s">
        <v>10</v>
      </c>
      <c r="E1733" s="4" t="s">
        <v>10</v>
      </c>
      <c r="F1733" s="4" t="s">
        <v>6</v>
      </c>
      <c r="G1733" s="4" t="s">
        <v>6</v>
      </c>
    </row>
    <row r="1734" spans="1:9">
      <c r="A1734" t="n">
        <v>14029</v>
      </c>
      <c r="B1734" s="67" t="n">
        <v>128</v>
      </c>
      <c r="C1734" s="7" t="n">
        <v>1</v>
      </c>
      <c r="D1734" s="7" t="n">
        <v>6</v>
      </c>
      <c r="E1734" s="7" t="n">
        <v>6513</v>
      </c>
      <c r="F1734" s="7" t="s">
        <v>12</v>
      </c>
      <c r="G1734" s="7" t="s">
        <v>12</v>
      </c>
    </row>
    <row r="1735" spans="1:9">
      <c r="A1735" t="s">
        <v>4</v>
      </c>
      <c r="B1735" s="4" t="s">
        <v>5</v>
      </c>
      <c r="C1735" s="4" t="s">
        <v>10</v>
      </c>
      <c r="D1735" s="4" t="s">
        <v>6</v>
      </c>
      <c r="E1735" s="4" t="s">
        <v>13</v>
      </c>
      <c r="F1735" s="4" t="s">
        <v>13</v>
      </c>
      <c r="G1735" s="4" t="s">
        <v>13</v>
      </c>
      <c r="H1735" s="4" t="s">
        <v>13</v>
      </c>
      <c r="I1735" s="4" t="s">
        <v>13</v>
      </c>
      <c r="J1735" s="4" t="s">
        <v>24</v>
      </c>
      <c r="K1735" s="4" t="s">
        <v>24</v>
      </c>
      <c r="L1735" s="4" t="s">
        <v>24</v>
      </c>
      <c r="M1735" s="4" t="s">
        <v>24</v>
      </c>
      <c r="N1735" s="4" t="s">
        <v>13</v>
      </c>
    </row>
    <row r="1736" spans="1:9">
      <c r="A1736" t="n">
        <v>14037</v>
      </c>
      <c r="B1736" s="68" t="n">
        <v>34</v>
      </c>
      <c r="C1736" s="7" t="n">
        <v>6</v>
      </c>
      <c r="D1736" s="7" t="s">
        <v>170</v>
      </c>
      <c r="E1736" s="7" t="n">
        <v>1</v>
      </c>
      <c r="F1736" s="7" t="n">
        <v>0</v>
      </c>
      <c r="G1736" s="7" t="n">
        <v>0</v>
      </c>
      <c r="H1736" s="7" t="n">
        <v>0</v>
      </c>
      <c r="I1736" s="7" t="n">
        <v>0</v>
      </c>
      <c r="J1736" s="7" t="n">
        <v>0</v>
      </c>
      <c r="K1736" s="7" t="n">
        <v>-1</v>
      </c>
      <c r="L1736" s="7" t="n">
        <v>-1</v>
      </c>
      <c r="M1736" s="7" t="n">
        <v>-1</v>
      </c>
      <c r="N1736" s="7" t="n">
        <v>0</v>
      </c>
    </row>
    <row r="1737" spans="1:9">
      <c r="A1737" t="s">
        <v>4</v>
      </c>
      <c r="B1737" s="4" t="s">
        <v>5</v>
      </c>
      <c r="C1737" s="4" t="s">
        <v>10</v>
      </c>
      <c r="D1737" s="4" t="s">
        <v>24</v>
      </c>
      <c r="E1737" s="4" t="s">
        <v>24</v>
      </c>
      <c r="F1737" s="4" t="s">
        <v>24</v>
      </c>
      <c r="G1737" s="4" t="s">
        <v>24</v>
      </c>
    </row>
    <row r="1738" spans="1:9">
      <c r="A1738" t="n">
        <v>14067</v>
      </c>
      <c r="B1738" s="37" t="n">
        <v>46</v>
      </c>
      <c r="C1738" s="7" t="n">
        <v>6</v>
      </c>
      <c r="D1738" s="7" t="n">
        <v>-16.1399993896484</v>
      </c>
      <c r="E1738" s="7" t="n">
        <v>13.210000038147</v>
      </c>
      <c r="F1738" s="7" t="n">
        <v>-185.639999389648</v>
      </c>
      <c r="G1738" s="7" t="n">
        <v>113.599998474121</v>
      </c>
    </row>
    <row r="1739" spans="1:9">
      <c r="A1739" t="s">
        <v>4</v>
      </c>
      <c r="B1739" s="4" t="s">
        <v>5</v>
      </c>
      <c r="C1739" s="4" t="s">
        <v>10</v>
      </c>
      <c r="D1739" s="4" t="s">
        <v>10</v>
      </c>
      <c r="E1739" s="4" t="s">
        <v>24</v>
      </c>
      <c r="F1739" s="4" t="s">
        <v>24</v>
      </c>
      <c r="G1739" s="4" t="s">
        <v>24</v>
      </c>
      <c r="H1739" s="4" t="s">
        <v>24</v>
      </c>
      <c r="I1739" s="4" t="s">
        <v>13</v>
      </c>
      <c r="J1739" s="4" t="s">
        <v>10</v>
      </c>
    </row>
    <row r="1740" spans="1:9">
      <c r="A1740" t="n">
        <v>14086</v>
      </c>
      <c r="B1740" s="71" t="n">
        <v>55</v>
      </c>
      <c r="C1740" s="7" t="n">
        <v>6</v>
      </c>
      <c r="D1740" s="7" t="n">
        <v>65533</v>
      </c>
      <c r="E1740" s="7" t="n">
        <v>-14.0799999237061</v>
      </c>
      <c r="F1740" s="7" t="n">
        <v>13.210000038147</v>
      </c>
      <c r="G1740" s="7" t="n">
        <v>-186.639999389648</v>
      </c>
      <c r="H1740" s="7" t="n">
        <v>1.20000004768372</v>
      </c>
      <c r="I1740" s="7" t="n">
        <v>1</v>
      </c>
      <c r="J1740" s="7" t="n">
        <v>0</v>
      </c>
    </row>
    <row r="1741" spans="1:9">
      <c r="A1741" t="s">
        <v>4</v>
      </c>
      <c r="B1741" s="4" t="s">
        <v>5</v>
      </c>
      <c r="C1741" s="4" t="s">
        <v>10</v>
      </c>
      <c r="D1741" s="4" t="s">
        <v>10</v>
      </c>
      <c r="E1741" s="4" t="s">
        <v>10</v>
      </c>
    </row>
    <row r="1742" spans="1:9">
      <c r="A1742" t="n">
        <v>14110</v>
      </c>
      <c r="B1742" s="45" t="n">
        <v>61</v>
      </c>
      <c r="C1742" s="7" t="n">
        <v>0</v>
      </c>
      <c r="D1742" s="7" t="n">
        <v>6</v>
      </c>
      <c r="E1742" s="7" t="n">
        <v>1000</v>
      </c>
    </row>
    <row r="1743" spans="1:9">
      <c r="A1743" t="s">
        <v>4</v>
      </c>
      <c r="B1743" s="4" t="s">
        <v>5</v>
      </c>
      <c r="C1743" s="4" t="s">
        <v>10</v>
      </c>
      <c r="D1743" s="4" t="s">
        <v>24</v>
      </c>
      <c r="E1743" s="4" t="s">
        <v>24</v>
      </c>
      <c r="F1743" s="4" t="s">
        <v>24</v>
      </c>
      <c r="G1743" s="4" t="s">
        <v>24</v>
      </c>
    </row>
    <row r="1744" spans="1:9">
      <c r="A1744" t="n">
        <v>14117</v>
      </c>
      <c r="B1744" s="37" t="n">
        <v>46</v>
      </c>
      <c r="C1744" s="7" t="n">
        <v>6513</v>
      </c>
      <c r="D1744" s="7" t="n">
        <v>-17.8700008392334</v>
      </c>
      <c r="E1744" s="7" t="n">
        <v>13.210000038147</v>
      </c>
      <c r="F1744" s="7" t="n">
        <v>-181.559997558594</v>
      </c>
      <c r="G1744" s="7" t="n">
        <v>131.899993896484</v>
      </c>
    </row>
    <row r="1745" spans="1:14">
      <c r="A1745" t="s">
        <v>4</v>
      </c>
      <c r="B1745" s="4" t="s">
        <v>5</v>
      </c>
      <c r="C1745" s="4" t="s">
        <v>13</v>
      </c>
      <c r="D1745" s="4" t="s">
        <v>10</v>
      </c>
    </row>
    <row r="1746" spans="1:14">
      <c r="A1746" t="n">
        <v>14136</v>
      </c>
      <c r="B1746" s="22" t="n">
        <v>58</v>
      </c>
      <c r="C1746" s="7" t="n">
        <v>255</v>
      </c>
      <c r="D1746" s="7" t="n">
        <v>0</v>
      </c>
    </row>
    <row r="1747" spans="1:14">
      <c r="A1747" t="s">
        <v>4</v>
      </c>
      <c r="B1747" s="4" t="s">
        <v>5</v>
      </c>
      <c r="C1747" s="4" t="s">
        <v>10</v>
      </c>
      <c r="D1747" s="4" t="s">
        <v>13</v>
      </c>
    </row>
    <row r="1748" spans="1:14">
      <c r="A1748" t="n">
        <v>14140</v>
      </c>
      <c r="B1748" s="70" t="n">
        <v>56</v>
      </c>
      <c r="C1748" s="7" t="n">
        <v>6</v>
      </c>
      <c r="D1748" s="7" t="n">
        <v>0</v>
      </c>
    </row>
    <row r="1749" spans="1:14">
      <c r="A1749" t="s">
        <v>4</v>
      </c>
      <c r="B1749" s="4" t="s">
        <v>5</v>
      </c>
      <c r="C1749" s="4" t="s">
        <v>10</v>
      </c>
      <c r="D1749" s="4" t="s">
        <v>13</v>
      </c>
      <c r="E1749" s="4" t="s">
        <v>6</v>
      </c>
      <c r="F1749" s="4" t="s">
        <v>24</v>
      </c>
      <c r="G1749" s="4" t="s">
        <v>24</v>
      </c>
      <c r="H1749" s="4" t="s">
        <v>24</v>
      </c>
    </row>
    <row r="1750" spans="1:14">
      <c r="A1750" t="n">
        <v>14144</v>
      </c>
      <c r="B1750" s="55" t="n">
        <v>48</v>
      </c>
      <c r="C1750" s="7" t="n">
        <v>6</v>
      </c>
      <c r="D1750" s="7" t="n">
        <v>0</v>
      </c>
      <c r="E1750" s="7" t="s">
        <v>158</v>
      </c>
      <c r="F1750" s="7" t="n">
        <v>-1</v>
      </c>
      <c r="G1750" s="7" t="n">
        <v>1</v>
      </c>
      <c r="H1750" s="7" t="n">
        <v>1.40129846432482e-45</v>
      </c>
    </row>
    <row r="1751" spans="1:14">
      <c r="A1751" t="s">
        <v>4</v>
      </c>
      <c r="B1751" s="4" t="s">
        <v>5</v>
      </c>
      <c r="C1751" s="4" t="s">
        <v>10</v>
      </c>
      <c r="D1751" s="4" t="s">
        <v>9</v>
      </c>
      <c r="E1751" s="4" t="s">
        <v>13</v>
      </c>
    </row>
    <row r="1752" spans="1:14">
      <c r="A1752" t="n">
        <v>14170</v>
      </c>
      <c r="B1752" s="72" t="n">
        <v>35</v>
      </c>
      <c r="C1752" s="7" t="n">
        <v>6</v>
      </c>
      <c r="D1752" s="7" t="n">
        <v>0</v>
      </c>
      <c r="E1752" s="7" t="n">
        <v>0</v>
      </c>
    </row>
    <row r="1753" spans="1:14">
      <c r="A1753" t="s">
        <v>4</v>
      </c>
      <c r="B1753" s="4" t="s">
        <v>5</v>
      </c>
      <c r="C1753" s="4" t="s">
        <v>13</v>
      </c>
      <c r="D1753" s="4" t="s">
        <v>10</v>
      </c>
    </row>
    <row r="1754" spans="1:14">
      <c r="A1754" t="n">
        <v>14178</v>
      </c>
      <c r="B1754" s="39" t="n">
        <v>45</v>
      </c>
      <c r="C1754" s="7" t="n">
        <v>7</v>
      </c>
      <c r="D1754" s="7" t="n">
        <v>255</v>
      </c>
    </row>
    <row r="1755" spans="1:14">
      <c r="A1755" t="s">
        <v>4</v>
      </c>
      <c r="B1755" s="4" t="s">
        <v>5</v>
      </c>
      <c r="C1755" s="4" t="s">
        <v>13</v>
      </c>
      <c r="D1755" s="4" t="s">
        <v>10</v>
      </c>
      <c r="E1755" s="4" t="s">
        <v>6</v>
      </c>
    </row>
    <row r="1756" spans="1:14">
      <c r="A1756" t="n">
        <v>14182</v>
      </c>
      <c r="B1756" s="48" t="n">
        <v>51</v>
      </c>
      <c r="C1756" s="7" t="n">
        <v>4</v>
      </c>
      <c r="D1756" s="7" t="n">
        <v>6</v>
      </c>
      <c r="E1756" s="7" t="s">
        <v>107</v>
      </c>
    </row>
    <row r="1757" spans="1:14">
      <c r="A1757" t="s">
        <v>4</v>
      </c>
      <c r="B1757" s="4" t="s">
        <v>5</v>
      </c>
      <c r="C1757" s="4" t="s">
        <v>10</v>
      </c>
    </row>
    <row r="1758" spans="1:14">
      <c r="A1758" t="n">
        <v>14196</v>
      </c>
      <c r="B1758" s="32" t="n">
        <v>16</v>
      </c>
      <c r="C1758" s="7" t="n">
        <v>0</v>
      </c>
    </row>
    <row r="1759" spans="1:14">
      <c r="A1759" t="s">
        <v>4</v>
      </c>
      <c r="B1759" s="4" t="s">
        <v>5</v>
      </c>
      <c r="C1759" s="4" t="s">
        <v>10</v>
      </c>
      <c r="D1759" s="4" t="s">
        <v>13</v>
      </c>
      <c r="E1759" s="4" t="s">
        <v>9</v>
      </c>
      <c r="F1759" s="4" t="s">
        <v>81</v>
      </c>
      <c r="G1759" s="4" t="s">
        <v>13</v>
      </c>
      <c r="H1759" s="4" t="s">
        <v>13</v>
      </c>
    </row>
    <row r="1760" spans="1:14">
      <c r="A1760" t="n">
        <v>14199</v>
      </c>
      <c r="B1760" s="49" t="n">
        <v>26</v>
      </c>
      <c r="C1760" s="7" t="n">
        <v>6</v>
      </c>
      <c r="D1760" s="7" t="n">
        <v>17</v>
      </c>
      <c r="E1760" s="7" t="n">
        <v>8355</v>
      </c>
      <c r="F1760" s="7" t="s">
        <v>180</v>
      </c>
      <c r="G1760" s="7" t="n">
        <v>2</v>
      </c>
      <c r="H1760" s="7" t="n">
        <v>0</v>
      </c>
    </row>
    <row r="1761" spans="1:8">
      <c r="A1761" t="s">
        <v>4</v>
      </c>
      <c r="B1761" s="4" t="s">
        <v>5</v>
      </c>
    </row>
    <row r="1762" spans="1:8">
      <c r="A1762" t="n">
        <v>14275</v>
      </c>
      <c r="B1762" s="50" t="n">
        <v>28</v>
      </c>
    </row>
    <row r="1763" spans="1:8">
      <c r="A1763" t="s">
        <v>4</v>
      </c>
      <c r="B1763" s="4" t="s">
        <v>5</v>
      </c>
      <c r="C1763" s="4" t="s">
        <v>10</v>
      </c>
      <c r="D1763" s="4" t="s">
        <v>13</v>
      </c>
    </row>
    <row r="1764" spans="1:8">
      <c r="A1764" t="n">
        <v>14276</v>
      </c>
      <c r="B1764" s="51" t="n">
        <v>89</v>
      </c>
      <c r="C1764" s="7" t="n">
        <v>65533</v>
      </c>
      <c r="D1764" s="7" t="n">
        <v>1</v>
      </c>
    </row>
    <row r="1765" spans="1:8">
      <c r="A1765" t="s">
        <v>4</v>
      </c>
      <c r="B1765" s="4" t="s">
        <v>5</v>
      </c>
      <c r="C1765" s="4" t="s">
        <v>13</v>
      </c>
      <c r="D1765" s="4" t="s">
        <v>10</v>
      </c>
      <c r="E1765" s="4" t="s">
        <v>24</v>
      </c>
    </row>
    <row r="1766" spans="1:8">
      <c r="A1766" t="n">
        <v>14280</v>
      </c>
      <c r="B1766" s="22" t="n">
        <v>58</v>
      </c>
      <c r="C1766" s="7" t="n">
        <v>101</v>
      </c>
      <c r="D1766" s="7" t="n">
        <v>500</v>
      </c>
      <c r="E1766" s="7" t="n">
        <v>1</v>
      </c>
    </row>
    <row r="1767" spans="1:8">
      <c r="A1767" t="s">
        <v>4</v>
      </c>
      <c r="B1767" s="4" t="s">
        <v>5</v>
      </c>
      <c r="C1767" s="4" t="s">
        <v>13</v>
      </c>
      <c r="D1767" s="4" t="s">
        <v>10</v>
      </c>
    </row>
    <row r="1768" spans="1:8">
      <c r="A1768" t="n">
        <v>14288</v>
      </c>
      <c r="B1768" s="22" t="n">
        <v>58</v>
      </c>
      <c r="C1768" s="7" t="n">
        <v>254</v>
      </c>
      <c r="D1768" s="7" t="n">
        <v>0</v>
      </c>
    </row>
    <row r="1769" spans="1:8">
      <c r="A1769" t="s">
        <v>4</v>
      </c>
      <c r="B1769" s="4" t="s">
        <v>5</v>
      </c>
      <c r="C1769" s="4" t="s">
        <v>13</v>
      </c>
      <c r="D1769" s="4" t="s">
        <v>13</v>
      </c>
      <c r="E1769" s="4" t="s">
        <v>24</v>
      </c>
      <c r="F1769" s="4" t="s">
        <v>24</v>
      </c>
      <c r="G1769" s="4" t="s">
        <v>24</v>
      </c>
      <c r="H1769" s="4" t="s">
        <v>10</v>
      </c>
    </row>
    <row r="1770" spans="1:8">
      <c r="A1770" t="n">
        <v>14292</v>
      </c>
      <c r="B1770" s="39" t="n">
        <v>45</v>
      </c>
      <c r="C1770" s="7" t="n">
        <v>2</v>
      </c>
      <c r="D1770" s="7" t="n">
        <v>3</v>
      </c>
      <c r="E1770" s="7" t="n">
        <v>-11.25</v>
      </c>
      <c r="F1770" s="7" t="n">
        <v>14.4499998092651</v>
      </c>
      <c r="G1770" s="7" t="n">
        <v>-188.289993286133</v>
      </c>
      <c r="H1770" s="7" t="n">
        <v>0</v>
      </c>
    </row>
    <row r="1771" spans="1:8">
      <c r="A1771" t="s">
        <v>4</v>
      </c>
      <c r="B1771" s="4" t="s">
        <v>5</v>
      </c>
      <c r="C1771" s="4" t="s">
        <v>13</v>
      </c>
      <c r="D1771" s="4" t="s">
        <v>13</v>
      </c>
      <c r="E1771" s="4" t="s">
        <v>24</v>
      </c>
      <c r="F1771" s="4" t="s">
        <v>24</v>
      </c>
      <c r="G1771" s="4" t="s">
        <v>24</v>
      </c>
      <c r="H1771" s="4" t="s">
        <v>10</v>
      </c>
      <c r="I1771" s="4" t="s">
        <v>13</v>
      </c>
    </row>
    <row r="1772" spans="1:8">
      <c r="A1772" t="n">
        <v>14309</v>
      </c>
      <c r="B1772" s="39" t="n">
        <v>45</v>
      </c>
      <c r="C1772" s="7" t="n">
        <v>4</v>
      </c>
      <c r="D1772" s="7" t="n">
        <v>3</v>
      </c>
      <c r="E1772" s="7" t="n">
        <v>8.30000019073486</v>
      </c>
      <c r="F1772" s="7" t="n">
        <v>135.830001831055</v>
      </c>
      <c r="G1772" s="7" t="n">
        <v>16</v>
      </c>
      <c r="H1772" s="7" t="n">
        <v>0</v>
      </c>
      <c r="I1772" s="7" t="n">
        <v>0</v>
      </c>
    </row>
    <row r="1773" spans="1:8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24</v>
      </c>
      <c r="F1773" s="4" t="s">
        <v>10</v>
      </c>
    </row>
    <row r="1774" spans="1:8">
      <c r="A1774" t="n">
        <v>14327</v>
      </c>
      <c r="B1774" s="39" t="n">
        <v>45</v>
      </c>
      <c r="C1774" s="7" t="n">
        <v>5</v>
      </c>
      <c r="D1774" s="7" t="n">
        <v>3</v>
      </c>
      <c r="E1774" s="7" t="n">
        <v>2.70000004768372</v>
      </c>
      <c r="F1774" s="7" t="n">
        <v>0</v>
      </c>
    </row>
    <row r="1775" spans="1:8">
      <c r="A1775" t="s">
        <v>4</v>
      </c>
      <c r="B1775" s="4" t="s">
        <v>5</v>
      </c>
      <c r="C1775" s="4" t="s">
        <v>13</v>
      </c>
      <c r="D1775" s="4" t="s">
        <v>13</v>
      </c>
      <c r="E1775" s="4" t="s">
        <v>24</v>
      </c>
      <c r="F1775" s="4" t="s">
        <v>10</v>
      </c>
    </row>
    <row r="1776" spans="1:8">
      <c r="A1776" t="n">
        <v>14336</v>
      </c>
      <c r="B1776" s="39" t="n">
        <v>45</v>
      </c>
      <c r="C1776" s="7" t="n">
        <v>11</v>
      </c>
      <c r="D1776" s="7" t="n">
        <v>3</v>
      </c>
      <c r="E1776" s="7" t="n">
        <v>20.1000003814697</v>
      </c>
      <c r="F1776" s="7" t="n">
        <v>0</v>
      </c>
    </row>
    <row r="1777" spans="1:9">
      <c r="A1777" t="s">
        <v>4</v>
      </c>
      <c r="B1777" s="4" t="s">
        <v>5</v>
      </c>
      <c r="C1777" s="4" t="s">
        <v>10</v>
      </c>
      <c r="D1777" s="4" t="s">
        <v>24</v>
      </c>
      <c r="E1777" s="4" t="s">
        <v>24</v>
      </c>
      <c r="F1777" s="4" t="s">
        <v>24</v>
      </c>
      <c r="G1777" s="4" t="s">
        <v>24</v>
      </c>
    </row>
    <row r="1778" spans="1:9">
      <c r="A1778" t="n">
        <v>14345</v>
      </c>
      <c r="B1778" s="37" t="n">
        <v>46</v>
      </c>
      <c r="C1778" s="7" t="n">
        <v>6513</v>
      </c>
      <c r="D1778" s="7" t="n">
        <v>-24.8600006103516</v>
      </c>
      <c r="E1778" s="7" t="n">
        <v>13.210000038147</v>
      </c>
      <c r="F1778" s="7" t="n">
        <v>-179.160003662109</v>
      </c>
      <c r="G1778" s="7" t="n">
        <v>131.899993896484</v>
      </c>
    </row>
    <row r="1779" spans="1:9">
      <c r="A1779" t="s">
        <v>4</v>
      </c>
      <c r="B1779" s="4" t="s">
        <v>5</v>
      </c>
      <c r="C1779" s="4" t="s">
        <v>13</v>
      </c>
      <c r="D1779" s="4" t="s">
        <v>10</v>
      </c>
    </row>
    <row r="1780" spans="1:9">
      <c r="A1780" t="n">
        <v>14364</v>
      </c>
      <c r="B1780" s="22" t="n">
        <v>58</v>
      </c>
      <c r="C1780" s="7" t="n">
        <v>255</v>
      </c>
      <c r="D1780" s="7" t="n">
        <v>0</v>
      </c>
    </row>
    <row r="1781" spans="1:9">
      <c r="A1781" t="s">
        <v>4</v>
      </c>
      <c r="B1781" s="4" t="s">
        <v>5</v>
      </c>
      <c r="C1781" s="4" t="s">
        <v>13</v>
      </c>
      <c r="D1781" s="4" t="s">
        <v>24</v>
      </c>
      <c r="E1781" s="4" t="s">
        <v>24</v>
      </c>
      <c r="F1781" s="4" t="s">
        <v>24</v>
      </c>
    </row>
    <row r="1782" spans="1:9">
      <c r="A1782" t="n">
        <v>14368</v>
      </c>
      <c r="B1782" s="39" t="n">
        <v>45</v>
      </c>
      <c r="C1782" s="7" t="n">
        <v>9</v>
      </c>
      <c r="D1782" s="7" t="n">
        <v>0.0199999995529652</v>
      </c>
      <c r="E1782" s="7" t="n">
        <v>0.0199999995529652</v>
      </c>
      <c r="F1782" s="7" t="n">
        <v>0.5</v>
      </c>
    </row>
    <row r="1783" spans="1:9">
      <c r="A1783" t="s">
        <v>4</v>
      </c>
      <c r="B1783" s="4" t="s">
        <v>5</v>
      </c>
      <c r="C1783" s="4" t="s">
        <v>13</v>
      </c>
      <c r="D1783" s="4" t="s">
        <v>10</v>
      </c>
      <c r="E1783" s="4" t="s">
        <v>6</v>
      </c>
    </row>
    <row r="1784" spans="1:9">
      <c r="A1784" t="n">
        <v>14382</v>
      </c>
      <c r="B1784" s="48" t="n">
        <v>51</v>
      </c>
      <c r="C1784" s="7" t="n">
        <v>4</v>
      </c>
      <c r="D1784" s="7" t="n">
        <v>6</v>
      </c>
      <c r="E1784" s="7" t="s">
        <v>181</v>
      </c>
    </row>
    <row r="1785" spans="1:9">
      <c r="A1785" t="s">
        <v>4</v>
      </c>
      <c r="B1785" s="4" t="s">
        <v>5</v>
      </c>
      <c r="C1785" s="4" t="s">
        <v>10</v>
      </c>
    </row>
    <row r="1786" spans="1:9">
      <c r="A1786" t="n">
        <v>14395</v>
      </c>
      <c r="B1786" s="32" t="n">
        <v>16</v>
      </c>
      <c r="C1786" s="7" t="n">
        <v>0</v>
      </c>
    </row>
    <row r="1787" spans="1:9">
      <c r="A1787" t="s">
        <v>4</v>
      </c>
      <c r="B1787" s="4" t="s">
        <v>5</v>
      </c>
      <c r="C1787" s="4" t="s">
        <v>10</v>
      </c>
      <c r="D1787" s="4" t="s">
        <v>13</v>
      </c>
      <c r="E1787" s="4" t="s">
        <v>9</v>
      </c>
      <c r="F1787" s="4" t="s">
        <v>81</v>
      </c>
      <c r="G1787" s="4" t="s">
        <v>13</v>
      </c>
      <c r="H1787" s="4" t="s">
        <v>13</v>
      </c>
    </row>
    <row r="1788" spans="1:9">
      <c r="A1788" t="n">
        <v>14398</v>
      </c>
      <c r="B1788" s="49" t="n">
        <v>26</v>
      </c>
      <c r="C1788" s="7" t="n">
        <v>6</v>
      </c>
      <c r="D1788" s="7" t="n">
        <v>17</v>
      </c>
      <c r="E1788" s="7" t="n">
        <v>8356</v>
      </c>
      <c r="F1788" s="7" t="s">
        <v>182</v>
      </c>
      <c r="G1788" s="7" t="n">
        <v>2</v>
      </c>
      <c r="H1788" s="7" t="n">
        <v>0</v>
      </c>
    </row>
    <row r="1789" spans="1:9">
      <c r="A1789" t="s">
        <v>4</v>
      </c>
      <c r="B1789" s="4" t="s">
        <v>5</v>
      </c>
    </row>
    <row r="1790" spans="1:9">
      <c r="A1790" t="n">
        <v>14428</v>
      </c>
      <c r="B1790" s="50" t="n">
        <v>28</v>
      </c>
    </row>
    <row r="1791" spans="1:9">
      <c r="A1791" t="s">
        <v>4</v>
      </c>
      <c r="B1791" s="4" t="s">
        <v>5</v>
      </c>
      <c r="C1791" s="4" t="s">
        <v>10</v>
      </c>
      <c r="D1791" s="4" t="s">
        <v>13</v>
      </c>
    </row>
    <row r="1792" spans="1:9">
      <c r="A1792" t="n">
        <v>14429</v>
      </c>
      <c r="B1792" s="51" t="n">
        <v>89</v>
      </c>
      <c r="C1792" s="7" t="n">
        <v>65533</v>
      </c>
      <c r="D1792" s="7" t="n">
        <v>1</v>
      </c>
    </row>
    <row r="1793" spans="1:8">
      <c r="A1793" t="s">
        <v>4</v>
      </c>
      <c r="B1793" s="4" t="s">
        <v>5</v>
      </c>
      <c r="C1793" s="4" t="s">
        <v>13</v>
      </c>
      <c r="D1793" s="4" t="s">
        <v>24</v>
      </c>
      <c r="E1793" s="4" t="s">
        <v>24</v>
      </c>
      <c r="F1793" s="4" t="s">
        <v>24</v>
      </c>
    </row>
    <row r="1794" spans="1:8">
      <c r="A1794" t="n">
        <v>14433</v>
      </c>
      <c r="B1794" s="39" t="n">
        <v>45</v>
      </c>
      <c r="C1794" s="7" t="n">
        <v>9</v>
      </c>
      <c r="D1794" s="7" t="n">
        <v>0.0199999995529652</v>
      </c>
      <c r="E1794" s="7" t="n">
        <v>0.0199999995529652</v>
      </c>
      <c r="F1794" s="7" t="n">
        <v>0.5</v>
      </c>
    </row>
    <row r="1795" spans="1:8">
      <c r="A1795" t="s">
        <v>4</v>
      </c>
      <c r="B1795" s="4" t="s">
        <v>5</v>
      </c>
      <c r="C1795" s="4" t="s">
        <v>13</v>
      </c>
      <c r="D1795" s="4" t="s">
        <v>10</v>
      </c>
      <c r="E1795" s="4" t="s">
        <v>6</v>
      </c>
    </row>
    <row r="1796" spans="1:8">
      <c r="A1796" t="n">
        <v>14447</v>
      </c>
      <c r="B1796" s="48" t="n">
        <v>51</v>
      </c>
      <c r="C1796" s="7" t="n">
        <v>4</v>
      </c>
      <c r="D1796" s="7" t="n">
        <v>0</v>
      </c>
      <c r="E1796" s="7" t="s">
        <v>181</v>
      </c>
    </row>
    <row r="1797" spans="1:8">
      <c r="A1797" t="s">
        <v>4</v>
      </c>
      <c r="B1797" s="4" t="s">
        <v>5</v>
      </c>
      <c r="C1797" s="4" t="s">
        <v>10</v>
      </c>
    </row>
    <row r="1798" spans="1:8">
      <c r="A1798" t="n">
        <v>14460</v>
      </c>
      <c r="B1798" s="32" t="n">
        <v>16</v>
      </c>
      <c r="C1798" s="7" t="n">
        <v>0</v>
      </c>
    </row>
    <row r="1799" spans="1:8">
      <c r="A1799" t="s">
        <v>4</v>
      </c>
      <c r="B1799" s="4" t="s">
        <v>5</v>
      </c>
      <c r="C1799" s="4" t="s">
        <v>10</v>
      </c>
      <c r="D1799" s="4" t="s">
        <v>13</v>
      </c>
      <c r="E1799" s="4" t="s">
        <v>9</v>
      </c>
      <c r="F1799" s="4" t="s">
        <v>81</v>
      </c>
      <c r="G1799" s="4" t="s">
        <v>13</v>
      </c>
      <c r="H1799" s="4" t="s">
        <v>13</v>
      </c>
    </row>
    <row r="1800" spans="1:8">
      <c r="A1800" t="n">
        <v>14463</v>
      </c>
      <c r="B1800" s="49" t="n">
        <v>26</v>
      </c>
      <c r="C1800" s="7" t="n">
        <v>0</v>
      </c>
      <c r="D1800" s="7" t="n">
        <v>17</v>
      </c>
      <c r="E1800" s="7" t="n">
        <v>52682</v>
      </c>
      <c r="F1800" s="7" t="s">
        <v>183</v>
      </c>
      <c r="G1800" s="7" t="n">
        <v>2</v>
      </c>
      <c r="H1800" s="7" t="n">
        <v>0</v>
      </c>
    </row>
    <row r="1801" spans="1:8">
      <c r="A1801" t="s">
        <v>4</v>
      </c>
      <c r="B1801" s="4" t="s">
        <v>5</v>
      </c>
    </row>
    <row r="1802" spans="1:8">
      <c r="A1802" t="n">
        <v>14496</v>
      </c>
      <c r="B1802" s="50" t="n">
        <v>28</v>
      </c>
    </row>
    <row r="1803" spans="1:8">
      <c r="A1803" t="s">
        <v>4</v>
      </c>
      <c r="B1803" s="4" t="s">
        <v>5</v>
      </c>
      <c r="C1803" s="4" t="s">
        <v>10</v>
      </c>
      <c r="D1803" s="4" t="s">
        <v>13</v>
      </c>
    </row>
    <row r="1804" spans="1:8">
      <c r="A1804" t="n">
        <v>14497</v>
      </c>
      <c r="B1804" s="51" t="n">
        <v>89</v>
      </c>
      <c r="C1804" s="7" t="n">
        <v>65533</v>
      </c>
      <c r="D1804" s="7" t="n">
        <v>1</v>
      </c>
    </row>
    <row r="1805" spans="1:8">
      <c r="A1805" t="s">
        <v>4</v>
      </c>
      <c r="B1805" s="4" t="s">
        <v>5</v>
      </c>
      <c r="C1805" s="4" t="s">
        <v>13</v>
      </c>
      <c r="D1805" s="4" t="s">
        <v>10</v>
      </c>
      <c r="E1805" s="4" t="s">
        <v>24</v>
      </c>
    </row>
    <row r="1806" spans="1:8">
      <c r="A1806" t="n">
        <v>14501</v>
      </c>
      <c r="B1806" s="22" t="n">
        <v>58</v>
      </c>
      <c r="C1806" s="7" t="n">
        <v>101</v>
      </c>
      <c r="D1806" s="7" t="n">
        <v>100</v>
      </c>
      <c r="E1806" s="7" t="n">
        <v>1</v>
      </c>
    </row>
    <row r="1807" spans="1:8">
      <c r="A1807" t="s">
        <v>4</v>
      </c>
      <c r="B1807" s="4" t="s">
        <v>5</v>
      </c>
      <c r="C1807" s="4" t="s">
        <v>13</v>
      </c>
      <c r="D1807" s="4" t="s">
        <v>10</v>
      </c>
    </row>
    <row r="1808" spans="1:8">
      <c r="A1808" t="n">
        <v>14509</v>
      </c>
      <c r="B1808" s="22" t="n">
        <v>58</v>
      </c>
      <c r="C1808" s="7" t="n">
        <v>254</v>
      </c>
      <c r="D1808" s="7" t="n">
        <v>0</v>
      </c>
    </row>
    <row r="1809" spans="1:8">
      <c r="A1809" t="s">
        <v>4</v>
      </c>
      <c r="B1809" s="4" t="s">
        <v>5</v>
      </c>
      <c r="C1809" s="4" t="s">
        <v>13</v>
      </c>
      <c r="D1809" s="4" t="s">
        <v>10</v>
      </c>
      <c r="E1809" s="4" t="s">
        <v>10</v>
      </c>
      <c r="F1809" s="4" t="s">
        <v>9</v>
      </c>
    </row>
    <row r="1810" spans="1:8">
      <c r="A1810" t="n">
        <v>14513</v>
      </c>
      <c r="B1810" s="40" t="n">
        <v>84</v>
      </c>
      <c r="C1810" s="7" t="n">
        <v>0</v>
      </c>
      <c r="D1810" s="7" t="n">
        <v>0</v>
      </c>
      <c r="E1810" s="7" t="n">
        <v>0</v>
      </c>
      <c r="F1810" s="7" t="n">
        <v>1045220557</v>
      </c>
    </row>
    <row r="1811" spans="1:8">
      <c r="A1811" t="s">
        <v>4</v>
      </c>
      <c r="B1811" s="4" t="s">
        <v>5</v>
      </c>
      <c r="C1811" s="4" t="s">
        <v>13</v>
      </c>
      <c r="D1811" s="4" t="s">
        <v>13</v>
      </c>
      <c r="E1811" s="4" t="s">
        <v>24</v>
      </c>
      <c r="F1811" s="4" t="s">
        <v>24</v>
      </c>
      <c r="G1811" s="4" t="s">
        <v>24</v>
      </c>
      <c r="H1811" s="4" t="s">
        <v>10</v>
      </c>
    </row>
    <row r="1812" spans="1:8">
      <c r="A1812" t="n">
        <v>14523</v>
      </c>
      <c r="B1812" s="39" t="n">
        <v>45</v>
      </c>
      <c r="C1812" s="7" t="n">
        <v>2</v>
      </c>
      <c r="D1812" s="7" t="n">
        <v>3</v>
      </c>
      <c r="E1812" s="7" t="n">
        <v>-12.4099998474121</v>
      </c>
      <c r="F1812" s="7" t="n">
        <v>14.5299997329712</v>
      </c>
      <c r="G1812" s="7" t="n">
        <v>-187.529998779297</v>
      </c>
      <c r="H1812" s="7" t="n">
        <v>0</v>
      </c>
    </row>
    <row r="1813" spans="1:8">
      <c r="A1813" t="s">
        <v>4</v>
      </c>
      <c r="B1813" s="4" t="s">
        <v>5</v>
      </c>
      <c r="C1813" s="4" t="s">
        <v>13</v>
      </c>
      <c r="D1813" s="4" t="s">
        <v>13</v>
      </c>
      <c r="E1813" s="4" t="s">
        <v>24</v>
      </c>
      <c r="F1813" s="4" t="s">
        <v>24</v>
      </c>
      <c r="G1813" s="4" t="s">
        <v>24</v>
      </c>
      <c r="H1813" s="4" t="s">
        <v>10</v>
      </c>
      <c r="I1813" s="4" t="s">
        <v>13</v>
      </c>
    </row>
    <row r="1814" spans="1:8">
      <c r="A1814" t="n">
        <v>14540</v>
      </c>
      <c r="B1814" s="39" t="n">
        <v>45</v>
      </c>
      <c r="C1814" s="7" t="n">
        <v>4</v>
      </c>
      <c r="D1814" s="7" t="n">
        <v>3</v>
      </c>
      <c r="E1814" s="7" t="n">
        <v>11.8699998855591</v>
      </c>
      <c r="F1814" s="7" t="n">
        <v>168.25</v>
      </c>
      <c r="G1814" s="7" t="n">
        <v>14</v>
      </c>
      <c r="H1814" s="7" t="n">
        <v>0</v>
      </c>
      <c r="I1814" s="7" t="n">
        <v>0</v>
      </c>
    </row>
    <row r="1815" spans="1:8">
      <c r="A1815" t="s">
        <v>4</v>
      </c>
      <c r="B1815" s="4" t="s">
        <v>5</v>
      </c>
      <c r="C1815" s="4" t="s">
        <v>13</v>
      </c>
      <c r="D1815" s="4" t="s">
        <v>13</v>
      </c>
      <c r="E1815" s="4" t="s">
        <v>24</v>
      </c>
      <c r="F1815" s="4" t="s">
        <v>10</v>
      </c>
    </row>
    <row r="1816" spans="1:8">
      <c r="A1816" t="n">
        <v>14558</v>
      </c>
      <c r="B1816" s="39" t="n">
        <v>45</v>
      </c>
      <c r="C1816" s="7" t="n">
        <v>5</v>
      </c>
      <c r="D1816" s="7" t="n">
        <v>3</v>
      </c>
      <c r="E1816" s="7" t="n">
        <v>6.5</v>
      </c>
      <c r="F1816" s="7" t="n">
        <v>0</v>
      </c>
    </row>
    <row r="1817" spans="1:8">
      <c r="A1817" t="s">
        <v>4</v>
      </c>
      <c r="B1817" s="4" t="s">
        <v>5</v>
      </c>
      <c r="C1817" s="4" t="s">
        <v>13</v>
      </c>
      <c r="D1817" s="4" t="s">
        <v>13</v>
      </c>
      <c r="E1817" s="4" t="s">
        <v>24</v>
      </c>
      <c r="F1817" s="4" t="s">
        <v>10</v>
      </c>
    </row>
    <row r="1818" spans="1:8">
      <c r="A1818" t="n">
        <v>14567</v>
      </c>
      <c r="B1818" s="39" t="n">
        <v>45</v>
      </c>
      <c r="C1818" s="7" t="n">
        <v>11</v>
      </c>
      <c r="D1818" s="7" t="n">
        <v>3</v>
      </c>
      <c r="E1818" s="7" t="n">
        <v>20.1000003814697</v>
      </c>
      <c r="F1818" s="7" t="n">
        <v>0</v>
      </c>
    </row>
    <row r="1819" spans="1:8">
      <c r="A1819" t="s">
        <v>4</v>
      </c>
      <c r="B1819" s="4" t="s">
        <v>5</v>
      </c>
      <c r="C1819" s="4" t="s">
        <v>13</v>
      </c>
      <c r="D1819" s="4" t="s">
        <v>13</v>
      </c>
      <c r="E1819" s="4" t="s">
        <v>24</v>
      </c>
      <c r="F1819" s="4" t="s">
        <v>10</v>
      </c>
    </row>
    <row r="1820" spans="1:8">
      <c r="A1820" t="n">
        <v>14576</v>
      </c>
      <c r="B1820" s="39" t="n">
        <v>45</v>
      </c>
      <c r="C1820" s="7" t="n">
        <v>5</v>
      </c>
      <c r="D1820" s="7" t="n">
        <v>3</v>
      </c>
      <c r="E1820" s="7" t="n">
        <v>3.29999995231628</v>
      </c>
      <c r="F1820" s="7" t="n">
        <v>600</v>
      </c>
    </row>
    <row r="1821" spans="1:8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6</v>
      </c>
      <c r="F1821" s="4" t="s">
        <v>24</v>
      </c>
      <c r="G1821" s="4" t="s">
        <v>24</v>
      </c>
      <c r="H1821" s="4" t="s">
        <v>24</v>
      </c>
    </row>
    <row r="1822" spans="1:8">
      <c r="A1822" t="n">
        <v>14585</v>
      </c>
      <c r="B1822" s="55" t="n">
        <v>48</v>
      </c>
      <c r="C1822" s="7" t="n">
        <v>0</v>
      </c>
      <c r="D1822" s="7" t="n">
        <v>0</v>
      </c>
      <c r="E1822" s="7" t="s">
        <v>159</v>
      </c>
      <c r="F1822" s="7" t="n">
        <v>-1</v>
      </c>
      <c r="G1822" s="7" t="n">
        <v>1</v>
      </c>
      <c r="H1822" s="7" t="n">
        <v>1.40129846432482e-45</v>
      </c>
    </row>
    <row r="1823" spans="1:8">
      <c r="A1823" t="s">
        <v>4</v>
      </c>
      <c r="B1823" s="4" t="s">
        <v>5</v>
      </c>
      <c r="C1823" s="4" t="s">
        <v>10</v>
      </c>
      <c r="D1823" s="4" t="s">
        <v>13</v>
      </c>
      <c r="E1823" s="4" t="s">
        <v>6</v>
      </c>
      <c r="F1823" s="4" t="s">
        <v>24</v>
      </c>
      <c r="G1823" s="4" t="s">
        <v>24</v>
      </c>
      <c r="H1823" s="4" t="s">
        <v>24</v>
      </c>
    </row>
    <row r="1824" spans="1:8">
      <c r="A1824" t="n">
        <v>14614</v>
      </c>
      <c r="B1824" s="55" t="n">
        <v>48</v>
      </c>
      <c r="C1824" s="7" t="n">
        <v>6</v>
      </c>
      <c r="D1824" s="7" t="n">
        <v>0</v>
      </c>
      <c r="E1824" s="7" t="s">
        <v>159</v>
      </c>
      <c r="F1824" s="7" t="n">
        <v>-1</v>
      </c>
      <c r="G1824" s="7" t="n">
        <v>1</v>
      </c>
      <c r="H1824" s="7" t="n">
        <v>1.40129846432482e-45</v>
      </c>
    </row>
    <row r="1825" spans="1:9">
      <c r="A1825" t="s">
        <v>4</v>
      </c>
      <c r="B1825" s="4" t="s">
        <v>5</v>
      </c>
      <c r="C1825" s="4" t="s">
        <v>10</v>
      </c>
      <c r="D1825" s="4" t="s">
        <v>10</v>
      </c>
      <c r="E1825" s="4" t="s">
        <v>24</v>
      </c>
      <c r="F1825" s="4" t="s">
        <v>24</v>
      </c>
      <c r="G1825" s="4" t="s">
        <v>24</v>
      </c>
      <c r="H1825" s="4" t="s">
        <v>24</v>
      </c>
      <c r="I1825" s="4" t="s">
        <v>13</v>
      </c>
      <c r="J1825" s="4" t="s">
        <v>10</v>
      </c>
    </row>
    <row r="1826" spans="1:9">
      <c r="A1826" t="n">
        <v>14643</v>
      </c>
      <c r="B1826" s="71" t="n">
        <v>55</v>
      </c>
      <c r="C1826" s="7" t="n">
        <v>0</v>
      </c>
      <c r="D1826" s="7" t="n">
        <v>65533</v>
      </c>
      <c r="E1826" s="7" t="n">
        <v>-12.5100002288818</v>
      </c>
      <c r="F1826" s="7" t="n">
        <v>13.210000038147</v>
      </c>
      <c r="G1826" s="7" t="n">
        <v>-187.509994506836</v>
      </c>
      <c r="H1826" s="7" t="n">
        <v>2.79999995231628</v>
      </c>
      <c r="I1826" s="7" t="n">
        <v>0</v>
      </c>
      <c r="J1826" s="7" t="n">
        <v>0</v>
      </c>
    </row>
    <row r="1827" spans="1:9">
      <c r="A1827" t="s">
        <v>4</v>
      </c>
      <c r="B1827" s="4" t="s">
        <v>5</v>
      </c>
      <c r="C1827" s="4" t="s">
        <v>10</v>
      </c>
      <c r="D1827" s="4" t="s">
        <v>10</v>
      </c>
      <c r="E1827" s="4" t="s">
        <v>24</v>
      </c>
      <c r="F1827" s="4" t="s">
        <v>24</v>
      </c>
      <c r="G1827" s="4" t="s">
        <v>24</v>
      </c>
      <c r="H1827" s="4" t="s">
        <v>24</v>
      </c>
      <c r="I1827" s="4" t="s">
        <v>13</v>
      </c>
      <c r="J1827" s="4" t="s">
        <v>10</v>
      </c>
    </row>
    <row r="1828" spans="1:9">
      <c r="A1828" t="n">
        <v>14667</v>
      </c>
      <c r="B1828" s="71" t="n">
        <v>55</v>
      </c>
      <c r="C1828" s="7" t="n">
        <v>6</v>
      </c>
      <c r="D1828" s="7" t="n">
        <v>65533</v>
      </c>
      <c r="E1828" s="7" t="n">
        <v>-12.5100002288818</v>
      </c>
      <c r="F1828" s="7" t="n">
        <v>13.210000038147</v>
      </c>
      <c r="G1828" s="7" t="n">
        <v>-187.509994506836</v>
      </c>
      <c r="H1828" s="7" t="n">
        <v>2.79999995231628</v>
      </c>
      <c r="I1828" s="7" t="n">
        <v>0</v>
      </c>
      <c r="J1828" s="7" t="n">
        <v>0</v>
      </c>
    </row>
    <row r="1829" spans="1:9">
      <c r="A1829" t="s">
        <v>4</v>
      </c>
      <c r="B1829" s="4" t="s">
        <v>5</v>
      </c>
      <c r="C1829" s="4" t="s">
        <v>10</v>
      </c>
    </row>
    <row r="1830" spans="1:9">
      <c r="A1830" t="n">
        <v>14691</v>
      </c>
      <c r="B1830" s="32" t="n">
        <v>16</v>
      </c>
      <c r="C1830" s="7" t="n">
        <v>400</v>
      </c>
    </row>
    <row r="1831" spans="1:9">
      <c r="A1831" t="s">
        <v>4</v>
      </c>
      <c r="B1831" s="4" t="s">
        <v>5</v>
      </c>
      <c r="C1831" s="4" t="s">
        <v>10</v>
      </c>
      <c r="D1831" s="4" t="s">
        <v>13</v>
      </c>
    </row>
    <row r="1832" spans="1:9">
      <c r="A1832" t="n">
        <v>14694</v>
      </c>
      <c r="B1832" s="70" t="n">
        <v>56</v>
      </c>
      <c r="C1832" s="7" t="n">
        <v>0</v>
      </c>
      <c r="D1832" s="7" t="n">
        <v>1</v>
      </c>
    </row>
    <row r="1833" spans="1:9">
      <c r="A1833" t="s">
        <v>4</v>
      </c>
      <c r="B1833" s="4" t="s">
        <v>5</v>
      </c>
      <c r="C1833" s="4" t="s">
        <v>10</v>
      </c>
      <c r="D1833" s="4" t="s">
        <v>13</v>
      </c>
    </row>
    <row r="1834" spans="1:9">
      <c r="A1834" t="n">
        <v>14698</v>
      </c>
      <c r="B1834" s="70" t="n">
        <v>56</v>
      </c>
      <c r="C1834" s="7" t="n">
        <v>6</v>
      </c>
      <c r="D1834" s="7" t="n">
        <v>1</v>
      </c>
    </row>
    <row r="1835" spans="1:9">
      <c r="A1835" t="s">
        <v>4</v>
      </c>
      <c r="B1835" s="4" t="s">
        <v>5</v>
      </c>
      <c r="C1835" s="4" t="s">
        <v>13</v>
      </c>
      <c r="D1835" s="4" t="s">
        <v>10</v>
      </c>
      <c r="E1835" s="4" t="s">
        <v>10</v>
      </c>
      <c r="F1835" s="4" t="s">
        <v>9</v>
      </c>
    </row>
    <row r="1836" spans="1:9">
      <c r="A1836" t="n">
        <v>14702</v>
      </c>
      <c r="B1836" s="40" t="n">
        <v>84</v>
      </c>
      <c r="C1836" s="7" t="n">
        <v>1</v>
      </c>
      <c r="D1836" s="7" t="n">
        <v>0</v>
      </c>
      <c r="E1836" s="7" t="n">
        <v>0</v>
      </c>
      <c r="F1836" s="7" t="n">
        <v>0</v>
      </c>
    </row>
    <row r="1837" spans="1:9">
      <c r="A1837" t="s">
        <v>4</v>
      </c>
      <c r="B1837" s="4" t="s">
        <v>5</v>
      </c>
      <c r="C1837" s="4" t="s">
        <v>13</v>
      </c>
      <c r="D1837" s="4" t="s">
        <v>24</v>
      </c>
      <c r="E1837" s="4" t="s">
        <v>10</v>
      </c>
      <c r="F1837" s="4" t="s">
        <v>13</v>
      </c>
    </row>
    <row r="1838" spans="1:9">
      <c r="A1838" t="n">
        <v>14712</v>
      </c>
      <c r="B1838" s="13" t="n">
        <v>49</v>
      </c>
      <c r="C1838" s="7" t="n">
        <v>3</v>
      </c>
      <c r="D1838" s="7" t="n">
        <v>1</v>
      </c>
      <c r="E1838" s="7" t="n">
        <v>500</v>
      </c>
      <c r="F1838" s="7" t="n">
        <v>0</v>
      </c>
    </row>
    <row r="1839" spans="1:9">
      <c r="A1839" t="s">
        <v>4</v>
      </c>
      <c r="B1839" s="4" t="s">
        <v>5</v>
      </c>
      <c r="C1839" s="4" t="s">
        <v>10</v>
      </c>
      <c r="D1839" s="4" t="s">
        <v>13</v>
      </c>
      <c r="E1839" s="4" t="s">
        <v>10</v>
      </c>
    </row>
    <row r="1840" spans="1:9">
      <c r="A1840" t="n">
        <v>14721</v>
      </c>
      <c r="B1840" s="60" t="n">
        <v>104</v>
      </c>
      <c r="C1840" s="7" t="n">
        <v>111</v>
      </c>
      <c r="D1840" s="7" t="n">
        <v>1</v>
      </c>
      <c r="E1840" s="7" t="n">
        <v>14</v>
      </c>
    </row>
    <row r="1841" spans="1:10">
      <c r="A1841" t="s">
        <v>4</v>
      </c>
      <c r="B1841" s="4" t="s">
        <v>5</v>
      </c>
    </row>
    <row r="1842" spans="1:10">
      <c r="A1842" t="n">
        <v>14727</v>
      </c>
      <c r="B1842" s="5" t="n">
        <v>1</v>
      </c>
    </row>
    <row r="1843" spans="1:10">
      <c r="A1843" t="s">
        <v>4</v>
      </c>
      <c r="B1843" s="4" t="s">
        <v>5</v>
      </c>
      <c r="C1843" s="4" t="s">
        <v>13</v>
      </c>
      <c r="D1843" s="4" t="s">
        <v>10</v>
      </c>
    </row>
    <row r="1844" spans="1:10">
      <c r="A1844" t="n">
        <v>14728</v>
      </c>
      <c r="B1844" s="30" t="n">
        <v>64</v>
      </c>
      <c r="C1844" s="7" t="n">
        <v>16</v>
      </c>
      <c r="D1844" s="7" t="n">
        <v>0</v>
      </c>
    </row>
    <row r="1845" spans="1:10">
      <c r="A1845" t="s">
        <v>4</v>
      </c>
      <c r="B1845" s="4" t="s">
        <v>5</v>
      </c>
      <c r="C1845" s="4" t="s">
        <v>10</v>
      </c>
    </row>
    <row r="1846" spans="1:10">
      <c r="A1846" t="n">
        <v>14732</v>
      </c>
      <c r="B1846" s="24" t="n">
        <v>12</v>
      </c>
      <c r="C1846" s="7" t="n">
        <v>6465</v>
      </c>
    </row>
    <row r="1847" spans="1:10">
      <c r="A1847" t="s">
        <v>4</v>
      </c>
      <c r="B1847" s="4" t="s">
        <v>5</v>
      </c>
      <c r="C1847" s="4" t="s">
        <v>13</v>
      </c>
      <c r="D1847" s="4" t="s">
        <v>9</v>
      </c>
      <c r="E1847" s="4" t="s">
        <v>13</v>
      </c>
      <c r="F1847" s="4" t="s">
        <v>13</v>
      </c>
      <c r="G1847" s="4" t="s">
        <v>9</v>
      </c>
      <c r="H1847" s="4" t="s">
        <v>13</v>
      </c>
      <c r="I1847" s="4" t="s">
        <v>9</v>
      </c>
      <c r="J1847" s="4" t="s">
        <v>13</v>
      </c>
    </row>
    <row r="1848" spans="1:10">
      <c r="A1848" t="n">
        <v>14735</v>
      </c>
      <c r="B1848" s="73" t="n">
        <v>33</v>
      </c>
      <c r="C1848" s="7" t="n">
        <v>0</v>
      </c>
      <c r="D1848" s="7" t="n">
        <v>1</v>
      </c>
      <c r="E1848" s="7" t="n">
        <v>0</v>
      </c>
      <c r="F1848" s="7" t="n">
        <v>0</v>
      </c>
      <c r="G1848" s="7" t="n">
        <v>-1</v>
      </c>
      <c r="H1848" s="7" t="n">
        <v>0</v>
      </c>
      <c r="I1848" s="7" t="n">
        <v>-1</v>
      </c>
      <c r="J1848" s="7" t="n">
        <v>0</v>
      </c>
    </row>
    <row r="1849" spans="1:10">
      <c r="A1849" t="s">
        <v>4</v>
      </c>
      <c r="B1849" s="4" t="s">
        <v>5</v>
      </c>
    </row>
    <row r="1850" spans="1:10">
      <c r="A1850" t="n">
        <v>14753</v>
      </c>
      <c r="B1850" s="5" t="n">
        <v>1</v>
      </c>
    </row>
    <row r="1851" spans="1:10" s="3" customFormat="1" customHeight="0">
      <c r="A1851" s="3" t="s">
        <v>2</v>
      </c>
      <c r="B1851" s="3" t="s">
        <v>184</v>
      </c>
    </row>
    <row r="1852" spans="1:10">
      <c r="A1852" t="s">
        <v>4</v>
      </c>
      <c r="B1852" s="4" t="s">
        <v>5</v>
      </c>
      <c r="C1852" s="4" t="s">
        <v>13</v>
      </c>
      <c r="D1852" s="4" t="s">
        <v>13</v>
      </c>
      <c r="E1852" s="4" t="s">
        <v>13</v>
      </c>
      <c r="F1852" s="4" t="s">
        <v>13</v>
      </c>
    </row>
    <row r="1853" spans="1:10">
      <c r="A1853" t="n">
        <v>14756</v>
      </c>
      <c r="B1853" s="8" t="n">
        <v>14</v>
      </c>
      <c r="C1853" s="7" t="n">
        <v>2</v>
      </c>
      <c r="D1853" s="7" t="n">
        <v>0</v>
      </c>
      <c r="E1853" s="7" t="n">
        <v>0</v>
      </c>
      <c r="F1853" s="7" t="n">
        <v>0</v>
      </c>
    </row>
    <row r="1854" spans="1:10">
      <c r="A1854" t="s">
        <v>4</v>
      </c>
      <c r="B1854" s="4" t="s">
        <v>5</v>
      </c>
      <c r="C1854" s="4" t="s">
        <v>13</v>
      </c>
      <c r="D1854" s="20" t="s">
        <v>33</v>
      </c>
      <c r="E1854" s="4" t="s">
        <v>5</v>
      </c>
      <c r="F1854" s="4" t="s">
        <v>13</v>
      </c>
      <c r="G1854" s="4" t="s">
        <v>10</v>
      </c>
      <c r="H1854" s="20" t="s">
        <v>34</v>
      </c>
      <c r="I1854" s="4" t="s">
        <v>13</v>
      </c>
      <c r="J1854" s="4" t="s">
        <v>9</v>
      </c>
      <c r="K1854" s="4" t="s">
        <v>13</v>
      </c>
      <c r="L1854" s="4" t="s">
        <v>13</v>
      </c>
      <c r="M1854" s="20" t="s">
        <v>33</v>
      </c>
      <c r="N1854" s="4" t="s">
        <v>5</v>
      </c>
      <c r="O1854" s="4" t="s">
        <v>13</v>
      </c>
      <c r="P1854" s="4" t="s">
        <v>10</v>
      </c>
      <c r="Q1854" s="20" t="s">
        <v>34</v>
      </c>
      <c r="R1854" s="4" t="s">
        <v>13</v>
      </c>
      <c r="S1854" s="4" t="s">
        <v>9</v>
      </c>
      <c r="T1854" s="4" t="s">
        <v>13</v>
      </c>
      <c r="U1854" s="4" t="s">
        <v>13</v>
      </c>
      <c r="V1854" s="4" t="s">
        <v>13</v>
      </c>
      <c r="W1854" s="4" t="s">
        <v>23</v>
      </c>
    </row>
    <row r="1855" spans="1:10">
      <c r="A1855" t="n">
        <v>14761</v>
      </c>
      <c r="B1855" s="11" t="n">
        <v>5</v>
      </c>
      <c r="C1855" s="7" t="n">
        <v>28</v>
      </c>
      <c r="D1855" s="20" t="s">
        <v>3</v>
      </c>
      <c r="E1855" s="10" t="n">
        <v>162</v>
      </c>
      <c r="F1855" s="7" t="n">
        <v>3</v>
      </c>
      <c r="G1855" s="7" t="n">
        <v>4237</v>
      </c>
      <c r="H1855" s="20" t="s">
        <v>3</v>
      </c>
      <c r="I1855" s="7" t="n">
        <v>0</v>
      </c>
      <c r="J1855" s="7" t="n">
        <v>1</v>
      </c>
      <c r="K1855" s="7" t="n">
        <v>2</v>
      </c>
      <c r="L1855" s="7" t="n">
        <v>28</v>
      </c>
      <c r="M1855" s="20" t="s">
        <v>3</v>
      </c>
      <c r="N1855" s="10" t="n">
        <v>162</v>
      </c>
      <c r="O1855" s="7" t="n">
        <v>3</v>
      </c>
      <c r="P1855" s="7" t="n">
        <v>4237</v>
      </c>
      <c r="Q1855" s="20" t="s">
        <v>3</v>
      </c>
      <c r="R1855" s="7" t="n">
        <v>0</v>
      </c>
      <c r="S1855" s="7" t="n">
        <v>2</v>
      </c>
      <c r="T1855" s="7" t="n">
        <v>2</v>
      </c>
      <c r="U1855" s="7" t="n">
        <v>11</v>
      </c>
      <c r="V1855" s="7" t="n">
        <v>1</v>
      </c>
      <c r="W1855" s="12" t="n">
        <f t="normal" ca="1">A1859</f>
        <v>0</v>
      </c>
    </row>
    <row r="1856" spans="1:10">
      <c r="A1856" t="s">
        <v>4</v>
      </c>
      <c r="B1856" s="4" t="s">
        <v>5</v>
      </c>
      <c r="C1856" s="4" t="s">
        <v>13</v>
      </c>
      <c r="D1856" s="4" t="s">
        <v>10</v>
      </c>
      <c r="E1856" s="4" t="s">
        <v>24</v>
      </c>
    </row>
    <row r="1857" spans="1:23">
      <c r="A1857" t="n">
        <v>14790</v>
      </c>
      <c r="B1857" s="22" t="n">
        <v>58</v>
      </c>
      <c r="C1857" s="7" t="n">
        <v>0</v>
      </c>
      <c r="D1857" s="7" t="n">
        <v>0</v>
      </c>
      <c r="E1857" s="7" t="n">
        <v>1</v>
      </c>
    </row>
    <row r="1858" spans="1:23">
      <c r="A1858" t="s">
        <v>4</v>
      </c>
      <c r="B1858" s="4" t="s">
        <v>5</v>
      </c>
      <c r="C1858" s="4" t="s">
        <v>13</v>
      </c>
      <c r="D1858" s="20" t="s">
        <v>33</v>
      </c>
      <c r="E1858" s="4" t="s">
        <v>5</v>
      </c>
      <c r="F1858" s="4" t="s">
        <v>13</v>
      </c>
      <c r="G1858" s="4" t="s">
        <v>10</v>
      </c>
      <c r="H1858" s="20" t="s">
        <v>34</v>
      </c>
      <c r="I1858" s="4" t="s">
        <v>13</v>
      </c>
      <c r="J1858" s="4" t="s">
        <v>9</v>
      </c>
      <c r="K1858" s="4" t="s">
        <v>13</v>
      </c>
      <c r="L1858" s="4" t="s">
        <v>13</v>
      </c>
      <c r="M1858" s="20" t="s">
        <v>33</v>
      </c>
      <c r="N1858" s="4" t="s">
        <v>5</v>
      </c>
      <c r="O1858" s="4" t="s">
        <v>13</v>
      </c>
      <c r="P1858" s="4" t="s">
        <v>10</v>
      </c>
      <c r="Q1858" s="20" t="s">
        <v>34</v>
      </c>
      <c r="R1858" s="4" t="s">
        <v>13</v>
      </c>
      <c r="S1858" s="4" t="s">
        <v>9</v>
      </c>
      <c r="T1858" s="4" t="s">
        <v>13</v>
      </c>
      <c r="U1858" s="4" t="s">
        <v>13</v>
      </c>
      <c r="V1858" s="4" t="s">
        <v>13</v>
      </c>
      <c r="W1858" s="4" t="s">
        <v>23</v>
      </c>
    </row>
    <row r="1859" spans="1:23">
      <c r="A1859" t="n">
        <v>14798</v>
      </c>
      <c r="B1859" s="11" t="n">
        <v>5</v>
      </c>
      <c r="C1859" s="7" t="n">
        <v>28</v>
      </c>
      <c r="D1859" s="20" t="s">
        <v>3</v>
      </c>
      <c r="E1859" s="10" t="n">
        <v>162</v>
      </c>
      <c r="F1859" s="7" t="n">
        <v>3</v>
      </c>
      <c r="G1859" s="7" t="n">
        <v>4237</v>
      </c>
      <c r="H1859" s="20" t="s">
        <v>3</v>
      </c>
      <c r="I1859" s="7" t="n">
        <v>0</v>
      </c>
      <c r="J1859" s="7" t="n">
        <v>1</v>
      </c>
      <c r="K1859" s="7" t="n">
        <v>3</v>
      </c>
      <c r="L1859" s="7" t="n">
        <v>28</v>
      </c>
      <c r="M1859" s="20" t="s">
        <v>3</v>
      </c>
      <c r="N1859" s="10" t="n">
        <v>162</v>
      </c>
      <c r="O1859" s="7" t="n">
        <v>3</v>
      </c>
      <c r="P1859" s="7" t="n">
        <v>4237</v>
      </c>
      <c r="Q1859" s="20" t="s">
        <v>3</v>
      </c>
      <c r="R1859" s="7" t="n">
        <v>0</v>
      </c>
      <c r="S1859" s="7" t="n">
        <v>2</v>
      </c>
      <c r="T1859" s="7" t="n">
        <v>3</v>
      </c>
      <c r="U1859" s="7" t="n">
        <v>9</v>
      </c>
      <c r="V1859" s="7" t="n">
        <v>1</v>
      </c>
      <c r="W1859" s="12" t="n">
        <f t="normal" ca="1">A1869</f>
        <v>0</v>
      </c>
    </row>
    <row r="1860" spans="1:23">
      <c r="A1860" t="s">
        <v>4</v>
      </c>
      <c r="B1860" s="4" t="s">
        <v>5</v>
      </c>
      <c r="C1860" s="4" t="s">
        <v>13</v>
      </c>
      <c r="D1860" s="20" t="s">
        <v>33</v>
      </c>
      <c r="E1860" s="4" t="s">
        <v>5</v>
      </c>
      <c r="F1860" s="4" t="s">
        <v>10</v>
      </c>
      <c r="G1860" s="4" t="s">
        <v>13</v>
      </c>
      <c r="H1860" s="4" t="s">
        <v>13</v>
      </c>
      <c r="I1860" s="4" t="s">
        <v>6</v>
      </c>
      <c r="J1860" s="20" t="s">
        <v>34</v>
      </c>
      <c r="K1860" s="4" t="s">
        <v>13</v>
      </c>
      <c r="L1860" s="4" t="s">
        <v>13</v>
      </c>
      <c r="M1860" s="20" t="s">
        <v>33</v>
      </c>
      <c r="N1860" s="4" t="s">
        <v>5</v>
      </c>
      <c r="O1860" s="4" t="s">
        <v>13</v>
      </c>
      <c r="P1860" s="20" t="s">
        <v>34</v>
      </c>
      <c r="Q1860" s="4" t="s">
        <v>13</v>
      </c>
      <c r="R1860" s="4" t="s">
        <v>9</v>
      </c>
      <c r="S1860" s="4" t="s">
        <v>13</v>
      </c>
      <c r="T1860" s="4" t="s">
        <v>13</v>
      </c>
      <c r="U1860" s="4" t="s">
        <v>13</v>
      </c>
      <c r="V1860" s="20" t="s">
        <v>33</v>
      </c>
      <c r="W1860" s="4" t="s">
        <v>5</v>
      </c>
      <c r="X1860" s="4" t="s">
        <v>13</v>
      </c>
      <c r="Y1860" s="20" t="s">
        <v>34</v>
      </c>
      <c r="Z1860" s="4" t="s">
        <v>13</v>
      </c>
      <c r="AA1860" s="4" t="s">
        <v>9</v>
      </c>
      <c r="AB1860" s="4" t="s">
        <v>13</v>
      </c>
      <c r="AC1860" s="4" t="s">
        <v>13</v>
      </c>
      <c r="AD1860" s="4" t="s">
        <v>13</v>
      </c>
      <c r="AE1860" s="4" t="s">
        <v>23</v>
      </c>
    </row>
    <row r="1861" spans="1:23">
      <c r="A1861" t="n">
        <v>14827</v>
      </c>
      <c r="B1861" s="11" t="n">
        <v>5</v>
      </c>
      <c r="C1861" s="7" t="n">
        <v>28</v>
      </c>
      <c r="D1861" s="20" t="s">
        <v>3</v>
      </c>
      <c r="E1861" s="27" t="n">
        <v>47</v>
      </c>
      <c r="F1861" s="7" t="n">
        <v>61456</v>
      </c>
      <c r="G1861" s="7" t="n">
        <v>2</v>
      </c>
      <c r="H1861" s="7" t="n">
        <v>0</v>
      </c>
      <c r="I1861" s="7" t="s">
        <v>53</v>
      </c>
      <c r="J1861" s="20" t="s">
        <v>3</v>
      </c>
      <c r="K1861" s="7" t="n">
        <v>8</v>
      </c>
      <c r="L1861" s="7" t="n">
        <v>28</v>
      </c>
      <c r="M1861" s="20" t="s">
        <v>3</v>
      </c>
      <c r="N1861" s="21" t="n">
        <v>74</v>
      </c>
      <c r="O1861" s="7" t="n">
        <v>65</v>
      </c>
      <c r="P1861" s="20" t="s">
        <v>3</v>
      </c>
      <c r="Q1861" s="7" t="n">
        <v>0</v>
      </c>
      <c r="R1861" s="7" t="n">
        <v>1</v>
      </c>
      <c r="S1861" s="7" t="n">
        <v>3</v>
      </c>
      <c r="T1861" s="7" t="n">
        <v>9</v>
      </c>
      <c r="U1861" s="7" t="n">
        <v>28</v>
      </c>
      <c r="V1861" s="20" t="s">
        <v>3</v>
      </c>
      <c r="W1861" s="21" t="n">
        <v>74</v>
      </c>
      <c r="X1861" s="7" t="n">
        <v>65</v>
      </c>
      <c r="Y1861" s="20" t="s">
        <v>3</v>
      </c>
      <c r="Z1861" s="7" t="n">
        <v>0</v>
      </c>
      <c r="AA1861" s="7" t="n">
        <v>2</v>
      </c>
      <c r="AB1861" s="7" t="n">
        <v>3</v>
      </c>
      <c r="AC1861" s="7" t="n">
        <v>9</v>
      </c>
      <c r="AD1861" s="7" t="n">
        <v>1</v>
      </c>
      <c r="AE1861" s="12" t="n">
        <f t="normal" ca="1">A1865</f>
        <v>0</v>
      </c>
    </row>
    <row r="1862" spans="1:23">
      <c r="A1862" t="s">
        <v>4</v>
      </c>
      <c r="B1862" s="4" t="s">
        <v>5</v>
      </c>
      <c r="C1862" s="4" t="s">
        <v>10</v>
      </c>
      <c r="D1862" s="4" t="s">
        <v>13</v>
      </c>
      <c r="E1862" s="4" t="s">
        <v>13</v>
      </c>
      <c r="F1862" s="4" t="s">
        <v>6</v>
      </c>
    </row>
    <row r="1863" spans="1:23">
      <c r="A1863" t="n">
        <v>14875</v>
      </c>
      <c r="B1863" s="27" t="n">
        <v>47</v>
      </c>
      <c r="C1863" s="7" t="n">
        <v>61456</v>
      </c>
      <c r="D1863" s="7" t="n">
        <v>0</v>
      </c>
      <c r="E1863" s="7" t="n">
        <v>0</v>
      </c>
      <c r="F1863" s="7" t="s">
        <v>54</v>
      </c>
    </row>
    <row r="1864" spans="1:23">
      <c r="A1864" t="s">
        <v>4</v>
      </c>
      <c r="B1864" s="4" t="s">
        <v>5</v>
      </c>
      <c r="C1864" s="4" t="s">
        <v>13</v>
      </c>
      <c r="D1864" s="4" t="s">
        <v>10</v>
      </c>
      <c r="E1864" s="4" t="s">
        <v>24</v>
      </c>
    </row>
    <row r="1865" spans="1:23">
      <c r="A1865" t="n">
        <v>14888</v>
      </c>
      <c r="B1865" s="22" t="n">
        <v>58</v>
      </c>
      <c r="C1865" s="7" t="n">
        <v>0</v>
      </c>
      <c r="D1865" s="7" t="n">
        <v>300</v>
      </c>
      <c r="E1865" s="7" t="n">
        <v>1</v>
      </c>
    </row>
    <row r="1866" spans="1:23">
      <c r="A1866" t="s">
        <v>4</v>
      </c>
      <c r="B1866" s="4" t="s">
        <v>5</v>
      </c>
      <c r="C1866" s="4" t="s">
        <v>13</v>
      </c>
      <c r="D1866" s="4" t="s">
        <v>10</v>
      </c>
    </row>
    <row r="1867" spans="1:23">
      <c r="A1867" t="n">
        <v>14896</v>
      </c>
      <c r="B1867" s="22" t="n">
        <v>58</v>
      </c>
      <c r="C1867" s="7" t="n">
        <v>255</v>
      </c>
      <c r="D1867" s="7" t="n">
        <v>0</v>
      </c>
    </row>
    <row r="1868" spans="1:23">
      <c r="A1868" t="s">
        <v>4</v>
      </c>
      <c r="B1868" s="4" t="s">
        <v>5</v>
      </c>
      <c r="C1868" s="4" t="s">
        <v>13</v>
      </c>
      <c r="D1868" s="4" t="s">
        <v>13</v>
      </c>
      <c r="E1868" s="4" t="s">
        <v>13</v>
      </c>
      <c r="F1868" s="4" t="s">
        <v>13</v>
      </c>
    </row>
    <row r="1869" spans="1:23">
      <c r="A1869" t="n">
        <v>14900</v>
      </c>
      <c r="B1869" s="8" t="n">
        <v>14</v>
      </c>
      <c r="C1869" s="7" t="n">
        <v>0</v>
      </c>
      <c r="D1869" s="7" t="n">
        <v>0</v>
      </c>
      <c r="E1869" s="7" t="n">
        <v>0</v>
      </c>
      <c r="F1869" s="7" t="n">
        <v>64</v>
      </c>
    </row>
    <row r="1870" spans="1:23">
      <c r="A1870" t="s">
        <v>4</v>
      </c>
      <c r="B1870" s="4" t="s">
        <v>5</v>
      </c>
      <c r="C1870" s="4" t="s">
        <v>13</v>
      </c>
      <c r="D1870" s="4" t="s">
        <v>10</v>
      </c>
    </row>
    <row r="1871" spans="1:23">
      <c r="A1871" t="n">
        <v>14905</v>
      </c>
      <c r="B1871" s="28" t="n">
        <v>22</v>
      </c>
      <c r="C1871" s="7" t="n">
        <v>0</v>
      </c>
      <c r="D1871" s="7" t="n">
        <v>4237</v>
      </c>
    </row>
    <row r="1872" spans="1:23">
      <c r="A1872" t="s">
        <v>4</v>
      </c>
      <c r="B1872" s="4" t="s">
        <v>5</v>
      </c>
      <c r="C1872" s="4" t="s">
        <v>13</v>
      </c>
      <c r="D1872" s="4" t="s">
        <v>10</v>
      </c>
    </row>
    <row r="1873" spans="1:31">
      <c r="A1873" t="n">
        <v>14909</v>
      </c>
      <c r="B1873" s="22" t="n">
        <v>58</v>
      </c>
      <c r="C1873" s="7" t="n">
        <v>5</v>
      </c>
      <c r="D1873" s="7" t="n">
        <v>300</v>
      </c>
    </row>
    <row r="1874" spans="1:31">
      <c r="A1874" t="s">
        <v>4</v>
      </c>
      <c r="B1874" s="4" t="s">
        <v>5</v>
      </c>
      <c r="C1874" s="4" t="s">
        <v>24</v>
      </c>
      <c r="D1874" s="4" t="s">
        <v>10</v>
      </c>
    </row>
    <row r="1875" spans="1:31">
      <c r="A1875" t="n">
        <v>14913</v>
      </c>
      <c r="B1875" s="29" t="n">
        <v>103</v>
      </c>
      <c r="C1875" s="7" t="n">
        <v>0</v>
      </c>
      <c r="D1875" s="7" t="n">
        <v>300</v>
      </c>
    </row>
    <row r="1876" spans="1:31">
      <c r="A1876" t="s">
        <v>4</v>
      </c>
      <c r="B1876" s="4" t="s">
        <v>5</v>
      </c>
      <c r="C1876" s="4" t="s">
        <v>13</v>
      </c>
    </row>
    <row r="1877" spans="1:31">
      <c r="A1877" t="n">
        <v>14920</v>
      </c>
      <c r="B1877" s="30" t="n">
        <v>64</v>
      </c>
      <c r="C1877" s="7" t="n">
        <v>7</v>
      </c>
    </row>
    <row r="1878" spans="1:31">
      <c r="A1878" t="s">
        <v>4</v>
      </c>
      <c r="B1878" s="4" t="s">
        <v>5</v>
      </c>
      <c r="C1878" s="4" t="s">
        <v>13</v>
      </c>
      <c r="D1878" s="4" t="s">
        <v>10</v>
      </c>
    </row>
    <row r="1879" spans="1:31">
      <c r="A1879" t="n">
        <v>14922</v>
      </c>
      <c r="B1879" s="31" t="n">
        <v>72</v>
      </c>
      <c r="C1879" s="7" t="n">
        <v>5</v>
      </c>
      <c r="D1879" s="7" t="n">
        <v>0</v>
      </c>
    </row>
    <row r="1880" spans="1:31">
      <c r="A1880" t="s">
        <v>4</v>
      </c>
      <c r="B1880" s="4" t="s">
        <v>5</v>
      </c>
      <c r="C1880" s="4" t="s">
        <v>13</v>
      </c>
      <c r="D1880" s="20" t="s">
        <v>33</v>
      </c>
      <c r="E1880" s="4" t="s">
        <v>5</v>
      </c>
      <c r="F1880" s="4" t="s">
        <v>13</v>
      </c>
      <c r="G1880" s="4" t="s">
        <v>10</v>
      </c>
      <c r="H1880" s="20" t="s">
        <v>34</v>
      </c>
      <c r="I1880" s="4" t="s">
        <v>13</v>
      </c>
      <c r="J1880" s="4" t="s">
        <v>9</v>
      </c>
      <c r="K1880" s="4" t="s">
        <v>13</v>
      </c>
      <c r="L1880" s="4" t="s">
        <v>13</v>
      </c>
      <c r="M1880" s="4" t="s">
        <v>23</v>
      </c>
    </row>
    <row r="1881" spans="1:31">
      <c r="A1881" t="n">
        <v>14926</v>
      </c>
      <c r="B1881" s="11" t="n">
        <v>5</v>
      </c>
      <c r="C1881" s="7" t="n">
        <v>28</v>
      </c>
      <c r="D1881" s="20" t="s">
        <v>3</v>
      </c>
      <c r="E1881" s="10" t="n">
        <v>162</v>
      </c>
      <c r="F1881" s="7" t="n">
        <v>4</v>
      </c>
      <c r="G1881" s="7" t="n">
        <v>4237</v>
      </c>
      <c r="H1881" s="20" t="s">
        <v>3</v>
      </c>
      <c r="I1881" s="7" t="n">
        <v>0</v>
      </c>
      <c r="J1881" s="7" t="n">
        <v>1</v>
      </c>
      <c r="K1881" s="7" t="n">
        <v>2</v>
      </c>
      <c r="L1881" s="7" t="n">
        <v>1</v>
      </c>
      <c r="M1881" s="12" t="n">
        <f t="normal" ca="1">A1887</f>
        <v>0</v>
      </c>
    </row>
    <row r="1882" spans="1:31">
      <c r="A1882" t="s">
        <v>4</v>
      </c>
      <c r="B1882" s="4" t="s">
        <v>5</v>
      </c>
      <c r="C1882" s="4" t="s">
        <v>13</v>
      </c>
      <c r="D1882" s="4" t="s">
        <v>6</v>
      </c>
    </row>
    <row r="1883" spans="1:31">
      <c r="A1883" t="n">
        <v>14943</v>
      </c>
      <c r="B1883" s="9" t="n">
        <v>2</v>
      </c>
      <c r="C1883" s="7" t="n">
        <v>10</v>
      </c>
      <c r="D1883" s="7" t="s">
        <v>55</v>
      </c>
    </row>
    <row r="1884" spans="1:31">
      <c r="A1884" t="s">
        <v>4</v>
      </c>
      <c r="B1884" s="4" t="s">
        <v>5</v>
      </c>
      <c r="C1884" s="4" t="s">
        <v>10</v>
      </c>
    </row>
    <row r="1885" spans="1:31">
      <c r="A1885" t="n">
        <v>14960</v>
      </c>
      <c r="B1885" s="32" t="n">
        <v>16</v>
      </c>
      <c r="C1885" s="7" t="n">
        <v>0</v>
      </c>
    </row>
    <row r="1886" spans="1:31">
      <c r="A1886" t="s">
        <v>4</v>
      </c>
      <c r="B1886" s="4" t="s">
        <v>5</v>
      </c>
      <c r="C1886" s="4" t="s">
        <v>13</v>
      </c>
      <c r="D1886" s="4" t="s">
        <v>6</v>
      </c>
    </row>
    <row r="1887" spans="1:31">
      <c r="A1887" t="n">
        <v>14963</v>
      </c>
      <c r="B1887" s="9" t="n">
        <v>2</v>
      </c>
      <c r="C1887" s="7" t="n">
        <v>11</v>
      </c>
      <c r="D1887" s="7" t="s">
        <v>40</v>
      </c>
    </row>
    <row r="1888" spans="1:31">
      <c r="A1888" t="s">
        <v>4</v>
      </c>
      <c r="B1888" s="4" t="s">
        <v>5</v>
      </c>
      <c r="C1888" s="4" t="s">
        <v>13</v>
      </c>
      <c r="D1888" s="4" t="s">
        <v>10</v>
      </c>
      <c r="E1888" s="4" t="s">
        <v>13</v>
      </c>
      <c r="F1888" s="4" t="s">
        <v>6</v>
      </c>
    </row>
    <row r="1889" spans="1:13">
      <c r="A1889" t="n">
        <v>14976</v>
      </c>
      <c r="B1889" s="66" t="n">
        <v>39</v>
      </c>
      <c r="C1889" s="7" t="n">
        <v>10</v>
      </c>
      <c r="D1889" s="7" t="n">
        <v>65533</v>
      </c>
      <c r="E1889" s="7" t="n">
        <v>203</v>
      </c>
      <c r="F1889" s="7" t="s">
        <v>155</v>
      </c>
    </row>
    <row r="1890" spans="1:13">
      <c r="A1890" t="s">
        <v>4</v>
      </c>
      <c r="B1890" s="4" t="s">
        <v>5</v>
      </c>
      <c r="C1890" s="4" t="s">
        <v>13</v>
      </c>
      <c r="D1890" s="20" t="s">
        <v>33</v>
      </c>
      <c r="E1890" s="4" t="s">
        <v>5</v>
      </c>
      <c r="F1890" s="4" t="s">
        <v>13</v>
      </c>
      <c r="G1890" s="4" t="s">
        <v>10</v>
      </c>
      <c r="H1890" s="20" t="s">
        <v>34</v>
      </c>
      <c r="I1890" s="4" t="s">
        <v>13</v>
      </c>
      <c r="J1890" s="4" t="s">
        <v>13</v>
      </c>
      <c r="K1890" s="4" t="s">
        <v>23</v>
      </c>
    </row>
    <row r="1891" spans="1:13">
      <c r="A1891" t="n">
        <v>15000</v>
      </c>
      <c r="B1891" s="11" t="n">
        <v>5</v>
      </c>
      <c r="C1891" s="7" t="n">
        <v>28</v>
      </c>
      <c r="D1891" s="20" t="s">
        <v>3</v>
      </c>
      <c r="E1891" s="30" t="n">
        <v>64</v>
      </c>
      <c r="F1891" s="7" t="n">
        <v>10</v>
      </c>
      <c r="G1891" s="7" t="n">
        <v>6</v>
      </c>
      <c r="H1891" s="20" t="s">
        <v>3</v>
      </c>
      <c r="I1891" s="7" t="n">
        <v>8</v>
      </c>
      <c r="J1891" s="7" t="n">
        <v>1</v>
      </c>
      <c r="K1891" s="12" t="n">
        <f t="normal" ca="1">A1895</f>
        <v>0</v>
      </c>
    </row>
    <row r="1892" spans="1:13">
      <c r="A1892" t="s">
        <v>4</v>
      </c>
      <c r="B1892" s="4" t="s">
        <v>5</v>
      </c>
      <c r="C1892" s="4" t="s">
        <v>10</v>
      </c>
      <c r="D1892" s="4" t="s">
        <v>6</v>
      </c>
      <c r="E1892" s="4" t="s">
        <v>6</v>
      </c>
      <c r="F1892" s="4" t="s">
        <v>6</v>
      </c>
      <c r="G1892" s="4" t="s">
        <v>13</v>
      </c>
      <c r="H1892" s="4" t="s">
        <v>9</v>
      </c>
      <c r="I1892" s="4" t="s">
        <v>24</v>
      </c>
      <c r="J1892" s="4" t="s">
        <v>24</v>
      </c>
      <c r="K1892" s="4" t="s">
        <v>24</v>
      </c>
      <c r="L1892" s="4" t="s">
        <v>24</v>
      </c>
      <c r="M1892" s="4" t="s">
        <v>24</v>
      </c>
      <c r="N1892" s="4" t="s">
        <v>24</v>
      </c>
      <c r="O1892" s="4" t="s">
        <v>24</v>
      </c>
      <c r="P1892" s="4" t="s">
        <v>6</v>
      </c>
      <c r="Q1892" s="4" t="s">
        <v>6</v>
      </c>
      <c r="R1892" s="4" t="s">
        <v>9</v>
      </c>
      <c r="S1892" s="4" t="s">
        <v>13</v>
      </c>
      <c r="T1892" s="4" t="s">
        <v>9</v>
      </c>
      <c r="U1892" s="4" t="s">
        <v>9</v>
      </c>
      <c r="V1892" s="4" t="s">
        <v>10</v>
      </c>
    </row>
    <row r="1893" spans="1:13">
      <c r="A1893" t="n">
        <v>15012</v>
      </c>
      <c r="B1893" s="34" t="n">
        <v>19</v>
      </c>
      <c r="C1893" s="7" t="n">
        <v>6</v>
      </c>
      <c r="D1893" s="7" t="s">
        <v>59</v>
      </c>
      <c r="E1893" s="7" t="s">
        <v>60</v>
      </c>
      <c r="F1893" s="7" t="s">
        <v>12</v>
      </c>
      <c r="G1893" s="7" t="n">
        <v>0</v>
      </c>
      <c r="H1893" s="7" t="n">
        <v>1</v>
      </c>
      <c r="I1893" s="7" t="n">
        <v>0</v>
      </c>
      <c r="J1893" s="7" t="n">
        <v>0</v>
      </c>
      <c r="K1893" s="7" t="n">
        <v>0</v>
      </c>
      <c r="L1893" s="7" t="n">
        <v>0</v>
      </c>
      <c r="M1893" s="7" t="n">
        <v>1</v>
      </c>
      <c r="N1893" s="7" t="n">
        <v>1.60000002384186</v>
      </c>
      <c r="O1893" s="7" t="n">
        <v>0.0900000035762787</v>
      </c>
      <c r="P1893" s="7" t="s">
        <v>12</v>
      </c>
      <c r="Q1893" s="7" t="s">
        <v>12</v>
      </c>
      <c r="R1893" s="7" t="n">
        <v>-1</v>
      </c>
      <c r="S1893" s="7" t="n">
        <v>0</v>
      </c>
      <c r="T1893" s="7" t="n">
        <v>0</v>
      </c>
      <c r="U1893" s="7" t="n">
        <v>0</v>
      </c>
      <c r="V1893" s="7" t="n">
        <v>0</v>
      </c>
    </row>
    <row r="1894" spans="1:13">
      <c r="A1894" t="s">
        <v>4</v>
      </c>
      <c r="B1894" s="4" t="s">
        <v>5</v>
      </c>
      <c r="C1894" s="4" t="s">
        <v>13</v>
      </c>
      <c r="D1894" s="20" t="s">
        <v>33</v>
      </c>
      <c r="E1894" s="4" t="s">
        <v>5</v>
      </c>
      <c r="F1894" s="4" t="s">
        <v>13</v>
      </c>
      <c r="G1894" s="4" t="s">
        <v>10</v>
      </c>
      <c r="H1894" s="20" t="s">
        <v>34</v>
      </c>
      <c r="I1894" s="4" t="s">
        <v>13</v>
      </c>
      <c r="J1894" s="4" t="s">
        <v>13</v>
      </c>
      <c r="K1894" s="4" t="s">
        <v>23</v>
      </c>
    </row>
    <row r="1895" spans="1:13">
      <c r="A1895" t="n">
        <v>15085</v>
      </c>
      <c r="B1895" s="11" t="n">
        <v>5</v>
      </c>
      <c r="C1895" s="7" t="n">
        <v>28</v>
      </c>
      <c r="D1895" s="20" t="s">
        <v>3</v>
      </c>
      <c r="E1895" s="30" t="n">
        <v>64</v>
      </c>
      <c r="F1895" s="7" t="n">
        <v>10</v>
      </c>
      <c r="G1895" s="7" t="n">
        <v>6513</v>
      </c>
      <c r="H1895" s="20" t="s">
        <v>3</v>
      </c>
      <c r="I1895" s="7" t="n">
        <v>8</v>
      </c>
      <c r="J1895" s="7" t="n">
        <v>1</v>
      </c>
      <c r="K1895" s="12" t="n">
        <f t="normal" ca="1">A1899</f>
        <v>0</v>
      </c>
    </row>
    <row r="1896" spans="1:13">
      <c r="A1896" t="s">
        <v>4</v>
      </c>
      <c r="B1896" s="4" t="s">
        <v>5</v>
      </c>
      <c r="C1896" s="4" t="s">
        <v>10</v>
      </c>
      <c r="D1896" s="4" t="s">
        <v>6</v>
      </c>
      <c r="E1896" s="4" t="s">
        <v>6</v>
      </c>
      <c r="F1896" s="4" t="s">
        <v>6</v>
      </c>
      <c r="G1896" s="4" t="s">
        <v>13</v>
      </c>
      <c r="H1896" s="4" t="s">
        <v>9</v>
      </c>
      <c r="I1896" s="4" t="s">
        <v>24</v>
      </c>
      <c r="J1896" s="4" t="s">
        <v>24</v>
      </c>
      <c r="K1896" s="4" t="s">
        <v>24</v>
      </c>
      <c r="L1896" s="4" t="s">
        <v>24</v>
      </c>
      <c r="M1896" s="4" t="s">
        <v>24</v>
      </c>
      <c r="N1896" s="4" t="s">
        <v>24</v>
      </c>
      <c r="O1896" s="4" t="s">
        <v>24</v>
      </c>
      <c r="P1896" s="4" t="s">
        <v>6</v>
      </c>
      <c r="Q1896" s="4" t="s">
        <v>6</v>
      </c>
      <c r="R1896" s="4" t="s">
        <v>9</v>
      </c>
      <c r="S1896" s="4" t="s">
        <v>13</v>
      </c>
      <c r="T1896" s="4" t="s">
        <v>9</v>
      </c>
      <c r="U1896" s="4" t="s">
        <v>9</v>
      </c>
      <c r="V1896" s="4" t="s">
        <v>10</v>
      </c>
    </row>
    <row r="1897" spans="1:13">
      <c r="A1897" t="n">
        <v>15097</v>
      </c>
      <c r="B1897" s="34" t="n">
        <v>19</v>
      </c>
      <c r="C1897" s="7" t="n">
        <v>6513</v>
      </c>
      <c r="D1897" s="7" t="s">
        <v>61</v>
      </c>
      <c r="E1897" s="7" t="s">
        <v>62</v>
      </c>
      <c r="F1897" s="7" t="s">
        <v>12</v>
      </c>
      <c r="G1897" s="7" t="n">
        <v>0</v>
      </c>
      <c r="H1897" s="7" t="n">
        <v>1</v>
      </c>
      <c r="I1897" s="7" t="n">
        <v>0</v>
      </c>
      <c r="J1897" s="7" t="n">
        <v>0</v>
      </c>
      <c r="K1897" s="7" t="n">
        <v>0</v>
      </c>
      <c r="L1897" s="7" t="n">
        <v>0</v>
      </c>
      <c r="M1897" s="7" t="n">
        <v>1</v>
      </c>
      <c r="N1897" s="7" t="n">
        <v>1.60000002384186</v>
      </c>
      <c r="O1897" s="7" t="n">
        <v>0.0900000035762787</v>
      </c>
      <c r="P1897" s="7" t="s">
        <v>12</v>
      </c>
      <c r="Q1897" s="7" t="s">
        <v>12</v>
      </c>
      <c r="R1897" s="7" t="n">
        <v>-1</v>
      </c>
      <c r="S1897" s="7" t="n">
        <v>0</v>
      </c>
      <c r="T1897" s="7" t="n">
        <v>0</v>
      </c>
      <c r="U1897" s="7" t="n">
        <v>0</v>
      </c>
      <c r="V1897" s="7" t="n">
        <v>0</v>
      </c>
    </row>
    <row r="1898" spans="1:13">
      <c r="A1898" t="s">
        <v>4</v>
      </c>
      <c r="B1898" s="4" t="s">
        <v>5</v>
      </c>
      <c r="C1898" s="4" t="s">
        <v>13</v>
      </c>
      <c r="D1898" s="20" t="s">
        <v>33</v>
      </c>
      <c r="E1898" s="4" t="s">
        <v>5</v>
      </c>
      <c r="F1898" s="4" t="s">
        <v>13</v>
      </c>
      <c r="G1898" s="4" t="s">
        <v>10</v>
      </c>
      <c r="H1898" s="20" t="s">
        <v>34</v>
      </c>
      <c r="I1898" s="4" t="s">
        <v>13</v>
      </c>
      <c r="J1898" s="4" t="s">
        <v>23</v>
      </c>
    </row>
    <row r="1899" spans="1:13">
      <c r="A1899" t="n">
        <v>15170</v>
      </c>
      <c r="B1899" s="11" t="n">
        <v>5</v>
      </c>
      <c r="C1899" s="7" t="n">
        <v>28</v>
      </c>
      <c r="D1899" s="20" t="s">
        <v>3</v>
      </c>
      <c r="E1899" s="30" t="n">
        <v>64</v>
      </c>
      <c r="F1899" s="7" t="n">
        <v>10</v>
      </c>
      <c r="G1899" s="7" t="n">
        <v>68</v>
      </c>
      <c r="H1899" s="20" t="s">
        <v>3</v>
      </c>
      <c r="I1899" s="7" t="n">
        <v>1</v>
      </c>
      <c r="J1899" s="12" t="n">
        <f t="normal" ca="1">A1903</f>
        <v>0</v>
      </c>
    </row>
    <row r="1900" spans="1:13">
      <c r="A1900" t="s">
        <v>4</v>
      </c>
      <c r="B1900" s="4" t="s">
        <v>5</v>
      </c>
      <c r="C1900" s="4" t="s">
        <v>10</v>
      </c>
      <c r="D1900" s="4" t="s">
        <v>9</v>
      </c>
    </row>
    <row r="1901" spans="1:13">
      <c r="A1901" t="n">
        <v>15181</v>
      </c>
      <c r="B1901" s="38" t="n">
        <v>43</v>
      </c>
      <c r="C1901" s="7" t="n">
        <v>68</v>
      </c>
      <c r="D1901" s="7" t="n">
        <v>128</v>
      </c>
    </row>
    <row r="1902" spans="1:13">
      <c r="A1902" t="s">
        <v>4</v>
      </c>
      <c r="B1902" s="4" t="s">
        <v>5</v>
      </c>
      <c r="C1902" s="4" t="s">
        <v>13</v>
      </c>
      <c r="D1902" s="20" t="s">
        <v>33</v>
      </c>
      <c r="E1902" s="4" t="s">
        <v>5</v>
      </c>
      <c r="F1902" s="4" t="s">
        <v>13</v>
      </c>
      <c r="G1902" s="4" t="s">
        <v>10</v>
      </c>
      <c r="H1902" s="20" t="s">
        <v>34</v>
      </c>
      <c r="I1902" s="4" t="s">
        <v>13</v>
      </c>
      <c r="J1902" s="4" t="s">
        <v>13</v>
      </c>
      <c r="K1902" s="4" t="s">
        <v>23</v>
      </c>
    </row>
    <row r="1903" spans="1:13">
      <c r="A1903" t="n">
        <v>15188</v>
      </c>
      <c r="B1903" s="11" t="n">
        <v>5</v>
      </c>
      <c r="C1903" s="7" t="n">
        <v>28</v>
      </c>
      <c r="D1903" s="20" t="s">
        <v>3</v>
      </c>
      <c r="E1903" s="30" t="n">
        <v>64</v>
      </c>
      <c r="F1903" s="7" t="n">
        <v>10</v>
      </c>
      <c r="G1903" s="7" t="n">
        <v>7056</v>
      </c>
      <c r="H1903" s="20" t="s">
        <v>3</v>
      </c>
      <c r="I1903" s="7" t="n">
        <v>8</v>
      </c>
      <c r="J1903" s="7" t="n">
        <v>1</v>
      </c>
      <c r="K1903" s="12" t="n">
        <f t="normal" ca="1">A1909</f>
        <v>0</v>
      </c>
    </row>
    <row r="1904" spans="1:13">
      <c r="A1904" t="s">
        <v>4</v>
      </c>
      <c r="B1904" s="4" t="s">
        <v>5</v>
      </c>
      <c r="C1904" s="4" t="s">
        <v>10</v>
      </c>
      <c r="D1904" s="4" t="s">
        <v>6</v>
      </c>
      <c r="E1904" s="4" t="s">
        <v>6</v>
      </c>
      <c r="F1904" s="4" t="s">
        <v>6</v>
      </c>
      <c r="G1904" s="4" t="s">
        <v>13</v>
      </c>
      <c r="H1904" s="4" t="s">
        <v>9</v>
      </c>
      <c r="I1904" s="4" t="s">
        <v>24</v>
      </c>
      <c r="J1904" s="4" t="s">
        <v>24</v>
      </c>
      <c r="K1904" s="4" t="s">
        <v>24</v>
      </c>
      <c r="L1904" s="4" t="s">
        <v>24</v>
      </c>
      <c r="M1904" s="4" t="s">
        <v>24</v>
      </c>
      <c r="N1904" s="4" t="s">
        <v>24</v>
      </c>
      <c r="O1904" s="4" t="s">
        <v>24</v>
      </c>
      <c r="P1904" s="4" t="s">
        <v>6</v>
      </c>
      <c r="Q1904" s="4" t="s">
        <v>6</v>
      </c>
      <c r="R1904" s="4" t="s">
        <v>9</v>
      </c>
      <c r="S1904" s="4" t="s">
        <v>13</v>
      </c>
      <c r="T1904" s="4" t="s">
        <v>9</v>
      </c>
      <c r="U1904" s="4" t="s">
        <v>9</v>
      </c>
      <c r="V1904" s="4" t="s">
        <v>10</v>
      </c>
    </row>
    <row r="1905" spans="1:22">
      <c r="A1905" t="n">
        <v>15200</v>
      </c>
      <c r="B1905" s="34" t="n">
        <v>19</v>
      </c>
      <c r="C1905" s="7" t="n">
        <v>7056</v>
      </c>
      <c r="D1905" s="7" t="s">
        <v>63</v>
      </c>
      <c r="E1905" s="7" t="s">
        <v>64</v>
      </c>
      <c r="F1905" s="7" t="s">
        <v>12</v>
      </c>
      <c r="G1905" s="7" t="n">
        <v>0</v>
      </c>
      <c r="H1905" s="7" t="n">
        <v>1</v>
      </c>
      <c r="I1905" s="7" t="n">
        <v>0</v>
      </c>
      <c r="J1905" s="7" t="n">
        <v>0</v>
      </c>
      <c r="K1905" s="7" t="n">
        <v>0</v>
      </c>
      <c r="L1905" s="7" t="n">
        <v>0</v>
      </c>
      <c r="M1905" s="7" t="n">
        <v>1</v>
      </c>
      <c r="N1905" s="7" t="n">
        <v>1.60000002384186</v>
      </c>
      <c r="O1905" s="7" t="n">
        <v>0.0900000035762787</v>
      </c>
      <c r="P1905" s="7" t="s">
        <v>12</v>
      </c>
      <c r="Q1905" s="7" t="s">
        <v>12</v>
      </c>
      <c r="R1905" s="7" t="n">
        <v>-1</v>
      </c>
      <c r="S1905" s="7" t="n">
        <v>0</v>
      </c>
      <c r="T1905" s="7" t="n">
        <v>0</v>
      </c>
      <c r="U1905" s="7" t="n">
        <v>0</v>
      </c>
      <c r="V1905" s="7" t="n">
        <v>0</v>
      </c>
    </row>
    <row r="1906" spans="1:22">
      <c r="A1906" t="s">
        <v>4</v>
      </c>
      <c r="B1906" s="4" t="s">
        <v>5</v>
      </c>
      <c r="C1906" s="4" t="s">
        <v>23</v>
      </c>
    </row>
    <row r="1907" spans="1:22">
      <c r="A1907" t="n">
        <v>15268</v>
      </c>
      <c r="B1907" s="14" t="n">
        <v>3</v>
      </c>
      <c r="C1907" s="12" t="n">
        <f t="normal" ca="1">A1911</f>
        <v>0</v>
      </c>
    </row>
    <row r="1908" spans="1:22">
      <c r="A1908" t="s">
        <v>4</v>
      </c>
      <c r="B1908" s="4" t="s">
        <v>5</v>
      </c>
      <c r="C1908" s="4" t="s">
        <v>10</v>
      </c>
      <c r="D1908" s="4" t="s">
        <v>9</v>
      </c>
    </row>
    <row r="1909" spans="1:22">
      <c r="A1909" t="n">
        <v>15273</v>
      </c>
      <c r="B1909" s="35" t="n">
        <v>44</v>
      </c>
      <c r="C1909" s="7" t="n">
        <v>7056</v>
      </c>
      <c r="D1909" s="7" t="n">
        <v>128</v>
      </c>
    </row>
    <row r="1910" spans="1:22">
      <c r="A1910" t="s">
        <v>4</v>
      </c>
      <c r="B1910" s="4" t="s">
        <v>5</v>
      </c>
      <c r="C1910" s="4" t="s">
        <v>10</v>
      </c>
      <c r="D1910" s="4" t="s">
        <v>13</v>
      </c>
      <c r="E1910" s="4" t="s">
        <v>13</v>
      </c>
      <c r="F1910" s="4" t="s">
        <v>6</v>
      </c>
    </row>
    <row r="1911" spans="1:22">
      <c r="A1911" t="n">
        <v>15280</v>
      </c>
      <c r="B1911" s="19" t="n">
        <v>20</v>
      </c>
      <c r="C1911" s="7" t="n">
        <v>0</v>
      </c>
      <c r="D1911" s="7" t="n">
        <v>3</v>
      </c>
      <c r="E1911" s="7" t="n">
        <v>10</v>
      </c>
      <c r="F1911" s="7" t="s">
        <v>65</v>
      </c>
    </row>
    <row r="1912" spans="1:22">
      <c r="A1912" t="s">
        <v>4</v>
      </c>
      <c r="B1912" s="4" t="s">
        <v>5</v>
      </c>
      <c r="C1912" s="4" t="s">
        <v>10</v>
      </c>
    </row>
    <row r="1913" spans="1:22">
      <c r="A1913" t="n">
        <v>15298</v>
      </c>
      <c r="B1913" s="32" t="n">
        <v>16</v>
      </c>
      <c r="C1913" s="7" t="n">
        <v>0</v>
      </c>
    </row>
    <row r="1914" spans="1:22">
      <c r="A1914" t="s">
        <v>4</v>
      </c>
      <c r="B1914" s="4" t="s">
        <v>5</v>
      </c>
      <c r="C1914" s="4" t="s">
        <v>10</v>
      </c>
      <c r="D1914" s="4" t="s">
        <v>13</v>
      </c>
      <c r="E1914" s="4" t="s">
        <v>13</v>
      </c>
      <c r="F1914" s="4" t="s">
        <v>6</v>
      </c>
    </row>
    <row r="1915" spans="1:22">
      <c r="A1915" t="n">
        <v>15301</v>
      </c>
      <c r="B1915" s="19" t="n">
        <v>20</v>
      </c>
      <c r="C1915" s="7" t="n">
        <v>6</v>
      </c>
      <c r="D1915" s="7" t="n">
        <v>3</v>
      </c>
      <c r="E1915" s="7" t="n">
        <v>10</v>
      </c>
      <c r="F1915" s="7" t="s">
        <v>65</v>
      </c>
    </row>
    <row r="1916" spans="1:22">
      <c r="A1916" t="s">
        <v>4</v>
      </c>
      <c r="B1916" s="4" t="s">
        <v>5</v>
      </c>
      <c r="C1916" s="4" t="s">
        <v>10</v>
      </c>
    </row>
    <row r="1917" spans="1:22">
      <c r="A1917" t="n">
        <v>15319</v>
      </c>
      <c r="B1917" s="32" t="n">
        <v>16</v>
      </c>
      <c r="C1917" s="7" t="n">
        <v>0</v>
      </c>
    </row>
    <row r="1918" spans="1:22">
      <c r="A1918" t="s">
        <v>4</v>
      </c>
      <c r="B1918" s="4" t="s">
        <v>5</v>
      </c>
      <c r="C1918" s="4" t="s">
        <v>10</v>
      </c>
      <c r="D1918" s="4" t="s">
        <v>13</v>
      </c>
      <c r="E1918" s="4" t="s">
        <v>13</v>
      </c>
      <c r="F1918" s="4" t="s">
        <v>6</v>
      </c>
    </row>
    <row r="1919" spans="1:22">
      <c r="A1919" t="n">
        <v>15322</v>
      </c>
      <c r="B1919" s="19" t="n">
        <v>20</v>
      </c>
      <c r="C1919" s="7" t="n">
        <v>7056</v>
      </c>
      <c r="D1919" s="7" t="n">
        <v>3</v>
      </c>
      <c r="E1919" s="7" t="n">
        <v>10</v>
      </c>
      <c r="F1919" s="7" t="s">
        <v>65</v>
      </c>
    </row>
    <row r="1920" spans="1:22">
      <c r="A1920" t="s">
        <v>4</v>
      </c>
      <c r="B1920" s="4" t="s">
        <v>5</v>
      </c>
      <c r="C1920" s="4" t="s">
        <v>10</v>
      </c>
    </row>
    <row r="1921" spans="1:22">
      <c r="A1921" t="n">
        <v>15340</v>
      </c>
      <c r="B1921" s="32" t="n">
        <v>16</v>
      </c>
      <c r="C1921" s="7" t="n">
        <v>0</v>
      </c>
    </row>
    <row r="1922" spans="1:22">
      <c r="A1922" t="s">
        <v>4</v>
      </c>
      <c r="B1922" s="4" t="s">
        <v>5</v>
      </c>
      <c r="C1922" s="4" t="s">
        <v>10</v>
      </c>
      <c r="D1922" s="4" t="s">
        <v>13</v>
      </c>
      <c r="E1922" s="4" t="s">
        <v>13</v>
      </c>
      <c r="F1922" s="4" t="s">
        <v>6</v>
      </c>
    </row>
    <row r="1923" spans="1:22">
      <c r="A1923" t="n">
        <v>15343</v>
      </c>
      <c r="B1923" s="19" t="n">
        <v>20</v>
      </c>
      <c r="C1923" s="7" t="n">
        <v>6513</v>
      </c>
      <c r="D1923" s="7" t="n">
        <v>3</v>
      </c>
      <c r="E1923" s="7" t="n">
        <v>10</v>
      </c>
      <c r="F1923" s="7" t="s">
        <v>65</v>
      </c>
    </row>
    <row r="1924" spans="1:22">
      <c r="A1924" t="s">
        <v>4</v>
      </c>
      <c r="B1924" s="4" t="s">
        <v>5</v>
      </c>
      <c r="C1924" s="4" t="s">
        <v>10</v>
      </c>
    </row>
    <row r="1925" spans="1:22">
      <c r="A1925" t="n">
        <v>15361</v>
      </c>
      <c r="B1925" s="32" t="n">
        <v>16</v>
      </c>
      <c r="C1925" s="7" t="n">
        <v>0</v>
      </c>
    </row>
    <row r="1926" spans="1:22">
      <c r="A1926" t="s">
        <v>4</v>
      </c>
      <c r="B1926" s="4" t="s">
        <v>5</v>
      </c>
      <c r="C1926" s="4" t="s">
        <v>13</v>
      </c>
    </row>
    <row r="1927" spans="1:22">
      <c r="A1927" t="n">
        <v>15364</v>
      </c>
      <c r="B1927" s="43" t="n">
        <v>116</v>
      </c>
      <c r="C1927" s="7" t="n">
        <v>0</v>
      </c>
    </row>
    <row r="1928" spans="1:22">
      <c r="A1928" t="s">
        <v>4</v>
      </c>
      <c r="B1928" s="4" t="s">
        <v>5</v>
      </c>
      <c r="C1928" s="4" t="s">
        <v>13</v>
      </c>
      <c r="D1928" s="4" t="s">
        <v>10</v>
      </c>
    </row>
    <row r="1929" spans="1:22">
      <c r="A1929" t="n">
        <v>15366</v>
      </c>
      <c r="B1929" s="43" t="n">
        <v>116</v>
      </c>
      <c r="C1929" s="7" t="n">
        <v>2</v>
      </c>
      <c r="D1929" s="7" t="n">
        <v>1</v>
      </c>
    </row>
    <row r="1930" spans="1:22">
      <c r="A1930" t="s">
        <v>4</v>
      </c>
      <c r="B1930" s="4" t="s">
        <v>5</v>
      </c>
      <c r="C1930" s="4" t="s">
        <v>13</v>
      </c>
      <c r="D1930" s="4" t="s">
        <v>9</v>
      </c>
    </row>
    <row r="1931" spans="1:22">
      <c r="A1931" t="n">
        <v>15370</v>
      </c>
      <c r="B1931" s="43" t="n">
        <v>116</v>
      </c>
      <c r="C1931" s="7" t="n">
        <v>5</v>
      </c>
      <c r="D1931" s="7" t="n">
        <v>1120403456</v>
      </c>
    </row>
    <row r="1932" spans="1:22">
      <c r="A1932" t="s">
        <v>4</v>
      </c>
      <c r="B1932" s="4" t="s">
        <v>5</v>
      </c>
      <c r="C1932" s="4" t="s">
        <v>13</v>
      </c>
      <c r="D1932" s="4" t="s">
        <v>10</v>
      </c>
    </row>
    <row r="1933" spans="1:22">
      <c r="A1933" t="n">
        <v>15376</v>
      </c>
      <c r="B1933" s="43" t="n">
        <v>116</v>
      </c>
      <c r="C1933" s="7" t="n">
        <v>6</v>
      </c>
      <c r="D1933" s="7" t="n">
        <v>1</v>
      </c>
    </row>
    <row r="1934" spans="1:22">
      <c r="A1934" t="s">
        <v>4</v>
      </c>
      <c r="B1934" s="4" t="s">
        <v>5</v>
      </c>
      <c r="C1934" s="4" t="s">
        <v>13</v>
      </c>
      <c r="D1934" s="4" t="s">
        <v>10</v>
      </c>
      <c r="E1934" s="4" t="s">
        <v>9</v>
      </c>
      <c r="F1934" s="4" t="s">
        <v>10</v>
      </c>
      <c r="G1934" s="4" t="s">
        <v>9</v>
      </c>
      <c r="H1934" s="4" t="s">
        <v>13</v>
      </c>
    </row>
    <row r="1935" spans="1:22">
      <c r="A1935" t="n">
        <v>15380</v>
      </c>
      <c r="B1935" s="13" t="n">
        <v>49</v>
      </c>
      <c r="C1935" s="7" t="n">
        <v>0</v>
      </c>
      <c r="D1935" s="7" t="n">
        <v>621</v>
      </c>
      <c r="E1935" s="7" t="n">
        <v>1065353216</v>
      </c>
      <c r="F1935" s="7" t="n">
        <v>0</v>
      </c>
      <c r="G1935" s="7" t="n">
        <v>0</v>
      </c>
      <c r="H1935" s="7" t="n">
        <v>0</v>
      </c>
    </row>
    <row r="1936" spans="1:22">
      <c r="A1936" t="s">
        <v>4</v>
      </c>
      <c r="B1936" s="4" t="s">
        <v>5</v>
      </c>
      <c r="C1936" s="4" t="s">
        <v>10</v>
      </c>
      <c r="D1936" s="4" t="s">
        <v>24</v>
      </c>
      <c r="E1936" s="4" t="s">
        <v>24</v>
      </c>
      <c r="F1936" s="4" t="s">
        <v>24</v>
      </c>
      <c r="G1936" s="4" t="s">
        <v>24</v>
      </c>
    </row>
    <row r="1937" spans="1:8">
      <c r="A1937" t="n">
        <v>15395</v>
      </c>
      <c r="B1937" s="37" t="n">
        <v>46</v>
      </c>
      <c r="C1937" s="7" t="n">
        <v>0</v>
      </c>
      <c r="D1937" s="7" t="n">
        <v>-55.2299995422363</v>
      </c>
      <c r="E1937" s="7" t="n">
        <v>13.0799999237061</v>
      </c>
      <c r="F1937" s="7" t="n">
        <v>-176.699996948242</v>
      </c>
      <c r="G1937" s="7" t="n">
        <v>86.6999969482422</v>
      </c>
    </row>
    <row r="1938" spans="1:8">
      <c r="A1938" t="s">
        <v>4</v>
      </c>
      <c r="B1938" s="4" t="s">
        <v>5</v>
      </c>
      <c r="C1938" s="4" t="s">
        <v>10</v>
      </c>
      <c r="D1938" s="4" t="s">
        <v>24</v>
      </c>
      <c r="E1938" s="4" t="s">
        <v>24</v>
      </c>
      <c r="F1938" s="4" t="s">
        <v>24</v>
      </c>
      <c r="G1938" s="4" t="s">
        <v>24</v>
      </c>
    </row>
    <row r="1939" spans="1:8">
      <c r="A1939" t="n">
        <v>15414</v>
      </c>
      <c r="B1939" s="37" t="n">
        <v>46</v>
      </c>
      <c r="C1939" s="7" t="n">
        <v>7056</v>
      </c>
      <c r="D1939" s="7" t="n">
        <v>-55.2299995422363</v>
      </c>
      <c r="E1939" s="7" t="n">
        <v>13.0799999237061</v>
      </c>
      <c r="F1939" s="7" t="n">
        <v>-176.699996948242</v>
      </c>
      <c r="G1939" s="7" t="n">
        <v>86.6999969482422</v>
      </c>
    </row>
    <row r="1940" spans="1:8">
      <c r="A1940" t="s">
        <v>4</v>
      </c>
      <c r="B1940" s="4" t="s">
        <v>5</v>
      </c>
      <c r="C1940" s="4" t="s">
        <v>10</v>
      </c>
      <c r="D1940" s="4" t="s">
        <v>24</v>
      </c>
      <c r="E1940" s="4" t="s">
        <v>24</v>
      </c>
      <c r="F1940" s="4" t="s">
        <v>24</v>
      </c>
      <c r="G1940" s="4" t="s">
        <v>24</v>
      </c>
    </row>
    <row r="1941" spans="1:8">
      <c r="A1941" t="n">
        <v>15433</v>
      </c>
      <c r="B1941" s="37" t="n">
        <v>46</v>
      </c>
      <c r="C1941" s="7" t="n">
        <v>6</v>
      </c>
      <c r="D1941" s="7" t="n">
        <v>-12</v>
      </c>
      <c r="E1941" s="7" t="n">
        <v>13.210000038147</v>
      </c>
      <c r="F1941" s="7" t="n">
        <v>-187.979995727539</v>
      </c>
      <c r="G1941" s="7" t="n">
        <v>305.899993896484</v>
      </c>
    </row>
    <row r="1942" spans="1:8">
      <c r="A1942" t="s">
        <v>4</v>
      </c>
      <c r="B1942" s="4" t="s">
        <v>5</v>
      </c>
      <c r="C1942" s="4" t="s">
        <v>10</v>
      </c>
      <c r="D1942" s="4" t="s">
        <v>24</v>
      </c>
      <c r="E1942" s="4" t="s">
        <v>24</v>
      </c>
      <c r="F1942" s="4" t="s">
        <v>24</v>
      </c>
      <c r="G1942" s="4" t="s">
        <v>24</v>
      </c>
    </row>
    <row r="1943" spans="1:8">
      <c r="A1943" t="n">
        <v>15452</v>
      </c>
      <c r="B1943" s="37" t="n">
        <v>46</v>
      </c>
      <c r="C1943" s="7" t="n">
        <v>6513</v>
      </c>
      <c r="D1943" s="7" t="n">
        <v>-11.0299997329712</v>
      </c>
      <c r="E1943" s="7" t="n">
        <v>13.210000038147</v>
      </c>
      <c r="F1943" s="7" t="n">
        <v>-195.800003051758</v>
      </c>
      <c r="G1943" s="7" t="n">
        <v>261.100006103516</v>
      </c>
    </row>
    <row r="1944" spans="1:8">
      <c r="A1944" t="s">
        <v>4</v>
      </c>
      <c r="B1944" s="4" t="s">
        <v>5</v>
      </c>
      <c r="C1944" s="4" t="s">
        <v>13</v>
      </c>
      <c r="D1944" s="4" t="s">
        <v>10</v>
      </c>
      <c r="E1944" s="4" t="s">
        <v>13</v>
      </c>
      <c r="F1944" s="4" t="s">
        <v>6</v>
      </c>
      <c r="G1944" s="4" t="s">
        <v>6</v>
      </c>
      <c r="H1944" s="4" t="s">
        <v>6</v>
      </c>
      <c r="I1944" s="4" t="s">
        <v>6</v>
      </c>
      <c r="J1944" s="4" t="s">
        <v>6</v>
      </c>
      <c r="K1944" s="4" t="s">
        <v>6</v>
      </c>
      <c r="L1944" s="4" t="s">
        <v>6</v>
      </c>
      <c r="M1944" s="4" t="s">
        <v>6</v>
      </c>
      <c r="N1944" s="4" t="s">
        <v>6</v>
      </c>
      <c r="O1944" s="4" t="s">
        <v>6</v>
      </c>
      <c r="P1944" s="4" t="s">
        <v>6</v>
      </c>
      <c r="Q1944" s="4" t="s">
        <v>6</v>
      </c>
      <c r="R1944" s="4" t="s">
        <v>6</v>
      </c>
      <c r="S1944" s="4" t="s">
        <v>6</v>
      </c>
      <c r="T1944" s="4" t="s">
        <v>6</v>
      </c>
      <c r="U1944" s="4" t="s">
        <v>6</v>
      </c>
    </row>
    <row r="1945" spans="1:8">
      <c r="A1945" t="n">
        <v>15471</v>
      </c>
      <c r="B1945" s="36" t="n">
        <v>36</v>
      </c>
      <c r="C1945" s="7" t="n">
        <v>8</v>
      </c>
      <c r="D1945" s="7" t="n">
        <v>0</v>
      </c>
      <c r="E1945" s="7" t="n">
        <v>0</v>
      </c>
      <c r="F1945" s="7" t="s">
        <v>156</v>
      </c>
      <c r="G1945" s="7" t="s">
        <v>157</v>
      </c>
      <c r="H1945" s="7" t="s">
        <v>158</v>
      </c>
      <c r="I1945" s="7" t="s">
        <v>159</v>
      </c>
      <c r="J1945" s="7" t="s">
        <v>12</v>
      </c>
      <c r="K1945" s="7" t="s">
        <v>12</v>
      </c>
      <c r="L1945" s="7" t="s">
        <v>12</v>
      </c>
      <c r="M1945" s="7" t="s">
        <v>12</v>
      </c>
      <c r="N1945" s="7" t="s">
        <v>12</v>
      </c>
      <c r="O1945" s="7" t="s">
        <v>12</v>
      </c>
      <c r="P1945" s="7" t="s">
        <v>12</v>
      </c>
      <c r="Q1945" s="7" t="s">
        <v>12</v>
      </c>
      <c r="R1945" s="7" t="s">
        <v>12</v>
      </c>
      <c r="S1945" s="7" t="s">
        <v>12</v>
      </c>
      <c r="T1945" s="7" t="s">
        <v>12</v>
      </c>
      <c r="U1945" s="7" t="s">
        <v>12</v>
      </c>
    </row>
    <row r="1946" spans="1:8">
      <c r="A1946" t="s">
        <v>4</v>
      </c>
      <c r="B1946" s="4" t="s">
        <v>5</v>
      </c>
      <c r="C1946" s="4" t="s">
        <v>13</v>
      </c>
      <c r="D1946" s="4" t="s">
        <v>10</v>
      </c>
      <c r="E1946" s="4" t="s">
        <v>13</v>
      </c>
      <c r="F1946" s="4" t="s">
        <v>6</v>
      </c>
      <c r="G1946" s="4" t="s">
        <v>6</v>
      </c>
      <c r="H1946" s="4" t="s">
        <v>6</v>
      </c>
      <c r="I1946" s="4" t="s">
        <v>6</v>
      </c>
      <c r="J1946" s="4" t="s">
        <v>6</v>
      </c>
      <c r="K1946" s="4" t="s">
        <v>6</v>
      </c>
      <c r="L1946" s="4" t="s">
        <v>6</v>
      </c>
      <c r="M1946" s="4" t="s">
        <v>6</v>
      </c>
      <c r="N1946" s="4" t="s">
        <v>6</v>
      </c>
      <c r="O1946" s="4" t="s">
        <v>6</v>
      </c>
      <c r="P1946" s="4" t="s">
        <v>6</v>
      </c>
      <c r="Q1946" s="4" t="s">
        <v>6</v>
      </c>
      <c r="R1946" s="4" t="s">
        <v>6</v>
      </c>
      <c r="S1946" s="4" t="s">
        <v>6</v>
      </c>
      <c r="T1946" s="4" t="s">
        <v>6</v>
      </c>
      <c r="U1946" s="4" t="s">
        <v>6</v>
      </c>
    </row>
    <row r="1947" spans="1:8">
      <c r="A1947" t="n">
        <v>15531</v>
      </c>
      <c r="B1947" s="36" t="n">
        <v>36</v>
      </c>
      <c r="C1947" s="7" t="n">
        <v>8</v>
      </c>
      <c r="D1947" s="7" t="n">
        <v>6</v>
      </c>
      <c r="E1947" s="7" t="n">
        <v>0</v>
      </c>
      <c r="F1947" s="7" t="s">
        <v>158</v>
      </c>
      <c r="G1947" s="7" t="s">
        <v>12</v>
      </c>
      <c r="H1947" s="7" t="s">
        <v>12</v>
      </c>
      <c r="I1947" s="7" t="s">
        <v>12</v>
      </c>
      <c r="J1947" s="7" t="s">
        <v>12</v>
      </c>
      <c r="K1947" s="7" t="s">
        <v>12</v>
      </c>
      <c r="L1947" s="7" t="s">
        <v>12</v>
      </c>
      <c r="M1947" s="7" t="s">
        <v>12</v>
      </c>
      <c r="N1947" s="7" t="s">
        <v>12</v>
      </c>
      <c r="O1947" s="7" t="s">
        <v>12</v>
      </c>
      <c r="P1947" s="7" t="s">
        <v>12</v>
      </c>
      <c r="Q1947" s="7" t="s">
        <v>12</v>
      </c>
      <c r="R1947" s="7" t="s">
        <v>12</v>
      </c>
      <c r="S1947" s="7" t="s">
        <v>12</v>
      </c>
      <c r="T1947" s="7" t="s">
        <v>12</v>
      </c>
      <c r="U1947" s="7" t="s">
        <v>12</v>
      </c>
    </row>
    <row r="1948" spans="1:8">
      <c r="A1948" t="s">
        <v>4</v>
      </c>
      <c r="B1948" s="4" t="s">
        <v>5</v>
      </c>
      <c r="C1948" s="4" t="s">
        <v>10</v>
      </c>
      <c r="D1948" s="4" t="s">
        <v>13</v>
      </c>
      <c r="E1948" s="4" t="s">
        <v>6</v>
      </c>
      <c r="F1948" s="4" t="s">
        <v>24</v>
      </c>
      <c r="G1948" s="4" t="s">
        <v>24</v>
      </c>
      <c r="H1948" s="4" t="s">
        <v>24</v>
      </c>
    </row>
    <row r="1949" spans="1:8">
      <c r="A1949" t="n">
        <v>15561</v>
      </c>
      <c r="B1949" s="55" t="n">
        <v>48</v>
      </c>
      <c r="C1949" s="7" t="n">
        <v>0</v>
      </c>
      <c r="D1949" s="7" t="n">
        <v>0</v>
      </c>
      <c r="E1949" s="7" t="s">
        <v>156</v>
      </c>
      <c r="F1949" s="7" t="n">
        <v>-1</v>
      </c>
      <c r="G1949" s="7" t="n">
        <v>1</v>
      </c>
      <c r="H1949" s="7" t="n">
        <v>1.40129846432482e-45</v>
      </c>
    </row>
    <row r="1950" spans="1:8">
      <c r="A1950" t="s">
        <v>4</v>
      </c>
      <c r="B1950" s="4" t="s">
        <v>5</v>
      </c>
      <c r="C1950" s="4" t="s">
        <v>13</v>
      </c>
      <c r="D1950" s="4" t="s">
        <v>10</v>
      </c>
      <c r="E1950" s="4" t="s">
        <v>10</v>
      </c>
      <c r="F1950" s="4" t="s">
        <v>6</v>
      </c>
      <c r="G1950" s="4" t="s">
        <v>6</v>
      </c>
    </row>
    <row r="1951" spans="1:8">
      <c r="A1951" t="n">
        <v>15587</v>
      </c>
      <c r="B1951" s="67" t="n">
        <v>128</v>
      </c>
      <c r="C1951" s="7" t="n">
        <v>0</v>
      </c>
      <c r="D1951" s="7" t="n">
        <v>0</v>
      </c>
      <c r="E1951" s="7" t="n">
        <v>7056</v>
      </c>
      <c r="F1951" s="7" t="s">
        <v>12</v>
      </c>
      <c r="G1951" s="7" t="s">
        <v>160</v>
      </c>
    </row>
    <row r="1952" spans="1:8">
      <c r="A1952" t="s">
        <v>4</v>
      </c>
      <c r="B1952" s="4" t="s">
        <v>5</v>
      </c>
      <c r="C1952" s="4" t="s">
        <v>10</v>
      </c>
      <c r="D1952" s="4" t="s">
        <v>6</v>
      </c>
      <c r="E1952" s="4" t="s">
        <v>13</v>
      </c>
      <c r="F1952" s="4" t="s">
        <v>13</v>
      </c>
      <c r="G1952" s="4" t="s">
        <v>13</v>
      </c>
      <c r="H1952" s="4" t="s">
        <v>13</v>
      </c>
      <c r="I1952" s="4" t="s">
        <v>13</v>
      </c>
      <c r="J1952" s="4" t="s">
        <v>24</v>
      </c>
      <c r="K1952" s="4" t="s">
        <v>24</v>
      </c>
      <c r="L1952" s="4" t="s">
        <v>24</v>
      </c>
      <c r="M1952" s="4" t="s">
        <v>24</v>
      </c>
      <c r="N1952" s="4" t="s">
        <v>13</v>
      </c>
    </row>
    <row r="1953" spans="1:21">
      <c r="A1953" t="n">
        <v>15606</v>
      </c>
      <c r="B1953" s="68" t="n">
        <v>34</v>
      </c>
      <c r="C1953" s="7" t="n">
        <v>7056</v>
      </c>
      <c r="D1953" s="7" t="s">
        <v>161</v>
      </c>
      <c r="E1953" s="7" t="n">
        <v>1</v>
      </c>
      <c r="F1953" s="7" t="n">
        <v>0</v>
      </c>
      <c r="G1953" s="7" t="n">
        <v>0</v>
      </c>
      <c r="H1953" s="7" t="n">
        <v>0</v>
      </c>
      <c r="I1953" s="7" t="n">
        <v>0</v>
      </c>
      <c r="J1953" s="7" t="n">
        <v>0</v>
      </c>
      <c r="K1953" s="7" t="n">
        <v>-1</v>
      </c>
      <c r="L1953" s="7" t="n">
        <v>-1</v>
      </c>
      <c r="M1953" s="7" t="n">
        <v>-1</v>
      </c>
      <c r="N1953" s="7" t="n">
        <v>0</v>
      </c>
    </row>
    <row r="1954" spans="1:21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6</v>
      </c>
      <c r="F1954" s="4" t="s">
        <v>6</v>
      </c>
      <c r="G1954" s="4" t="s">
        <v>6</v>
      </c>
      <c r="H1954" s="4" t="s">
        <v>6</v>
      </c>
    </row>
    <row r="1955" spans="1:21">
      <c r="A1955" t="n">
        <v>15635</v>
      </c>
      <c r="B1955" s="48" t="n">
        <v>51</v>
      </c>
      <c r="C1955" s="7" t="n">
        <v>3</v>
      </c>
      <c r="D1955" s="7" t="n">
        <v>0</v>
      </c>
      <c r="E1955" s="7" t="s">
        <v>177</v>
      </c>
      <c r="F1955" s="7" t="s">
        <v>185</v>
      </c>
      <c r="G1955" s="7" t="s">
        <v>79</v>
      </c>
      <c r="H1955" s="7" t="s">
        <v>78</v>
      </c>
    </row>
    <row r="1956" spans="1:21">
      <c r="A1956" t="s">
        <v>4</v>
      </c>
      <c r="B1956" s="4" t="s">
        <v>5</v>
      </c>
      <c r="C1956" s="4" t="s">
        <v>10</v>
      </c>
      <c r="D1956" s="4" t="s">
        <v>13</v>
      </c>
      <c r="E1956" s="4" t="s">
        <v>13</v>
      </c>
      <c r="F1956" s="4" t="s">
        <v>6</v>
      </c>
    </row>
    <row r="1957" spans="1:21">
      <c r="A1957" t="n">
        <v>15648</v>
      </c>
      <c r="B1957" s="27" t="n">
        <v>47</v>
      </c>
      <c r="C1957" s="7" t="n">
        <v>7056</v>
      </c>
      <c r="D1957" s="7" t="n">
        <v>0</v>
      </c>
      <c r="E1957" s="7" t="n">
        <v>0</v>
      </c>
      <c r="F1957" s="7" t="s">
        <v>166</v>
      </c>
    </row>
    <row r="1958" spans="1:21">
      <c r="A1958" t="s">
        <v>4</v>
      </c>
      <c r="B1958" s="4" t="s">
        <v>5</v>
      </c>
      <c r="C1958" s="4" t="s">
        <v>10</v>
      </c>
      <c r="D1958" s="4" t="s">
        <v>13</v>
      </c>
      <c r="E1958" s="4" t="s">
        <v>13</v>
      </c>
      <c r="F1958" s="4" t="s">
        <v>6</v>
      </c>
    </row>
    <row r="1959" spans="1:21">
      <c r="A1959" t="n">
        <v>15667</v>
      </c>
      <c r="B1959" s="27" t="n">
        <v>47</v>
      </c>
      <c r="C1959" s="7" t="n">
        <v>7056</v>
      </c>
      <c r="D1959" s="7" t="n">
        <v>0</v>
      </c>
      <c r="E1959" s="7" t="n">
        <v>0</v>
      </c>
      <c r="F1959" s="7" t="s">
        <v>167</v>
      </c>
    </row>
    <row r="1960" spans="1:21">
      <c r="A1960" t="s">
        <v>4</v>
      </c>
      <c r="B1960" s="4" t="s">
        <v>5</v>
      </c>
      <c r="C1960" s="4" t="s">
        <v>13</v>
      </c>
      <c r="D1960" s="4" t="s">
        <v>13</v>
      </c>
      <c r="E1960" s="4" t="s">
        <v>24</v>
      </c>
      <c r="F1960" s="4" t="s">
        <v>24</v>
      </c>
      <c r="G1960" s="4" t="s">
        <v>24</v>
      </c>
      <c r="H1960" s="4" t="s">
        <v>10</v>
      </c>
    </row>
    <row r="1961" spans="1:21">
      <c r="A1961" t="n">
        <v>15679</v>
      </c>
      <c r="B1961" s="39" t="n">
        <v>45</v>
      </c>
      <c r="C1961" s="7" t="n">
        <v>2</v>
      </c>
      <c r="D1961" s="7" t="n">
        <v>3</v>
      </c>
      <c r="E1961" s="7" t="n">
        <v>-41.4599990844727</v>
      </c>
      <c r="F1961" s="7" t="n">
        <v>14.3800001144409</v>
      </c>
      <c r="G1961" s="7" t="n">
        <v>-176.570007324219</v>
      </c>
      <c r="H1961" s="7" t="n">
        <v>0</v>
      </c>
    </row>
    <row r="1962" spans="1:21">
      <c r="A1962" t="s">
        <v>4</v>
      </c>
      <c r="B1962" s="4" t="s">
        <v>5</v>
      </c>
      <c r="C1962" s="4" t="s">
        <v>13</v>
      </c>
      <c r="D1962" s="4" t="s">
        <v>13</v>
      </c>
      <c r="E1962" s="4" t="s">
        <v>24</v>
      </c>
      <c r="F1962" s="4" t="s">
        <v>24</v>
      </c>
      <c r="G1962" s="4" t="s">
        <v>24</v>
      </c>
      <c r="H1962" s="4" t="s">
        <v>10</v>
      </c>
      <c r="I1962" s="4" t="s">
        <v>13</v>
      </c>
    </row>
    <row r="1963" spans="1:21">
      <c r="A1963" t="n">
        <v>15696</v>
      </c>
      <c r="B1963" s="39" t="n">
        <v>45</v>
      </c>
      <c r="C1963" s="7" t="n">
        <v>4</v>
      </c>
      <c r="D1963" s="7" t="n">
        <v>3</v>
      </c>
      <c r="E1963" s="7" t="n">
        <v>18.6900005340576</v>
      </c>
      <c r="F1963" s="7" t="n">
        <v>275.799987792969</v>
      </c>
      <c r="G1963" s="7" t="n">
        <v>0</v>
      </c>
      <c r="H1963" s="7" t="n">
        <v>0</v>
      </c>
      <c r="I1963" s="7" t="n">
        <v>1</v>
      </c>
    </row>
    <row r="1964" spans="1:21">
      <c r="A1964" t="s">
        <v>4</v>
      </c>
      <c r="B1964" s="4" t="s">
        <v>5</v>
      </c>
      <c r="C1964" s="4" t="s">
        <v>13</v>
      </c>
      <c r="D1964" s="4" t="s">
        <v>13</v>
      </c>
      <c r="E1964" s="4" t="s">
        <v>24</v>
      </c>
      <c r="F1964" s="4" t="s">
        <v>10</v>
      </c>
    </row>
    <row r="1965" spans="1:21">
      <c r="A1965" t="n">
        <v>15714</v>
      </c>
      <c r="B1965" s="39" t="n">
        <v>45</v>
      </c>
      <c r="C1965" s="7" t="n">
        <v>5</v>
      </c>
      <c r="D1965" s="7" t="n">
        <v>3</v>
      </c>
      <c r="E1965" s="7" t="n">
        <v>12.1999998092651</v>
      </c>
      <c r="F1965" s="7" t="n">
        <v>0</v>
      </c>
    </row>
    <row r="1966" spans="1:21">
      <c r="A1966" t="s">
        <v>4</v>
      </c>
      <c r="B1966" s="4" t="s">
        <v>5</v>
      </c>
      <c r="C1966" s="4" t="s">
        <v>13</v>
      </c>
      <c r="D1966" s="4" t="s">
        <v>13</v>
      </c>
      <c r="E1966" s="4" t="s">
        <v>24</v>
      </c>
      <c r="F1966" s="4" t="s">
        <v>10</v>
      </c>
    </row>
    <row r="1967" spans="1:21">
      <c r="A1967" t="n">
        <v>15723</v>
      </c>
      <c r="B1967" s="39" t="n">
        <v>45</v>
      </c>
      <c r="C1967" s="7" t="n">
        <v>11</v>
      </c>
      <c r="D1967" s="7" t="n">
        <v>3</v>
      </c>
      <c r="E1967" s="7" t="n">
        <v>40</v>
      </c>
      <c r="F1967" s="7" t="n">
        <v>0</v>
      </c>
    </row>
    <row r="1968" spans="1:21">
      <c r="A1968" t="s">
        <v>4</v>
      </c>
      <c r="B1968" s="4" t="s">
        <v>5</v>
      </c>
      <c r="C1968" s="4" t="s">
        <v>13</v>
      </c>
      <c r="D1968" s="4" t="s">
        <v>13</v>
      </c>
      <c r="E1968" s="4" t="s">
        <v>24</v>
      </c>
      <c r="F1968" s="4" t="s">
        <v>24</v>
      </c>
      <c r="G1968" s="4" t="s">
        <v>24</v>
      </c>
      <c r="H1968" s="4" t="s">
        <v>10</v>
      </c>
    </row>
    <row r="1969" spans="1:14">
      <c r="A1969" t="n">
        <v>15732</v>
      </c>
      <c r="B1969" s="39" t="n">
        <v>45</v>
      </c>
      <c r="C1969" s="7" t="n">
        <v>2</v>
      </c>
      <c r="D1969" s="7" t="n">
        <v>3</v>
      </c>
      <c r="E1969" s="7" t="n">
        <v>-16.2999992370605</v>
      </c>
      <c r="F1969" s="7" t="n">
        <v>14.1199998855591</v>
      </c>
      <c r="G1969" s="7" t="n">
        <v>-184.139999389648</v>
      </c>
      <c r="H1969" s="7" t="n">
        <v>8000</v>
      </c>
    </row>
    <row r="1970" spans="1:14">
      <c r="A1970" t="s">
        <v>4</v>
      </c>
      <c r="B1970" s="4" t="s">
        <v>5</v>
      </c>
      <c r="C1970" s="4" t="s">
        <v>13</v>
      </c>
      <c r="D1970" s="4" t="s">
        <v>13</v>
      </c>
      <c r="E1970" s="4" t="s">
        <v>24</v>
      </c>
      <c r="F1970" s="4" t="s">
        <v>24</v>
      </c>
      <c r="G1970" s="4" t="s">
        <v>24</v>
      </c>
      <c r="H1970" s="4" t="s">
        <v>10</v>
      </c>
      <c r="I1970" s="4" t="s">
        <v>13</v>
      </c>
    </row>
    <row r="1971" spans="1:14">
      <c r="A1971" t="n">
        <v>15749</v>
      </c>
      <c r="B1971" s="39" t="n">
        <v>45</v>
      </c>
      <c r="C1971" s="7" t="n">
        <v>4</v>
      </c>
      <c r="D1971" s="7" t="n">
        <v>3</v>
      </c>
      <c r="E1971" s="7" t="n">
        <v>6.96000003814697</v>
      </c>
      <c r="F1971" s="7" t="n">
        <v>326.959991455078</v>
      </c>
      <c r="G1971" s="7" t="n">
        <v>0</v>
      </c>
      <c r="H1971" s="7" t="n">
        <v>8000</v>
      </c>
      <c r="I1971" s="7" t="n">
        <v>1</v>
      </c>
    </row>
    <row r="1972" spans="1:14">
      <c r="A1972" t="s">
        <v>4</v>
      </c>
      <c r="B1972" s="4" t="s">
        <v>5</v>
      </c>
      <c r="C1972" s="4" t="s">
        <v>13</v>
      </c>
      <c r="D1972" s="4" t="s">
        <v>13</v>
      </c>
      <c r="E1972" s="4" t="s">
        <v>24</v>
      </c>
      <c r="F1972" s="4" t="s">
        <v>10</v>
      </c>
    </row>
    <row r="1973" spans="1:14">
      <c r="A1973" t="n">
        <v>15767</v>
      </c>
      <c r="B1973" s="39" t="n">
        <v>45</v>
      </c>
      <c r="C1973" s="7" t="n">
        <v>5</v>
      </c>
      <c r="D1973" s="7" t="n">
        <v>3</v>
      </c>
      <c r="E1973" s="7" t="n">
        <v>4.30000019073486</v>
      </c>
      <c r="F1973" s="7" t="n">
        <v>8000</v>
      </c>
    </row>
    <row r="1974" spans="1:14">
      <c r="A1974" t="s">
        <v>4</v>
      </c>
      <c r="B1974" s="4" t="s">
        <v>5</v>
      </c>
      <c r="C1974" s="4" t="s">
        <v>13</v>
      </c>
      <c r="D1974" s="4" t="s">
        <v>10</v>
      </c>
      <c r="E1974" s="4" t="s">
        <v>10</v>
      </c>
      <c r="F1974" s="4" t="s">
        <v>9</v>
      </c>
    </row>
    <row r="1975" spans="1:14">
      <c r="A1975" t="n">
        <v>15776</v>
      </c>
      <c r="B1975" s="40" t="n">
        <v>84</v>
      </c>
      <c r="C1975" s="7" t="n">
        <v>0</v>
      </c>
      <c r="D1975" s="7" t="n">
        <v>0</v>
      </c>
      <c r="E1975" s="7" t="n">
        <v>0</v>
      </c>
      <c r="F1975" s="7" t="n">
        <v>1036831949</v>
      </c>
    </row>
    <row r="1976" spans="1:14">
      <c r="A1976" t="s">
        <v>4</v>
      </c>
      <c r="B1976" s="4" t="s">
        <v>5</v>
      </c>
      <c r="C1976" s="4" t="s">
        <v>10</v>
      </c>
      <c r="D1976" s="4" t="s">
        <v>13</v>
      </c>
    </row>
    <row r="1977" spans="1:14">
      <c r="A1977" t="n">
        <v>15786</v>
      </c>
      <c r="B1977" s="69" t="n">
        <v>96</v>
      </c>
      <c r="C1977" s="7" t="n">
        <v>7056</v>
      </c>
      <c r="D1977" s="7" t="n">
        <v>1</v>
      </c>
    </row>
    <row r="1978" spans="1:14">
      <c r="A1978" t="s">
        <v>4</v>
      </c>
      <c r="B1978" s="4" t="s">
        <v>5</v>
      </c>
      <c r="C1978" s="4" t="s">
        <v>10</v>
      </c>
      <c r="D1978" s="4" t="s">
        <v>13</v>
      </c>
      <c r="E1978" s="4" t="s">
        <v>24</v>
      </c>
      <c r="F1978" s="4" t="s">
        <v>24</v>
      </c>
      <c r="G1978" s="4" t="s">
        <v>24</v>
      </c>
    </row>
    <row r="1979" spans="1:14">
      <c r="A1979" t="n">
        <v>15790</v>
      </c>
      <c r="B1979" s="69" t="n">
        <v>96</v>
      </c>
      <c r="C1979" s="7" t="n">
        <v>7056</v>
      </c>
      <c r="D1979" s="7" t="n">
        <v>2</v>
      </c>
      <c r="E1979" s="7" t="n">
        <v>-28.3500003814697</v>
      </c>
      <c r="F1979" s="7" t="n">
        <v>13.2200002670288</v>
      </c>
      <c r="G1979" s="7" t="n">
        <v>-178.679992675781</v>
      </c>
    </row>
    <row r="1980" spans="1:14">
      <c r="A1980" t="s">
        <v>4</v>
      </c>
      <c r="B1980" s="4" t="s">
        <v>5</v>
      </c>
      <c r="C1980" s="4" t="s">
        <v>10</v>
      </c>
      <c r="D1980" s="4" t="s">
        <v>13</v>
      </c>
      <c r="E1980" s="4" t="s">
        <v>24</v>
      </c>
      <c r="F1980" s="4" t="s">
        <v>24</v>
      </c>
      <c r="G1980" s="4" t="s">
        <v>24</v>
      </c>
    </row>
    <row r="1981" spans="1:14">
      <c r="A1981" t="n">
        <v>15806</v>
      </c>
      <c r="B1981" s="69" t="n">
        <v>96</v>
      </c>
      <c r="C1981" s="7" t="n">
        <v>7056</v>
      </c>
      <c r="D1981" s="7" t="n">
        <v>2</v>
      </c>
      <c r="E1981" s="7" t="n">
        <v>-16.4699993133545</v>
      </c>
      <c r="F1981" s="7" t="n">
        <v>13.210000038147</v>
      </c>
      <c r="G1981" s="7" t="n">
        <v>-182.970001220703</v>
      </c>
    </row>
    <row r="1982" spans="1:14">
      <c r="A1982" t="s">
        <v>4</v>
      </c>
      <c r="B1982" s="4" t="s">
        <v>5</v>
      </c>
      <c r="C1982" s="4" t="s">
        <v>10</v>
      </c>
      <c r="D1982" s="4" t="s">
        <v>13</v>
      </c>
      <c r="E1982" s="4" t="s">
        <v>24</v>
      </c>
      <c r="F1982" s="4" t="s">
        <v>24</v>
      </c>
      <c r="G1982" s="4" t="s">
        <v>24</v>
      </c>
    </row>
    <row r="1983" spans="1:14">
      <c r="A1983" t="n">
        <v>15822</v>
      </c>
      <c r="B1983" s="69" t="n">
        <v>96</v>
      </c>
      <c r="C1983" s="7" t="n">
        <v>7056</v>
      </c>
      <c r="D1983" s="7" t="n">
        <v>2</v>
      </c>
      <c r="E1983" s="7" t="n">
        <v>-15.6800003051758</v>
      </c>
      <c r="F1983" s="7" t="n">
        <v>13.210000038147</v>
      </c>
      <c r="G1983" s="7" t="n">
        <v>-184.339996337891</v>
      </c>
    </row>
    <row r="1984" spans="1:14">
      <c r="A1984" t="s">
        <v>4</v>
      </c>
      <c r="B1984" s="4" t="s">
        <v>5</v>
      </c>
      <c r="C1984" s="4" t="s">
        <v>10</v>
      </c>
      <c r="D1984" s="4" t="s">
        <v>13</v>
      </c>
      <c r="E1984" s="4" t="s">
        <v>24</v>
      </c>
      <c r="F1984" s="4" t="s">
        <v>24</v>
      </c>
      <c r="G1984" s="4" t="s">
        <v>24</v>
      </c>
    </row>
    <row r="1985" spans="1:9">
      <c r="A1985" t="n">
        <v>15838</v>
      </c>
      <c r="B1985" s="69" t="n">
        <v>96</v>
      </c>
      <c r="C1985" s="7" t="n">
        <v>7056</v>
      </c>
      <c r="D1985" s="7" t="n">
        <v>2</v>
      </c>
      <c r="E1985" s="7" t="n">
        <v>-16.0100002288818</v>
      </c>
      <c r="F1985" s="7" t="n">
        <v>13.210000038147</v>
      </c>
      <c r="G1985" s="7" t="n">
        <v>-185.520004272461</v>
      </c>
    </row>
    <row r="1986" spans="1:9">
      <c r="A1986" t="s">
        <v>4</v>
      </c>
      <c r="B1986" s="4" t="s">
        <v>5</v>
      </c>
      <c r="C1986" s="4" t="s">
        <v>10</v>
      </c>
      <c r="D1986" s="4" t="s">
        <v>13</v>
      </c>
      <c r="E1986" s="4" t="s">
        <v>9</v>
      </c>
      <c r="F1986" s="4" t="s">
        <v>13</v>
      </c>
      <c r="G1986" s="4" t="s">
        <v>10</v>
      </c>
    </row>
    <row r="1987" spans="1:9">
      <c r="A1987" t="n">
        <v>15854</v>
      </c>
      <c r="B1987" s="69" t="n">
        <v>96</v>
      </c>
      <c r="C1987" s="7" t="n">
        <v>7056</v>
      </c>
      <c r="D1987" s="7" t="n">
        <v>0</v>
      </c>
      <c r="E1987" s="7" t="n">
        <v>1088421888</v>
      </c>
      <c r="F1987" s="7" t="n">
        <v>0</v>
      </c>
      <c r="G1987" s="7" t="n">
        <v>0</v>
      </c>
    </row>
    <row r="1988" spans="1:9">
      <c r="A1988" t="s">
        <v>4</v>
      </c>
      <c r="B1988" s="4" t="s">
        <v>5</v>
      </c>
      <c r="C1988" s="4" t="s">
        <v>13</v>
      </c>
      <c r="D1988" s="4" t="s">
        <v>10</v>
      </c>
      <c r="E1988" s="4" t="s">
        <v>24</v>
      </c>
    </row>
    <row r="1989" spans="1:9">
      <c r="A1989" t="n">
        <v>15865</v>
      </c>
      <c r="B1989" s="22" t="n">
        <v>58</v>
      </c>
      <c r="C1989" s="7" t="n">
        <v>100</v>
      </c>
      <c r="D1989" s="7" t="n">
        <v>1000</v>
      </c>
      <c r="E1989" s="7" t="n">
        <v>1</v>
      </c>
    </row>
    <row r="1990" spans="1:9">
      <c r="A1990" t="s">
        <v>4</v>
      </c>
      <c r="B1990" s="4" t="s">
        <v>5</v>
      </c>
      <c r="C1990" s="4" t="s">
        <v>13</v>
      </c>
      <c r="D1990" s="4" t="s">
        <v>10</v>
      </c>
      <c r="E1990" s="4" t="s">
        <v>24</v>
      </c>
      <c r="F1990" s="4" t="s">
        <v>10</v>
      </c>
      <c r="G1990" s="4" t="s">
        <v>9</v>
      </c>
      <c r="H1990" s="4" t="s">
        <v>9</v>
      </c>
      <c r="I1990" s="4" t="s">
        <v>10</v>
      </c>
      <c r="J1990" s="4" t="s">
        <v>10</v>
      </c>
      <c r="K1990" s="4" t="s">
        <v>9</v>
      </c>
      <c r="L1990" s="4" t="s">
        <v>9</v>
      </c>
      <c r="M1990" s="4" t="s">
        <v>9</v>
      </c>
      <c r="N1990" s="4" t="s">
        <v>9</v>
      </c>
      <c r="O1990" s="4" t="s">
        <v>6</v>
      </c>
    </row>
    <row r="1991" spans="1:9">
      <c r="A1991" t="n">
        <v>15873</v>
      </c>
      <c r="B1991" s="15" t="n">
        <v>50</v>
      </c>
      <c r="C1991" s="7" t="n">
        <v>0</v>
      </c>
      <c r="D1991" s="7" t="n">
        <v>12330</v>
      </c>
      <c r="E1991" s="7" t="n">
        <v>0.899999976158142</v>
      </c>
      <c r="F1991" s="7" t="n">
        <v>4000</v>
      </c>
      <c r="G1991" s="7" t="n">
        <v>0</v>
      </c>
      <c r="H1991" s="7" t="n">
        <v>0</v>
      </c>
      <c r="I1991" s="7" t="n">
        <v>1</v>
      </c>
      <c r="J1991" s="7" t="n">
        <v>0</v>
      </c>
      <c r="K1991" s="7" t="n">
        <v>0</v>
      </c>
      <c r="L1991" s="7" t="n">
        <v>0</v>
      </c>
      <c r="M1991" s="7" t="n">
        <v>0</v>
      </c>
      <c r="N1991" s="7" t="n">
        <v>1121714176</v>
      </c>
      <c r="O1991" s="7" t="s">
        <v>12</v>
      </c>
    </row>
    <row r="1992" spans="1:9">
      <c r="A1992" t="s">
        <v>4</v>
      </c>
      <c r="B1992" s="4" t="s">
        <v>5</v>
      </c>
      <c r="C1992" s="4" t="s">
        <v>13</v>
      </c>
      <c r="D1992" s="4" t="s">
        <v>10</v>
      </c>
    </row>
    <row r="1993" spans="1:9">
      <c r="A1993" t="n">
        <v>15912</v>
      </c>
      <c r="B1993" s="22" t="n">
        <v>58</v>
      </c>
      <c r="C1993" s="7" t="n">
        <v>255</v>
      </c>
      <c r="D1993" s="7" t="n">
        <v>0</v>
      </c>
    </row>
    <row r="1994" spans="1:9">
      <c r="A1994" t="s">
        <v>4</v>
      </c>
      <c r="B1994" s="4" t="s">
        <v>5</v>
      </c>
      <c r="C1994" s="4" t="s">
        <v>10</v>
      </c>
    </row>
    <row r="1995" spans="1:9">
      <c r="A1995" t="n">
        <v>15916</v>
      </c>
      <c r="B1995" s="32" t="n">
        <v>16</v>
      </c>
      <c r="C1995" s="7" t="n">
        <v>3000</v>
      </c>
    </row>
    <row r="1996" spans="1:9">
      <c r="A1996" t="s">
        <v>4</v>
      </c>
      <c r="B1996" s="4" t="s">
        <v>5</v>
      </c>
      <c r="C1996" s="4" t="s">
        <v>13</v>
      </c>
      <c r="D1996" s="4" t="s">
        <v>10</v>
      </c>
      <c r="E1996" s="4" t="s">
        <v>24</v>
      </c>
    </row>
    <row r="1997" spans="1:9">
      <c r="A1997" t="n">
        <v>15919</v>
      </c>
      <c r="B1997" s="22" t="n">
        <v>58</v>
      </c>
      <c r="C1997" s="7" t="n">
        <v>101</v>
      </c>
      <c r="D1997" s="7" t="n">
        <v>500</v>
      </c>
      <c r="E1997" s="7" t="n">
        <v>1</v>
      </c>
    </row>
    <row r="1998" spans="1:9">
      <c r="A1998" t="s">
        <v>4</v>
      </c>
      <c r="B1998" s="4" t="s">
        <v>5</v>
      </c>
      <c r="C1998" s="4" t="s">
        <v>13</v>
      </c>
      <c r="D1998" s="4" t="s">
        <v>10</v>
      </c>
    </row>
    <row r="1999" spans="1:9">
      <c r="A1999" t="n">
        <v>15927</v>
      </c>
      <c r="B1999" s="22" t="n">
        <v>58</v>
      </c>
      <c r="C1999" s="7" t="n">
        <v>254</v>
      </c>
      <c r="D1999" s="7" t="n">
        <v>0</v>
      </c>
    </row>
    <row r="2000" spans="1:9">
      <c r="A2000" t="s">
        <v>4</v>
      </c>
      <c r="B2000" s="4" t="s">
        <v>5</v>
      </c>
      <c r="C2000" s="4" t="s">
        <v>13</v>
      </c>
      <c r="D2000" s="4" t="s">
        <v>13</v>
      </c>
      <c r="E2000" s="4" t="s">
        <v>24</v>
      </c>
      <c r="F2000" s="4" t="s">
        <v>24</v>
      </c>
      <c r="G2000" s="4" t="s">
        <v>24</v>
      </c>
      <c r="H2000" s="4" t="s">
        <v>10</v>
      </c>
    </row>
    <row r="2001" spans="1:15">
      <c r="A2001" t="n">
        <v>15931</v>
      </c>
      <c r="B2001" s="39" t="n">
        <v>45</v>
      </c>
      <c r="C2001" s="7" t="n">
        <v>2</v>
      </c>
      <c r="D2001" s="7" t="n">
        <v>3</v>
      </c>
      <c r="E2001" s="7" t="n">
        <v>-15.9399995803833</v>
      </c>
      <c r="F2001" s="7" t="n">
        <v>14.3800001144409</v>
      </c>
      <c r="G2001" s="7" t="n">
        <v>-185.330001831055</v>
      </c>
      <c r="H2001" s="7" t="n">
        <v>0</v>
      </c>
    </row>
    <row r="2002" spans="1:15">
      <c r="A2002" t="s">
        <v>4</v>
      </c>
      <c r="B2002" s="4" t="s">
        <v>5</v>
      </c>
      <c r="C2002" s="4" t="s">
        <v>13</v>
      </c>
      <c r="D2002" s="4" t="s">
        <v>13</v>
      </c>
      <c r="E2002" s="4" t="s">
        <v>24</v>
      </c>
      <c r="F2002" s="4" t="s">
        <v>24</v>
      </c>
      <c r="G2002" s="4" t="s">
        <v>24</v>
      </c>
      <c r="H2002" s="4" t="s">
        <v>10</v>
      </c>
      <c r="I2002" s="4" t="s">
        <v>13</v>
      </c>
    </row>
    <row r="2003" spans="1:15">
      <c r="A2003" t="n">
        <v>15948</v>
      </c>
      <c r="B2003" s="39" t="n">
        <v>45</v>
      </c>
      <c r="C2003" s="7" t="n">
        <v>4</v>
      </c>
      <c r="D2003" s="7" t="n">
        <v>3</v>
      </c>
      <c r="E2003" s="7" t="n">
        <v>10.5299997329712</v>
      </c>
      <c r="F2003" s="7" t="n">
        <v>154.380004882813</v>
      </c>
      <c r="G2003" s="7" t="n">
        <v>0</v>
      </c>
      <c r="H2003" s="7" t="n">
        <v>0</v>
      </c>
      <c r="I2003" s="7" t="n">
        <v>0</v>
      </c>
    </row>
    <row r="2004" spans="1:15">
      <c r="A2004" t="s">
        <v>4</v>
      </c>
      <c r="B2004" s="4" t="s">
        <v>5</v>
      </c>
      <c r="C2004" s="4" t="s">
        <v>13</v>
      </c>
      <c r="D2004" s="4" t="s">
        <v>13</v>
      </c>
      <c r="E2004" s="4" t="s">
        <v>24</v>
      </c>
      <c r="F2004" s="4" t="s">
        <v>10</v>
      </c>
    </row>
    <row r="2005" spans="1:15">
      <c r="A2005" t="n">
        <v>15966</v>
      </c>
      <c r="B2005" s="39" t="n">
        <v>45</v>
      </c>
      <c r="C2005" s="7" t="n">
        <v>5</v>
      </c>
      <c r="D2005" s="7" t="n">
        <v>3</v>
      </c>
      <c r="E2005" s="7" t="n">
        <v>1.89999997615814</v>
      </c>
      <c r="F2005" s="7" t="n">
        <v>0</v>
      </c>
    </row>
    <row r="2006" spans="1:15">
      <c r="A2006" t="s">
        <v>4</v>
      </c>
      <c r="B2006" s="4" t="s">
        <v>5</v>
      </c>
      <c r="C2006" s="4" t="s">
        <v>13</v>
      </c>
      <c r="D2006" s="4" t="s">
        <v>13</v>
      </c>
      <c r="E2006" s="4" t="s">
        <v>24</v>
      </c>
      <c r="F2006" s="4" t="s">
        <v>10</v>
      </c>
    </row>
    <row r="2007" spans="1:15">
      <c r="A2007" t="n">
        <v>15975</v>
      </c>
      <c r="B2007" s="39" t="n">
        <v>45</v>
      </c>
      <c r="C2007" s="7" t="n">
        <v>11</v>
      </c>
      <c r="D2007" s="7" t="n">
        <v>3</v>
      </c>
      <c r="E2007" s="7" t="n">
        <v>40</v>
      </c>
      <c r="F2007" s="7" t="n">
        <v>0</v>
      </c>
    </row>
    <row r="2008" spans="1:15">
      <c r="A2008" t="s">
        <v>4</v>
      </c>
      <c r="B2008" s="4" t="s">
        <v>5</v>
      </c>
      <c r="C2008" s="4" t="s">
        <v>13</v>
      </c>
      <c r="D2008" s="4" t="s">
        <v>10</v>
      </c>
    </row>
    <row r="2009" spans="1:15">
      <c r="A2009" t="n">
        <v>15984</v>
      </c>
      <c r="B2009" s="22" t="n">
        <v>58</v>
      </c>
      <c r="C2009" s="7" t="n">
        <v>255</v>
      </c>
      <c r="D2009" s="7" t="n">
        <v>0</v>
      </c>
    </row>
    <row r="2010" spans="1:15">
      <c r="A2010" t="s">
        <v>4</v>
      </c>
      <c r="B2010" s="4" t="s">
        <v>5</v>
      </c>
      <c r="C2010" s="4" t="s">
        <v>13</v>
      </c>
      <c r="D2010" s="4" t="s">
        <v>10</v>
      </c>
      <c r="E2010" s="4" t="s">
        <v>24</v>
      </c>
      <c r="F2010" s="4" t="s">
        <v>10</v>
      </c>
      <c r="G2010" s="4" t="s">
        <v>9</v>
      </c>
      <c r="H2010" s="4" t="s">
        <v>9</v>
      </c>
      <c r="I2010" s="4" t="s">
        <v>10</v>
      </c>
      <c r="J2010" s="4" t="s">
        <v>10</v>
      </c>
      <c r="K2010" s="4" t="s">
        <v>9</v>
      </c>
      <c r="L2010" s="4" t="s">
        <v>9</v>
      </c>
      <c r="M2010" s="4" t="s">
        <v>9</v>
      </c>
      <c r="N2010" s="4" t="s">
        <v>9</v>
      </c>
      <c r="O2010" s="4" t="s">
        <v>6</v>
      </c>
    </row>
    <row r="2011" spans="1:15">
      <c r="A2011" t="n">
        <v>15988</v>
      </c>
      <c r="B2011" s="15" t="n">
        <v>50</v>
      </c>
      <c r="C2011" s="7" t="n">
        <v>0</v>
      </c>
      <c r="D2011" s="7" t="n">
        <v>5318</v>
      </c>
      <c r="E2011" s="7" t="n">
        <v>1</v>
      </c>
      <c r="F2011" s="7" t="n">
        <v>100</v>
      </c>
      <c r="G2011" s="7" t="n">
        <v>0</v>
      </c>
      <c r="H2011" s="7" t="n">
        <v>0</v>
      </c>
      <c r="I2011" s="7" t="n">
        <v>1</v>
      </c>
      <c r="J2011" s="7" t="n">
        <v>7056</v>
      </c>
      <c r="K2011" s="7" t="n">
        <v>0</v>
      </c>
      <c r="L2011" s="7" t="n">
        <v>0</v>
      </c>
      <c r="M2011" s="7" t="n">
        <v>0</v>
      </c>
      <c r="N2011" s="7" t="n">
        <v>1112014848</v>
      </c>
      <c r="O2011" s="7" t="s">
        <v>12</v>
      </c>
    </row>
    <row r="2012" spans="1:15">
      <c r="A2012" t="s">
        <v>4</v>
      </c>
      <c r="B2012" s="4" t="s">
        <v>5</v>
      </c>
      <c r="C2012" s="4" t="s">
        <v>10</v>
      </c>
    </row>
    <row r="2013" spans="1:15">
      <c r="A2013" t="n">
        <v>16027</v>
      </c>
      <c r="B2013" s="32" t="n">
        <v>16</v>
      </c>
      <c r="C2013" s="7" t="n">
        <v>400</v>
      </c>
    </row>
    <row r="2014" spans="1:15">
      <c r="A2014" t="s">
        <v>4</v>
      </c>
      <c r="B2014" s="4" t="s">
        <v>5</v>
      </c>
      <c r="C2014" s="4" t="s">
        <v>13</v>
      </c>
      <c r="D2014" s="4" t="s">
        <v>10</v>
      </c>
      <c r="E2014" s="4" t="s">
        <v>24</v>
      </c>
      <c r="F2014" s="4" t="s">
        <v>10</v>
      </c>
      <c r="G2014" s="4" t="s">
        <v>9</v>
      </c>
      <c r="H2014" s="4" t="s">
        <v>9</v>
      </c>
      <c r="I2014" s="4" t="s">
        <v>10</v>
      </c>
      <c r="J2014" s="4" t="s">
        <v>10</v>
      </c>
      <c r="K2014" s="4" t="s">
        <v>9</v>
      </c>
      <c r="L2014" s="4" t="s">
        <v>9</v>
      </c>
      <c r="M2014" s="4" t="s">
        <v>9</v>
      </c>
      <c r="N2014" s="4" t="s">
        <v>9</v>
      </c>
      <c r="O2014" s="4" t="s">
        <v>6</v>
      </c>
    </row>
    <row r="2015" spans="1:15">
      <c r="A2015" t="n">
        <v>16030</v>
      </c>
      <c r="B2015" s="15" t="n">
        <v>50</v>
      </c>
      <c r="C2015" s="7" t="n">
        <v>0</v>
      </c>
      <c r="D2015" s="7" t="n">
        <v>5319</v>
      </c>
      <c r="E2015" s="7" t="n">
        <v>1</v>
      </c>
      <c r="F2015" s="7" t="n">
        <v>100</v>
      </c>
      <c r="G2015" s="7" t="n">
        <v>0</v>
      </c>
      <c r="H2015" s="7" t="n">
        <v>1077936128</v>
      </c>
      <c r="I2015" s="7" t="n">
        <v>1</v>
      </c>
      <c r="J2015" s="7" t="n">
        <v>7056</v>
      </c>
      <c r="K2015" s="7" t="n">
        <v>0</v>
      </c>
      <c r="L2015" s="7" t="n">
        <v>0</v>
      </c>
      <c r="M2015" s="7" t="n">
        <v>0</v>
      </c>
      <c r="N2015" s="7" t="n">
        <v>1112014848</v>
      </c>
      <c r="O2015" s="7" t="s">
        <v>12</v>
      </c>
    </row>
    <row r="2016" spans="1:15">
      <c r="A2016" t="s">
        <v>4</v>
      </c>
      <c r="B2016" s="4" t="s">
        <v>5</v>
      </c>
      <c r="C2016" s="4" t="s">
        <v>10</v>
      </c>
    </row>
    <row r="2017" spans="1:15">
      <c r="A2017" t="n">
        <v>16069</v>
      </c>
      <c r="B2017" s="32" t="n">
        <v>16</v>
      </c>
      <c r="C2017" s="7" t="n">
        <v>100</v>
      </c>
    </row>
    <row r="2018" spans="1:15">
      <c r="A2018" t="s">
        <v>4</v>
      </c>
      <c r="B2018" s="4" t="s">
        <v>5</v>
      </c>
      <c r="C2018" s="4" t="s">
        <v>13</v>
      </c>
      <c r="D2018" s="4" t="s">
        <v>10</v>
      </c>
      <c r="E2018" s="4" t="s">
        <v>10</v>
      </c>
    </row>
    <row r="2019" spans="1:15">
      <c r="A2019" t="n">
        <v>16072</v>
      </c>
      <c r="B2019" s="15" t="n">
        <v>50</v>
      </c>
      <c r="C2019" s="7" t="n">
        <v>1</v>
      </c>
      <c r="D2019" s="7" t="n">
        <v>12330</v>
      </c>
      <c r="E2019" s="7" t="n">
        <v>1000</v>
      </c>
    </row>
    <row r="2020" spans="1:15">
      <c r="A2020" t="s">
        <v>4</v>
      </c>
      <c r="B2020" s="4" t="s">
        <v>5</v>
      </c>
      <c r="C2020" s="4" t="s">
        <v>13</v>
      </c>
      <c r="D2020" s="4" t="s">
        <v>10</v>
      </c>
      <c r="E2020" s="4" t="s">
        <v>6</v>
      </c>
      <c r="F2020" s="4" t="s">
        <v>6</v>
      </c>
      <c r="G2020" s="4" t="s">
        <v>6</v>
      </c>
      <c r="H2020" s="4" t="s">
        <v>6</v>
      </c>
    </row>
    <row r="2021" spans="1:15">
      <c r="A2021" t="n">
        <v>16078</v>
      </c>
      <c r="B2021" s="48" t="n">
        <v>51</v>
      </c>
      <c r="C2021" s="7" t="n">
        <v>3</v>
      </c>
      <c r="D2021" s="7" t="n">
        <v>0</v>
      </c>
      <c r="E2021" s="7" t="s">
        <v>186</v>
      </c>
      <c r="F2021" s="7" t="s">
        <v>185</v>
      </c>
      <c r="G2021" s="7" t="s">
        <v>79</v>
      </c>
      <c r="H2021" s="7" t="s">
        <v>78</v>
      </c>
    </row>
    <row r="2022" spans="1:15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10</v>
      </c>
      <c r="F2022" s="4" t="s">
        <v>10</v>
      </c>
      <c r="G2022" s="4" t="s">
        <v>10</v>
      </c>
      <c r="H2022" s="4" t="s">
        <v>10</v>
      </c>
      <c r="I2022" s="4" t="s">
        <v>6</v>
      </c>
      <c r="J2022" s="4" t="s">
        <v>24</v>
      </c>
      <c r="K2022" s="4" t="s">
        <v>24</v>
      </c>
      <c r="L2022" s="4" t="s">
        <v>24</v>
      </c>
      <c r="M2022" s="4" t="s">
        <v>9</v>
      </c>
      <c r="N2022" s="4" t="s">
        <v>9</v>
      </c>
      <c r="O2022" s="4" t="s">
        <v>24</v>
      </c>
      <c r="P2022" s="4" t="s">
        <v>24</v>
      </c>
      <c r="Q2022" s="4" t="s">
        <v>24</v>
      </c>
      <c r="R2022" s="4" t="s">
        <v>24</v>
      </c>
      <c r="S2022" s="4" t="s">
        <v>13</v>
      </c>
    </row>
    <row r="2023" spans="1:15">
      <c r="A2023" t="n">
        <v>16091</v>
      </c>
      <c r="B2023" s="66" t="n">
        <v>39</v>
      </c>
      <c r="C2023" s="7" t="n">
        <v>12</v>
      </c>
      <c r="D2023" s="7" t="n">
        <v>65533</v>
      </c>
      <c r="E2023" s="7" t="n">
        <v>203</v>
      </c>
      <c r="F2023" s="7" t="n">
        <v>0</v>
      </c>
      <c r="G2023" s="7" t="n">
        <v>7056</v>
      </c>
      <c r="H2023" s="7" t="n">
        <v>3</v>
      </c>
      <c r="I2023" s="7" t="s">
        <v>168</v>
      </c>
      <c r="J2023" s="7" t="n">
        <v>0</v>
      </c>
      <c r="K2023" s="7" t="n">
        <v>0</v>
      </c>
      <c r="L2023" s="7" t="n">
        <v>0</v>
      </c>
      <c r="M2023" s="7" t="n">
        <v>0</v>
      </c>
      <c r="N2023" s="7" t="n">
        <v>0</v>
      </c>
      <c r="O2023" s="7" t="n">
        <v>0</v>
      </c>
      <c r="P2023" s="7" t="n">
        <v>1</v>
      </c>
      <c r="Q2023" s="7" t="n">
        <v>1</v>
      </c>
      <c r="R2023" s="7" t="n">
        <v>1</v>
      </c>
      <c r="S2023" s="7" t="n">
        <v>103</v>
      </c>
    </row>
    <row r="2024" spans="1:15">
      <c r="A2024" t="s">
        <v>4</v>
      </c>
      <c r="B2024" s="4" t="s">
        <v>5</v>
      </c>
      <c r="C2024" s="4" t="s">
        <v>10</v>
      </c>
      <c r="D2024" s="4" t="s">
        <v>13</v>
      </c>
    </row>
    <row r="2025" spans="1:15">
      <c r="A2025" t="n">
        <v>16152</v>
      </c>
      <c r="B2025" s="70" t="n">
        <v>56</v>
      </c>
      <c r="C2025" s="7" t="n">
        <v>7056</v>
      </c>
      <c r="D2025" s="7" t="n">
        <v>0</v>
      </c>
    </row>
    <row r="2026" spans="1:15">
      <c r="A2026" t="s">
        <v>4</v>
      </c>
      <c r="B2026" s="4" t="s">
        <v>5</v>
      </c>
      <c r="C2026" s="4" t="s">
        <v>13</v>
      </c>
      <c r="D2026" s="4" t="s">
        <v>24</v>
      </c>
      <c r="E2026" s="4" t="s">
        <v>24</v>
      </c>
      <c r="F2026" s="4" t="s">
        <v>24</v>
      </c>
    </row>
    <row r="2027" spans="1:15">
      <c r="A2027" t="n">
        <v>16156</v>
      </c>
      <c r="B2027" s="39" t="n">
        <v>45</v>
      </c>
      <c r="C2027" s="7" t="n">
        <v>9</v>
      </c>
      <c r="D2027" s="7" t="n">
        <v>0.0199999995529652</v>
      </c>
      <c r="E2027" s="7" t="n">
        <v>0.0199999995529652</v>
      </c>
      <c r="F2027" s="7" t="n">
        <v>0.5</v>
      </c>
    </row>
    <row r="2028" spans="1:15">
      <c r="A2028" t="s">
        <v>4</v>
      </c>
      <c r="B2028" s="4" t="s">
        <v>5</v>
      </c>
      <c r="C2028" s="4" t="s">
        <v>13</v>
      </c>
      <c r="D2028" s="4" t="s">
        <v>10</v>
      </c>
      <c r="E2028" s="4" t="s">
        <v>10</v>
      </c>
    </row>
    <row r="2029" spans="1:15">
      <c r="A2029" t="n">
        <v>16170</v>
      </c>
      <c r="B2029" s="15" t="n">
        <v>50</v>
      </c>
      <c r="C2029" s="7" t="n">
        <v>1</v>
      </c>
      <c r="D2029" s="7" t="n">
        <v>5319</v>
      </c>
      <c r="E2029" s="7" t="n">
        <v>200</v>
      </c>
    </row>
    <row r="2030" spans="1:15">
      <c r="A2030" t="s">
        <v>4</v>
      </c>
      <c r="B2030" s="4" t="s">
        <v>5</v>
      </c>
      <c r="C2030" s="4" t="s">
        <v>13</v>
      </c>
      <c r="D2030" s="4" t="s">
        <v>10</v>
      </c>
      <c r="E2030" s="4" t="s">
        <v>24</v>
      </c>
      <c r="F2030" s="4" t="s">
        <v>10</v>
      </c>
      <c r="G2030" s="4" t="s">
        <v>9</v>
      </c>
      <c r="H2030" s="4" t="s">
        <v>9</v>
      </c>
      <c r="I2030" s="4" t="s">
        <v>10</v>
      </c>
      <c r="J2030" s="4" t="s">
        <v>10</v>
      </c>
      <c r="K2030" s="4" t="s">
        <v>9</v>
      </c>
      <c r="L2030" s="4" t="s">
        <v>9</v>
      </c>
      <c r="M2030" s="4" t="s">
        <v>9</v>
      </c>
      <c r="N2030" s="4" t="s">
        <v>9</v>
      </c>
      <c r="O2030" s="4" t="s">
        <v>6</v>
      </c>
    </row>
    <row r="2031" spans="1:15">
      <c r="A2031" t="n">
        <v>16176</v>
      </c>
      <c r="B2031" s="15" t="n">
        <v>50</v>
      </c>
      <c r="C2031" s="7" t="n">
        <v>0</v>
      </c>
      <c r="D2031" s="7" t="n">
        <v>12326</v>
      </c>
      <c r="E2031" s="7" t="n">
        <v>0.600000023841858</v>
      </c>
      <c r="F2031" s="7" t="n">
        <v>1500</v>
      </c>
      <c r="G2031" s="7" t="n">
        <v>0</v>
      </c>
      <c r="H2031" s="7" t="n">
        <v>0</v>
      </c>
      <c r="I2031" s="7" t="n">
        <v>1</v>
      </c>
      <c r="J2031" s="7" t="n">
        <v>7056</v>
      </c>
      <c r="K2031" s="7" t="n">
        <v>0</v>
      </c>
      <c r="L2031" s="7" t="n">
        <v>0</v>
      </c>
      <c r="M2031" s="7" t="n">
        <v>0</v>
      </c>
      <c r="N2031" s="7" t="n">
        <v>1112014848</v>
      </c>
      <c r="O2031" s="7" t="s">
        <v>12</v>
      </c>
    </row>
    <row r="2032" spans="1:15">
      <c r="A2032" t="s">
        <v>4</v>
      </c>
      <c r="B2032" s="4" t="s">
        <v>5</v>
      </c>
      <c r="C2032" s="4" t="s">
        <v>13</v>
      </c>
      <c r="D2032" s="4" t="s">
        <v>10</v>
      </c>
      <c r="E2032" s="4" t="s">
        <v>24</v>
      </c>
    </row>
    <row r="2033" spans="1:19">
      <c r="A2033" t="n">
        <v>16215</v>
      </c>
      <c r="B2033" s="22" t="n">
        <v>58</v>
      </c>
      <c r="C2033" s="7" t="n">
        <v>101</v>
      </c>
      <c r="D2033" s="7" t="n">
        <v>300</v>
      </c>
      <c r="E2033" s="7" t="n">
        <v>1</v>
      </c>
    </row>
    <row r="2034" spans="1:19">
      <c r="A2034" t="s">
        <v>4</v>
      </c>
      <c r="B2034" s="4" t="s">
        <v>5</v>
      </c>
      <c r="C2034" s="4" t="s">
        <v>13</v>
      </c>
      <c r="D2034" s="4" t="s">
        <v>10</v>
      </c>
    </row>
    <row r="2035" spans="1:19">
      <c r="A2035" t="n">
        <v>16223</v>
      </c>
      <c r="B2035" s="22" t="n">
        <v>58</v>
      </c>
      <c r="C2035" s="7" t="n">
        <v>254</v>
      </c>
      <c r="D2035" s="7" t="n">
        <v>0</v>
      </c>
    </row>
    <row r="2036" spans="1:19">
      <c r="A2036" t="s">
        <v>4</v>
      </c>
      <c r="B2036" s="4" t="s">
        <v>5</v>
      </c>
      <c r="C2036" s="4" t="s">
        <v>13</v>
      </c>
      <c r="D2036" s="4" t="s">
        <v>10</v>
      </c>
      <c r="E2036" s="4" t="s">
        <v>13</v>
      </c>
    </row>
    <row r="2037" spans="1:19">
      <c r="A2037" t="n">
        <v>16227</v>
      </c>
      <c r="B2037" s="66" t="n">
        <v>39</v>
      </c>
      <c r="C2037" s="7" t="n">
        <v>13</v>
      </c>
      <c r="D2037" s="7" t="n">
        <v>65533</v>
      </c>
      <c r="E2037" s="7" t="n">
        <v>103</v>
      </c>
    </row>
    <row r="2038" spans="1:19">
      <c r="A2038" t="s">
        <v>4</v>
      </c>
      <c r="B2038" s="4" t="s">
        <v>5</v>
      </c>
      <c r="C2038" s="4" t="s">
        <v>13</v>
      </c>
      <c r="D2038" s="4" t="s">
        <v>10</v>
      </c>
    </row>
    <row r="2039" spans="1:19">
      <c r="A2039" t="n">
        <v>16232</v>
      </c>
      <c r="B2039" s="22" t="n">
        <v>58</v>
      </c>
      <c r="C2039" s="7" t="n">
        <v>255</v>
      </c>
      <c r="D2039" s="7" t="n">
        <v>0</v>
      </c>
    </row>
    <row r="2040" spans="1:19">
      <c r="A2040" t="s">
        <v>4</v>
      </c>
      <c r="B2040" s="4" t="s">
        <v>5</v>
      </c>
      <c r="C2040" s="4" t="s">
        <v>10</v>
      </c>
      <c r="D2040" s="4" t="s">
        <v>13</v>
      </c>
      <c r="E2040" s="4" t="s">
        <v>6</v>
      </c>
      <c r="F2040" s="4" t="s">
        <v>24</v>
      </c>
      <c r="G2040" s="4" t="s">
        <v>24</v>
      </c>
      <c r="H2040" s="4" t="s">
        <v>24</v>
      </c>
    </row>
    <row r="2041" spans="1:19">
      <c r="A2041" t="n">
        <v>16236</v>
      </c>
      <c r="B2041" s="55" t="n">
        <v>48</v>
      </c>
      <c r="C2041" s="7" t="n">
        <v>0</v>
      </c>
      <c r="D2041" s="7" t="n">
        <v>0</v>
      </c>
      <c r="E2041" s="7" t="s">
        <v>157</v>
      </c>
      <c r="F2041" s="7" t="n">
        <v>-1</v>
      </c>
      <c r="G2041" s="7" t="n">
        <v>1</v>
      </c>
      <c r="H2041" s="7" t="n">
        <v>0</v>
      </c>
    </row>
    <row r="2042" spans="1:19">
      <c r="A2042" t="s">
        <v>4</v>
      </c>
      <c r="B2042" s="4" t="s">
        <v>5</v>
      </c>
      <c r="C2042" s="4" t="s">
        <v>10</v>
      </c>
      <c r="D2042" s="4" t="s">
        <v>13</v>
      </c>
      <c r="E2042" s="4" t="s">
        <v>13</v>
      </c>
      <c r="F2042" s="4" t="s">
        <v>6</v>
      </c>
    </row>
    <row r="2043" spans="1:19">
      <c r="A2043" t="n">
        <v>16262</v>
      </c>
      <c r="B2043" s="27" t="n">
        <v>47</v>
      </c>
      <c r="C2043" s="7" t="n">
        <v>7056</v>
      </c>
      <c r="D2043" s="7" t="n">
        <v>0</v>
      </c>
      <c r="E2043" s="7" t="n">
        <v>0</v>
      </c>
      <c r="F2043" s="7" t="s">
        <v>54</v>
      </c>
    </row>
    <row r="2044" spans="1:19">
      <c r="A2044" t="s">
        <v>4</v>
      </c>
      <c r="B2044" s="4" t="s">
        <v>5</v>
      </c>
      <c r="C2044" s="4" t="s">
        <v>13</v>
      </c>
      <c r="D2044" s="4" t="s">
        <v>10</v>
      </c>
    </row>
    <row r="2045" spans="1:19">
      <c r="A2045" t="n">
        <v>16275</v>
      </c>
      <c r="B2045" s="22" t="n">
        <v>58</v>
      </c>
      <c r="C2045" s="7" t="n">
        <v>255</v>
      </c>
      <c r="D2045" s="7" t="n">
        <v>0</v>
      </c>
    </row>
    <row r="2046" spans="1:19">
      <c r="A2046" t="s">
        <v>4</v>
      </c>
      <c r="B2046" s="4" t="s">
        <v>5</v>
      </c>
      <c r="C2046" s="4" t="s">
        <v>13</v>
      </c>
      <c r="D2046" s="4" t="s">
        <v>10</v>
      </c>
    </row>
    <row r="2047" spans="1:19">
      <c r="A2047" t="n">
        <v>16279</v>
      </c>
      <c r="B2047" s="39" t="n">
        <v>45</v>
      </c>
      <c r="C2047" s="7" t="n">
        <v>7</v>
      </c>
      <c r="D2047" s="7" t="n">
        <v>255</v>
      </c>
    </row>
    <row r="2048" spans="1:19">
      <c r="A2048" t="s">
        <v>4</v>
      </c>
      <c r="B2048" s="4" t="s">
        <v>5</v>
      </c>
      <c r="C2048" s="4" t="s">
        <v>13</v>
      </c>
      <c r="D2048" s="4" t="s">
        <v>10</v>
      </c>
      <c r="E2048" s="4" t="s">
        <v>10</v>
      </c>
      <c r="F2048" s="4" t="s">
        <v>9</v>
      </c>
    </row>
    <row r="2049" spans="1:8">
      <c r="A2049" t="n">
        <v>16283</v>
      </c>
      <c r="B2049" s="40" t="n">
        <v>84</v>
      </c>
      <c r="C2049" s="7" t="n">
        <v>1</v>
      </c>
      <c r="D2049" s="7" t="n">
        <v>0</v>
      </c>
      <c r="E2049" s="7" t="n">
        <v>0</v>
      </c>
      <c r="F2049" s="7" t="n">
        <v>0</v>
      </c>
    </row>
    <row r="2050" spans="1:8">
      <c r="A2050" t="s">
        <v>4</v>
      </c>
      <c r="B2050" s="4" t="s">
        <v>5</v>
      </c>
      <c r="C2050" s="4" t="s">
        <v>10</v>
      </c>
    </row>
    <row r="2051" spans="1:8">
      <c r="A2051" t="n">
        <v>16293</v>
      </c>
      <c r="B2051" s="32" t="n">
        <v>16</v>
      </c>
      <c r="C2051" s="7" t="n">
        <v>500</v>
      </c>
    </row>
    <row r="2052" spans="1:8">
      <c r="A2052" t="s">
        <v>4</v>
      </c>
      <c r="B2052" s="4" t="s">
        <v>5</v>
      </c>
      <c r="C2052" s="4" t="s">
        <v>13</v>
      </c>
      <c r="D2052" s="4" t="s">
        <v>24</v>
      </c>
      <c r="E2052" s="4" t="s">
        <v>10</v>
      </c>
      <c r="F2052" s="4" t="s">
        <v>13</v>
      </c>
    </row>
    <row r="2053" spans="1:8">
      <c r="A2053" t="n">
        <v>16296</v>
      </c>
      <c r="B2053" s="13" t="n">
        <v>49</v>
      </c>
      <c r="C2053" s="7" t="n">
        <v>3</v>
      </c>
      <c r="D2053" s="7" t="n">
        <v>0.699999988079071</v>
      </c>
      <c r="E2053" s="7" t="n">
        <v>500</v>
      </c>
      <c r="F2053" s="7" t="n">
        <v>0</v>
      </c>
    </row>
    <row r="2054" spans="1:8">
      <c r="A2054" t="s">
        <v>4</v>
      </c>
      <c r="B2054" s="4" t="s">
        <v>5</v>
      </c>
      <c r="C2054" s="4" t="s">
        <v>10</v>
      </c>
      <c r="D2054" s="4" t="s">
        <v>10</v>
      </c>
      <c r="E2054" s="4" t="s">
        <v>10</v>
      </c>
    </row>
    <row r="2055" spans="1:8">
      <c r="A2055" t="n">
        <v>16305</v>
      </c>
      <c r="B2055" s="45" t="n">
        <v>61</v>
      </c>
      <c r="C2055" s="7" t="n">
        <v>0</v>
      </c>
      <c r="D2055" s="7" t="n">
        <v>6</v>
      </c>
      <c r="E2055" s="7" t="n">
        <v>1000</v>
      </c>
    </row>
    <row r="2056" spans="1:8">
      <c r="A2056" t="s">
        <v>4</v>
      </c>
      <c r="B2056" s="4" t="s">
        <v>5</v>
      </c>
      <c r="C2056" s="4" t="s">
        <v>10</v>
      </c>
    </row>
    <row r="2057" spans="1:8">
      <c r="A2057" t="n">
        <v>16312</v>
      </c>
      <c r="B2057" s="32" t="n">
        <v>16</v>
      </c>
      <c r="C2057" s="7" t="n">
        <v>300</v>
      </c>
    </row>
    <row r="2058" spans="1:8">
      <c r="A2058" t="s">
        <v>4</v>
      </c>
      <c r="B2058" s="4" t="s">
        <v>5</v>
      </c>
      <c r="C2058" s="4" t="s">
        <v>13</v>
      </c>
      <c r="D2058" s="4" t="s">
        <v>10</v>
      </c>
      <c r="E2058" s="4" t="s">
        <v>6</v>
      </c>
    </row>
    <row r="2059" spans="1:8">
      <c r="A2059" t="n">
        <v>16315</v>
      </c>
      <c r="B2059" s="48" t="n">
        <v>51</v>
      </c>
      <c r="C2059" s="7" t="n">
        <v>4</v>
      </c>
      <c r="D2059" s="7" t="n">
        <v>0</v>
      </c>
      <c r="E2059" s="7" t="s">
        <v>142</v>
      </c>
    </row>
    <row r="2060" spans="1:8">
      <c r="A2060" t="s">
        <v>4</v>
      </c>
      <c r="B2060" s="4" t="s">
        <v>5</v>
      </c>
      <c r="C2060" s="4" t="s">
        <v>10</v>
      </c>
    </row>
    <row r="2061" spans="1:8">
      <c r="A2061" t="n">
        <v>16328</v>
      </c>
      <c r="B2061" s="32" t="n">
        <v>16</v>
      </c>
      <c r="C2061" s="7" t="n">
        <v>0</v>
      </c>
    </row>
    <row r="2062" spans="1:8">
      <c r="A2062" t="s">
        <v>4</v>
      </c>
      <c r="B2062" s="4" t="s">
        <v>5</v>
      </c>
      <c r="C2062" s="4" t="s">
        <v>10</v>
      </c>
      <c r="D2062" s="4" t="s">
        <v>13</v>
      </c>
      <c r="E2062" s="4" t="s">
        <v>9</v>
      </c>
      <c r="F2062" s="4" t="s">
        <v>81</v>
      </c>
      <c r="G2062" s="4" t="s">
        <v>13</v>
      </c>
      <c r="H2062" s="4" t="s">
        <v>13</v>
      </c>
    </row>
    <row r="2063" spans="1:8">
      <c r="A2063" t="n">
        <v>16331</v>
      </c>
      <c r="B2063" s="49" t="n">
        <v>26</v>
      </c>
      <c r="C2063" s="7" t="n">
        <v>0</v>
      </c>
      <c r="D2063" s="7" t="n">
        <v>17</v>
      </c>
      <c r="E2063" s="7" t="n">
        <v>52683</v>
      </c>
      <c r="F2063" s="7" t="s">
        <v>187</v>
      </c>
      <c r="G2063" s="7" t="n">
        <v>2</v>
      </c>
      <c r="H2063" s="7" t="n">
        <v>0</v>
      </c>
    </row>
    <row r="2064" spans="1:8">
      <c r="A2064" t="s">
        <v>4</v>
      </c>
      <c r="B2064" s="4" t="s">
        <v>5</v>
      </c>
    </row>
    <row r="2065" spans="1:8">
      <c r="A2065" t="n">
        <v>16436</v>
      </c>
      <c r="B2065" s="50" t="n">
        <v>28</v>
      </c>
    </row>
    <row r="2066" spans="1:8">
      <c r="A2066" t="s">
        <v>4</v>
      </c>
      <c r="B2066" s="4" t="s">
        <v>5</v>
      </c>
      <c r="C2066" s="4" t="s">
        <v>10</v>
      </c>
      <c r="D2066" s="4" t="s">
        <v>13</v>
      </c>
    </row>
    <row r="2067" spans="1:8">
      <c r="A2067" t="n">
        <v>16437</v>
      </c>
      <c r="B2067" s="51" t="n">
        <v>89</v>
      </c>
      <c r="C2067" s="7" t="n">
        <v>65533</v>
      </c>
      <c r="D2067" s="7" t="n">
        <v>1</v>
      </c>
    </row>
    <row r="2068" spans="1:8">
      <c r="A2068" t="s">
        <v>4</v>
      </c>
      <c r="B2068" s="4" t="s">
        <v>5</v>
      </c>
      <c r="C2068" s="4" t="s">
        <v>13</v>
      </c>
      <c r="D2068" s="4" t="s">
        <v>10</v>
      </c>
      <c r="E2068" s="4" t="s">
        <v>24</v>
      </c>
    </row>
    <row r="2069" spans="1:8">
      <c r="A2069" t="n">
        <v>16441</v>
      </c>
      <c r="B2069" s="22" t="n">
        <v>58</v>
      </c>
      <c r="C2069" s="7" t="n">
        <v>101</v>
      </c>
      <c r="D2069" s="7" t="n">
        <v>500</v>
      </c>
      <c r="E2069" s="7" t="n">
        <v>1</v>
      </c>
    </row>
    <row r="2070" spans="1:8">
      <c r="A2070" t="s">
        <v>4</v>
      </c>
      <c r="B2070" s="4" t="s">
        <v>5</v>
      </c>
      <c r="C2070" s="4" t="s">
        <v>13</v>
      </c>
      <c r="D2070" s="4" t="s">
        <v>10</v>
      </c>
      <c r="E2070" s="4" t="s">
        <v>10</v>
      </c>
    </row>
    <row r="2071" spans="1:8">
      <c r="A2071" t="n">
        <v>16449</v>
      </c>
      <c r="B2071" s="15" t="n">
        <v>50</v>
      </c>
      <c r="C2071" s="7" t="n">
        <v>1</v>
      </c>
      <c r="D2071" s="7" t="n">
        <v>12326</v>
      </c>
      <c r="E2071" s="7" t="n">
        <v>500</v>
      </c>
    </row>
    <row r="2072" spans="1:8">
      <c r="A2072" t="s">
        <v>4</v>
      </c>
      <c r="B2072" s="4" t="s">
        <v>5</v>
      </c>
      <c r="C2072" s="4" t="s">
        <v>13</v>
      </c>
      <c r="D2072" s="4" t="s">
        <v>10</v>
      </c>
    </row>
    <row r="2073" spans="1:8">
      <c r="A2073" t="n">
        <v>16455</v>
      </c>
      <c r="B2073" s="22" t="n">
        <v>58</v>
      </c>
      <c r="C2073" s="7" t="n">
        <v>254</v>
      </c>
      <c r="D2073" s="7" t="n">
        <v>0</v>
      </c>
    </row>
    <row r="2074" spans="1:8">
      <c r="A2074" t="s">
        <v>4</v>
      </c>
      <c r="B2074" s="4" t="s">
        <v>5</v>
      </c>
      <c r="C2074" s="4" t="s">
        <v>13</v>
      </c>
      <c r="D2074" s="4" t="s">
        <v>13</v>
      </c>
      <c r="E2074" s="4" t="s">
        <v>24</v>
      </c>
      <c r="F2074" s="4" t="s">
        <v>24</v>
      </c>
      <c r="G2074" s="4" t="s">
        <v>24</v>
      </c>
      <c r="H2074" s="4" t="s">
        <v>10</v>
      </c>
    </row>
    <row r="2075" spans="1:8">
      <c r="A2075" t="n">
        <v>16459</v>
      </c>
      <c r="B2075" s="39" t="n">
        <v>45</v>
      </c>
      <c r="C2075" s="7" t="n">
        <v>2</v>
      </c>
      <c r="D2075" s="7" t="n">
        <v>3</v>
      </c>
      <c r="E2075" s="7" t="n">
        <v>-12.1199998855591</v>
      </c>
      <c r="F2075" s="7" t="n">
        <v>14.4799995422363</v>
      </c>
      <c r="G2075" s="7" t="n">
        <v>-187.960006713867</v>
      </c>
      <c r="H2075" s="7" t="n">
        <v>0</v>
      </c>
    </row>
    <row r="2076" spans="1:8">
      <c r="A2076" t="s">
        <v>4</v>
      </c>
      <c r="B2076" s="4" t="s">
        <v>5</v>
      </c>
      <c r="C2076" s="4" t="s">
        <v>13</v>
      </c>
      <c r="D2076" s="4" t="s">
        <v>13</v>
      </c>
      <c r="E2076" s="4" t="s">
        <v>24</v>
      </c>
      <c r="F2076" s="4" t="s">
        <v>24</v>
      </c>
      <c r="G2076" s="4" t="s">
        <v>24</v>
      </c>
      <c r="H2076" s="4" t="s">
        <v>10</v>
      </c>
      <c r="I2076" s="4" t="s">
        <v>13</v>
      </c>
    </row>
    <row r="2077" spans="1:8">
      <c r="A2077" t="n">
        <v>16476</v>
      </c>
      <c r="B2077" s="39" t="n">
        <v>45</v>
      </c>
      <c r="C2077" s="7" t="n">
        <v>4</v>
      </c>
      <c r="D2077" s="7" t="n">
        <v>3</v>
      </c>
      <c r="E2077" s="7" t="n">
        <v>3.76999998092651</v>
      </c>
      <c r="F2077" s="7" t="n">
        <v>249.839996337891</v>
      </c>
      <c r="G2077" s="7" t="n">
        <v>12</v>
      </c>
      <c r="H2077" s="7" t="n">
        <v>0</v>
      </c>
      <c r="I2077" s="7" t="n">
        <v>0</v>
      </c>
    </row>
    <row r="2078" spans="1:8">
      <c r="A2078" t="s">
        <v>4</v>
      </c>
      <c r="B2078" s="4" t="s">
        <v>5</v>
      </c>
      <c r="C2078" s="4" t="s">
        <v>13</v>
      </c>
      <c r="D2078" s="4" t="s">
        <v>13</v>
      </c>
      <c r="E2078" s="4" t="s">
        <v>24</v>
      </c>
      <c r="F2078" s="4" t="s">
        <v>10</v>
      </c>
    </row>
    <row r="2079" spans="1:8">
      <c r="A2079" t="n">
        <v>16494</v>
      </c>
      <c r="B2079" s="39" t="n">
        <v>45</v>
      </c>
      <c r="C2079" s="7" t="n">
        <v>5</v>
      </c>
      <c r="D2079" s="7" t="n">
        <v>3</v>
      </c>
      <c r="E2079" s="7" t="n">
        <v>1.70000004768372</v>
      </c>
      <c r="F2079" s="7" t="n">
        <v>0</v>
      </c>
    </row>
    <row r="2080" spans="1:8">
      <c r="A2080" t="s">
        <v>4</v>
      </c>
      <c r="B2080" s="4" t="s">
        <v>5</v>
      </c>
      <c r="C2080" s="4" t="s">
        <v>13</v>
      </c>
      <c r="D2080" s="4" t="s">
        <v>13</v>
      </c>
      <c r="E2080" s="4" t="s">
        <v>24</v>
      </c>
      <c r="F2080" s="4" t="s">
        <v>10</v>
      </c>
    </row>
    <row r="2081" spans="1:9">
      <c r="A2081" t="n">
        <v>16503</v>
      </c>
      <c r="B2081" s="39" t="n">
        <v>45</v>
      </c>
      <c r="C2081" s="7" t="n">
        <v>11</v>
      </c>
      <c r="D2081" s="7" t="n">
        <v>3</v>
      </c>
      <c r="E2081" s="7" t="n">
        <v>40</v>
      </c>
      <c r="F2081" s="7" t="n">
        <v>0</v>
      </c>
    </row>
    <row r="2082" spans="1:9">
      <c r="A2082" t="s">
        <v>4</v>
      </c>
      <c r="B2082" s="4" t="s">
        <v>5</v>
      </c>
      <c r="C2082" s="4" t="s">
        <v>13</v>
      </c>
      <c r="D2082" s="4" t="s">
        <v>13</v>
      </c>
      <c r="E2082" s="4" t="s">
        <v>24</v>
      </c>
      <c r="F2082" s="4" t="s">
        <v>24</v>
      </c>
      <c r="G2082" s="4" t="s">
        <v>24</v>
      </c>
      <c r="H2082" s="4" t="s">
        <v>10</v>
      </c>
    </row>
    <row r="2083" spans="1:9">
      <c r="A2083" t="n">
        <v>16512</v>
      </c>
      <c r="B2083" s="39" t="n">
        <v>45</v>
      </c>
      <c r="C2083" s="7" t="n">
        <v>2</v>
      </c>
      <c r="D2083" s="7" t="n">
        <v>3</v>
      </c>
      <c r="E2083" s="7" t="n">
        <v>-12.1400003433228</v>
      </c>
      <c r="F2083" s="7" t="n">
        <v>14.5299997329712</v>
      </c>
      <c r="G2083" s="7" t="n">
        <v>-187.970001220703</v>
      </c>
      <c r="H2083" s="7" t="n">
        <v>3500</v>
      </c>
    </row>
    <row r="2084" spans="1:9">
      <c r="A2084" t="s">
        <v>4</v>
      </c>
      <c r="B2084" s="4" t="s">
        <v>5</v>
      </c>
      <c r="C2084" s="4" t="s">
        <v>13</v>
      </c>
      <c r="D2084" s="4" t="s">
        <v>13</v>
      </c>
      <c r="E2084" s="4" t="s">
        <v>24</v>
      </c>
      <c r="F2084" s="4" t="s">
        <v>24</v>
      </c>
      <c r="G2084" s="4" t="s">
        <v>24</v>
      </c>
      <c r="H2084" s="4" t="s">
        <v>10</v>
      </c>
      <c r="I2084" s="4" t="s">
        <v>13</v>
      </c>
    </row>
    <row r="2085" spans="1:9">
      <c r="A2085" t="n">
        <v>16529</v>
      </c>
      <c r="B2085" s="39" t="n">
        <v>45</v>
      </c>
      <c r="C2085" s="7" t="n">
        <v>4</v>
      </c>
      <c r="D2085" s="7" t="n">
        <v>3</v>
      </c>
      <c r="E2085" s="7" t="n">
        <v>3.74000000953674</v>
      </c>
      <c r="F2085" s="7" t="n">
        <v>291.760009765625</v>
      </c>
      <c r="G2085" s="7" t="n">
        <v>12</v>
      </c>
      <c r="H2085" s="7" t="n">
        <v>3500</v>
      </c>
      <c r="I2085" s="7" t="n">
        <v>1</v>
      </c>
    </row>
    <row r="2086" spans="1:9">
      <c r="A2086" t="s">
        <v>4</v>
      </c>
      <c r="B2086" s="4" t="s">
        <v>5</v>
      </c>
      <c r="C2086" s="4" t="s">
        <v>13</v>
      </c>
      <c r="D2086" s="4" t="s">
        <v>13</v>
      </c>
      <c r="E2086" s="4" t="s">
        <v>24</v>
      </c>
      <c r="F2086" s="4" t="s">
        <v>10</v>
      </c>
    </row>
    <row r="2087" spans="1:9">
      <c r="A2087" t="n">
        <v>16547</v>
      </c>
      <c r="B2087" s="39" t="n">
        <v>45</v>
      </c>
      <c r="C2087" s="7" t="n">
        <v>5</v>
      </c>
      <c r="D2087" s="7" t="n">
        <v>3</v>
      </c>
      <c r="E2087" s="7" t="n">
        <v>1.60000002384186</v>
      </c>
      <c r="F2087" s="7" t="n">
        <v>3500</v>
      </c>
    </row>
    <row r="2088" spans="1:9">
      <c r="A2088" t="s">
        <v>4</v>
      </c>
      <c r="B2088" s="4" t="s">
        <v>5</v>
      </c>
      <c r="C2088" s="4" t="s">
        <v>10</v>
      </c>
      <c r="D2088" s="4" t="s">
        <v>13</v>
      </c>
      <c r="E2088" s="4" t="s">
        <v>13</v>
      </c>
      <c r="F2088" s="4" t="s">
        <v>6</v>
      </c>
    </row>
    <row r="2089" spans="1:9">
      <c r="A2089" t="n">
        <v>16556</v>
      </c>
      <c r="B2089" s="27" t="n">
        <v>47</v>
      </c>
      <c r="C2089" s="7" t="n">
        <v>7056</v>
      </c>
      <c r="D2089" s="7" t="n">
        <v>0</v>
      </c>
      <c r="E2089" s="7" t="n">
        <v>0</v>
      </c>
      <c r="F2089" s="7" t="s">
        <v>176</v>
      </c>
    </row>
    <row r="2090" spans="1:9">
      <c r="A2090" t="s">
        <v>4</v>
      </c>
      <c r="B2090" s="4" t="s">
        <v>5</v>
      </c>
      <c r="C2090" s="4" t="s">
        <v>10</v>
      </c>
      <c r="D2090" s="4" t="s">
        <v>13</v>
      </c>
      <c r="E2090" s="4" t="s">
        <v>13</v>
      </c>
      <c r="F2090" s="4" t="s">
        <v>6</v>
      </c>
    </row>
    <row r="2091" spans="1:9">
      <c r="A2091" t="n">
        <v>16574</v>
      </c>
      <c r="B2091" s="27" t="n">
        <v>47</v>
      </c>
      <c r="C2091" s="7" t="n">
        <v>7056</v>
      </c>
      <c r="D2091" s="7" t="n">
        <v>0</v>
      </c>
      <c r="E2091" s="7" t="n">
        <v>0</v>
      </c>
      <c r="F2091" s="7" t="s">
        <v>54</v>
      </c>
    </row>
    <row r="2092" spans="1:9">
      <c r="A2092" t="s">
        <v>4</v>
      </c>
      <c r="B2092" s="4" t="s">
        <v>5</v>
      </c>
      <c r="C2092" s="4" t="s">
        <v>13</v>
      </c>
      <c r="D2092" s="4" t="s">
        <v>10</v>
      </c>
      <c r="E2092" s="4" t="s">
        <v>6</v>
      </c>
      <c r="F2092" s="4" t="s">
        <v>6</v>
      </c>
      <c r="G2092" s="4" t="s">
        <v>6</v>
      </c>
      <c r="H2092" s="4" t="s">
        <v>6</v>
      </c>
    </row>
    <row r="2093" spans="1:9">
      <c r="A2093" t="n">
        <v>16587</v>
      </c>
      <c r="B2093" s="48" t="n">
        <v>51</v>
      </c>
      <c r="C2093" s="7" t="n">
        <v>3</v>
      </c>
      <c r="D2093" s="7" t="n">
        <v>6</v>
      </c>
      <c r="E2093" s="7" t="s">
        <v>173</v>
      </c>
      <c r="F2093" s="7" t="s">
        <v>78</v>
      </c>
      <c r="G2093" s="7" t="s">
        <v>79</v>
      </c>
      <c r="H2093" s="7" t="s">
        <v>78</v>
      </c>
    </row>
    <row r="2094" spans="1:9">
      <c r="A2094" t="s">
        <v>4</v>
      </c>
      <c r="B2094" s="4" t="s">
        <v>5</v>
      </c>
      <c r="C2094" s="4" t="s">
        <v>13</v>
      </c>
      <c r="D2094" s="4" t="s">
        <v>10</v>
      </c>
    </row>
    <row r="2095" spans="1:9">
      <c r="A2095" t="n">
        <v>16600</v>
      </c>
      <c r="B2095" s="22" t="n">
        <v>58</v>
      </c>
      <c r="C2095" s="7" t="n">
        <v>255</v>
      </c>
      <c r="D2095" s="7" t="n">
        <v>0</v>
      </c>
    </row>
    <row r="2096" spans="1:9">
      <c r="A2096" t="s">
        <v>4</v>
      </c>
      <c r="B2096" s="4" t="s">
        <v>5</v>
      </c>
      <c r="C2096" s="4" t="s">
        <v>10</v>
      </c>
      <c r="D2096" s="4" t="s">
        <v>13</v>
      </c>
      <c r="E2096" s="4" t="s">
        <v>6</v>
      </c>
      <c r="F2096" s="4" t="s">
        <v>24</v>
      </c>
      <c r="G2096" s="4" t="s">
        <v>24</v>
      </c>
      <c r="H2096" s="4" t="s">
        <v>24</v>
      </c>
    </row>
    <row r="2097" spans="1:9">
      <c r="A2097" t="n">
        <v>16604</v>
      </c>
      <c r="B2097" s="55" t="n">
        <v>48</v>
      </c>
      <c r="C2097" s="7" t="n">
        <v>6</v>
      </c>
      <c r="D2097" s="7" t="n">
        <v>0</v>
      </c>
      <c r="E2097" s="7" t="s">
        <v>158</v>
      </c>
      <c r="F2097" s="7" t="n">
        <v>-1</v>
      </c>
      <c r="G2097" s="7" t="n">
        <v>1</v>
      </c>
      <c r="H2097" s="7" t="n">
        <v>1.40129846432482e-45</v>
      </c>
    </row>
    <row r="2098" spans="1:9">
      <c r="A2098" t="s">
        <v>4</v>
      </c>
      <c r="B2098" s="4" t="s">
        <v>5</v>
      </c>
      <c r="C2098" s="4" t="s">
        <v>13</v>
      </c>
      <c r="D2098" s="4" t="s">
        <v>10</v>
      </c>
    </row>
    <row r="2099" spans="1:9">
      <c r="A2099" t="n">
        <v>16630</v>
      </c>
      <c r="B2099" s="39" t="n">
        <v>45</v>
      </c>
      <c r="C2099" s="7" t="n">
        <v>7</v>
      </c>
      <c r="D2099" s="7" t="n">
        <v>255</v>
      </c>
    </row>
    <row r="2100" spans="1:9">
      <c r="A2100" t="s">
        <v>4</v>
      </c>
      <c r="B2100" s="4" t="s">
        <v>5</v>
      </c>
      <c r="C2100" s="4" t="s">
        <v>13</v>
      </c>
      <c r="D2100" s="4" t="s">
        <v>10</v>
      </c>
      <c r="E2100" s="4" t="s">
        <v>6</v>
      </c>
    </row>
    <row r="2101" spans="1:9">
      <c r="A2101" t="n">
        <v>16634</v>
      </c>
      <c r="B2101" s="48" t="n">
        <v>51</v>
      </c>
      <c r="C2101" s="7" t="n">
        <v>4</v>
      </c>
      <c r="D2101" s="7" t="n">
        <v>6</v>
      </c>
      <c r="E2101" s="7" t="s">
        <v>116</v>
      </c>
    </row>
    <row r="2102" spans="1:9">
      <c r="A2102" t="s">
        <v>4</v>
      </c>
      <c r="B2102" s="4" t="s">
        <v>5</v>
      </c>
      <c r="C2102" s="4" t="s">
        <v>10</v>
      </c>
    </row>
    <row r="2103" spans="1:9">
      <c r="A2103" t="n">
        <v>16647</v>
      </c>
      <c r="B2103" s="32" t="n">
        <v>16</v>
      </c>
      <c r="C2103" s="7" t="n">
        <v>0</v>
      </c>
    </row>
    <row r="2104" spans="1:9">
      <c r="A2104" t="s">
        <v>4</v>
      </c>
      <c r="B2104" s="4" t="s">
        <v>5</v>
      </c>
      <c r="C2104" s="4" t="s">
        <v>10</v>
      </c>
      <c r="D2104" s="4" t="s">
        <v>13</v>
      </c>
      <c r="E2104" s="4" t="s">
        <v>9</v>
      </c>
      <c r="F2104" s="4" t="s">
        <v>81</v>
      </c>
      <c r="G2104" s="4" t="s">
        <v>13</v>
      </c>
      <c r="H2104" s="4" t="s">
        <v>13</v>
      </c>
      <c r="I2104" s="4" t="s">
        <v>13</v>
      </c>
      <c r="J2104" s="4" t="s">
        <v>9</v>
      </c>
      <c r="K2104" s="4" t="s">
        <v>81</v>
      </c>
      <c r="L2104" s="4" t="s">
        <v>13</v>
      </c>
      <c r="M2104" s="4" t="s">
        <v>13</v>
      </c>
    </row>
    <row r="2105" spans="1:9">
      <c r="A2105" t="n">
        <v>16650</v>
      </c>
      <c r="B2105" s="49" t="n">
        <v>26</v>
      </c>
      <c r="C2105" s="7" t="n">
        <v>6</v>
      </c>
      <c r="D2105" s="7" t="n">
        <v>17</v>
      </c>
      <c r="E2105" s="7" t="n">
        <v>8357</v>
      </c>
      <c r="F2105" s="7" t="s">
        <v>188</v>
      </c>
      <c r="G2105" s="7" t="n">
        <v>2</v>
      </c>
      <c r="H2105" s="7" t="n">
        <v>3</v>
      </c>
      <c r="I2105" s="7" t="n">
        <v>17</v>
      </c>
      <c r="J2105" s="7" t="n">
        <v>8358</v>
      </c>
      <c r="K2105" s="7" t="s">
        <v>189</v>
      </c>
      <c r="L2105" s="7" t="n">
        <v>2</v>
      </c>
      <c r="M2105" s="7" t="n">
        <v>0</v>
      </c>
    </row>
    <row r="2106" spans="1:9">
      <c r="A2106" t="s">
        <v>4</v>
      </c>
      <c r="B2106" s="4" t="s">
        <v>5</v>
      </c>
    </row>
    <row r="2107" spans="1:9">
      <c r="A2107" t="n">
        <v>16741</v>
      </c>
      <c r="B2107" s="50" t="n">
        <v>28</v>
      </c>
    </row>
    <row r="2108" spans="1:9">
      <c r="A2108" t="s">
        <v>4</v>
      </c>
      <c r="B2108" s="4" t="s">
        <v>5</v>
      </c>
      <c r="C2108" s="4" t="s">
        <v>10</v>
      </c>
      <c r="D2108" s="4" t="s">
        <v>13</v>
      </c>
    </row>
    <row r="2109" spans="1:9">
      <c r="A2109" t="n">
        <v>16742</v>
      </c>
      <c r="B2109" s="51" t="n">
        <v>89</v>
      </c>
      <c r="C2109" s="7" t="n">
        <v>65533</v>
      </c>
      <c r="D2109" s="7" t="n">
        <v>1</v>
      </c>
    </row>
    <row r="2110" spans="1:9">
      <c r="A2110" t="s">
        <v>4</v>
      </c>
      <c r="B2110" s="4" t="s">
        <v>5</v>
      </c>
      <c r="C2110" s="4" t="s">
        <v>13</v>
      </c>
      <c r="D2110" s="4" t="s">
        <v>10</v>
      </c>
      <c r="E2110" s="4" t="s">
        <v>13</v>
      </c>
    </row>
    <row r="2111" spans="1:9">
      <c r="A2111" t="n">
        <v>16746</v>
      </c>
      <c r="B2111" s="13" t="n">
        <v>49</v>
      </c>
      <c r="C2111" s="7" t="n">
        <v>1</v>
      </c>
      <c r="D2111" s="7" t="n">
        <v>4000</v>
      </c>
      <c r="E2111" s="7" t="n">
        <v>0</v>
      </c>
    </row>
    <row r="2112" spans="1:9">
      <c r="A2112" t="s">
        <v>4</v>
      </c>
      <c r="B2112" s="4" t="s">
        <v>5</v>
      </c>
      <c r="C2112" s="4" t="s">
        <v>13</v>
      </c>
      <c r="D2112" s="4" t="s">
        <v>10</v>
      </c>
      <c r="E2112" s="4" t="s">
        <v>24</v>
      </c>
    </row>
    <row r="2113" spans="1:13">
      <c r="A2113" t="n">
        <v>16751</v>
      </c>
      <c r="B2113" s="22" t="n">
        <v>58</v>
      </c>
      <c r="C2113" s="7" t="n">
        <v>101</v>
      </c>
      <c r="D2113" s="7" t="n">
        <v>500</v>
      </c>
      <c r="E2113" s="7" t="n">
        <v>1</v>
      </c>
    </row>
    <row r="2114" spans="1:13">
      <c r="A2114" t="s">
        <v>4</v>
      </c>
      <c r="B2114" s="4" t="s">
        <v>5</v>
      </c>
      <c r="C2114" s="4" t="s">
        <v>13</v>
      </c>
      <c r="D2114" s="4" t="s">
        <v>10</v>
      </c>
    </row>
    <row r="2115" spans="1:13">
      <c r="A2115" t="n">
        <v>16759</v>
      </c>
      <c r="B2115" s="22" t="n">
        <v>58</v>
      </c>
      <c r="C2115" s="7" t="n">
        <v>254</v>
      </c>
      <c r="D2115" s="7" t="n">
        <v>0</v>
      </c>
    </row>
    <row r="2116" spans="1:13">
      <c r="A2116" t="s">
        <v>4</v>
      </c>
      <c r="B2116" s="4" t="s">
        <v>5</v>
      </c>
      <c r="C2116" s="4" t="s">
        <v>13</v>
      </c>
      <c r="D2116" s="4" t="s">
        <v>13</v>
      </c>
      <c r="E2116" s="4" t="s">
        <v>24</v>
      </c>
      <c r="F2116" s="4" t="s">
        <v>24</v>
      </c>
      <c r="G2116" s="4" t="s">
        <v>24</v>
      </c>
      <c r="H2116" s="4" t="s">
        <v>10</v>
      </c>
    </row>
    <row r="2117" spans="1:13">
      <c r="A2117" t="n">
        <v>16763</v>
      </c>
      <c r="B2117" s="39" t="n">
        <v>45</v>
      </c>
      <c r="C2117" s="7" t="n">
        <v>2</v>
      </c>
      <c r="D2117" s="7" t="n">
        <v>3</v>
      </c>
      <c r="E2117" s="7" t="n">
        <v>-14.0799999237061</v>
      </c>
      <c r="F2117" s="7" t="n">
        <v>14.1000003814697</v>
      </c>
      <c r="G2117" s="7" t="n">
        <v>-186.479995727539</v>
      </c>
      <c r="H2117" s="7" t="n">
        <v>0</v>
      </c>
    </row>
    <row r="2118" spans="1:13">
      <c r="A2118" t="s">
        <v>4</v>
      </c>
      <c r="B2118" s="4" t="s">
        <v>5</v>
      </c>
      <c r="C2118" s="4" t="s">
        <v>13</v>
      </c>
      <c r="D2118" s="4" t="s">
        <v>13</v>
      </c>
      <c r="E2118" s="4" t="s">
        <v>24</v>
      </c>
      <c r="F2118" s="4" t="s">
        <v>24</v>
      </c>
      <c r="G2118" s="4" t="s">
        <v>24</v>
      </c>
      <c r="H2118" s="4" t="s">
        <v>10</v>
      </c>
      <c r="I2118" s="4" t="s">
        <v>13</v>
      </c>
    </row>
    <row r="2119" spans="1:13">
      <c r="A2119" t="n">
        <v>16780</v>
      </c>
      <c r="B2119" s="39" t="n">
        <v>45</v>
      </c>
      <c r="C2119" s="7" t="n">
        <v>4</v>
      </c>
      <c r="D2119" s="7" t="n">
        <v>3</v>
      </c>
      <c r="E2119" s="7" t="n">
        <v>354.880004882813</v>
      </c>
      <c r="F2119" s="7" t="n">
        <v>70.6500015258789</v>
      </c>
      <c r="G2119" s="7" t="n">
        <v>0</v>
      </c>
      <c r="H2119" s="7" t="n">
        <v>0</v>
      </c>
      <c r="I2119" s="7" t="n">
        <v>0</v>
      </c>
    </row>
    <row r="2120" spans="1:13">
      <c r="A2120" t="s">
        <v>4</v>
      </c>
      <c r="B2120" s="4" t="s">
        <v>5</v>
      </c>
      <c r="C2120" s="4" t="s">
        <v>13</v>
      </c>
      <c r="D2120" s="4" t="s">
        <v>13</v>
      </c>
      <c r="E2120" s="4" t="s">
        <v>24</v>
      </c>
      <c r="F2120" s="4" t="s">
        <v>10</v>
      </c>
    </row>
    <row r="2121" spans="1:13">
      <c r="A2121" t="n">
        <v>16798</v>
      </c>
      <c r="B2121" s="39" t="n">
        <v>45</v>
      </c>
      <c r="C2121" s="7" t="n">
        <v>5</v>
      </c>
      <c r="D2121" s="7" t="n">
        <v>3</v>
      </c>
      <c r="E2121" s="7" t="n">
        <v>1.79999995231628</v>
      </c>
      <c r="F2121" s="7" t="n">
        <v>0</v>
      </c>
    </row>
    <row r="2122" spans="1:13">
      <c r="A2122" t="s">
        <v>4</v>
      </c>
      <c r="B2122" s="4" t="s">
        <v>5</v>
      </c>
      <c r="C2122" s="4" t="s">
        <v>13</v>
      </c>
      <c r="D2122" s="4" t="s">
        <v>13</v>
      </c>
      <c r="E2122" s="4" t="s">
        <v>24</v>
      </c>
      <c r="F2122" s="4" t="s">
        <v>10</v>
      </c>
    </row>
    <row r="2123" spans="1:13">
      <c r="A2123" t="n">
        <v>16807</v>
      </c>
      <c r="B2123" s="39" t="n">
        <v>45</v>
      </c>
      <c r="C2123" s="7" t="n">
        <v>11</v>
      </c>
      <c r="D2123" s="7" t="n">
        <v>3</v>
      </c>
      <c r="E2123" s="7" t="n">
        <v>43</v>
      </c>
      <c r="F2123" s="7" t="n">
        <v>0</v>
      </c>
    </row>
    <row r="2124" spans="1:13">
      <c r="A2124" t="s">
        <v>4</v>
      </c>
      <c r="B2124" s="4" t="s">
        <v>5</v>
      </c>
      <c r="C2124" s="4" t="s">
        <v>13</v>
      </c>
      <c r="D2124" s="4" t="s">
        <v>13</v>
      </c>
      <c r="E2124" s="4" t="s">
        <v>24</v>
      </c>
      <c r="F2124" s="4" t="s">
        <v>24</v>
      </c>
      <c r="G2124" s="4" t="s">
        <v>24</v>
      </c>
      <c r="H2124" s="4" t="s">
        <v>10</v>
      </c>
    </row>
    <row r="2125" spans="1:13">
      <c r="A2125" t="n">
        <v>16816</v>
      </c>
      <c r="B2125" s="39" t="n">
        <v>45</v>
      </c>
      <c r="C2125" s="7" t="n">
        <v>2</v>
      </c>
      <c r="D2125" s="7" t="n">
        <v>3</v>
      </c>
      <c r="E2125" s="7" t="n">
        <v>-14.0100002288818</v>
      </c>
      <c r="F2125" s="7" t="n">
        <v>14.3900003433228</v>
      </c>
      <c r="G2125" s="7" t="n">
        <v>-186.580001831055</v>
      </c>
      <c r="H2125" s="7" t="n">
        <v>3500</v>
      </c>
    </row>
    <row r="2126" spans="1:13">
      <c r="A2126" t="s">
        <v>4</v>
      </c>
      <c r="B2126" s="4" t="s">
        <v>5</v>
      </c>
      <c r="C2126" s="4" t="s">
        <v>13</v>
      </c>
      <c r="D2126" s="4" t="s">
        <v>13</v>
      </c>
      <c r="E2126" s="4" t="s">
        <v>24</v>
      </c>
      <c r="F2126" s="4" t="s">
        <v>24</v>
      </c>
      <c r="G2126" s="4" t="s">
        <v>24</v>
      </c>
      <c r="H2126" s="4" t="s">
        <v>10</v>
      </c>
      <c r="I2126" s="4" t="s">
        <v>13</v>
      </c>
    </row>
    <row r="2127" spans="1:13">
      <c r="A2127" t="n">
        <v>16833</v>
      </c>
      <c r="B2127" s="39" t="n">
        <v>45</v>
      </c>
      <c r="C2127" s="7" t="n">
        <v>4</v>
      </c>
      <c r="D2127" s="7" t="n">
        <v>3</v>
      </c>
      <c r="E2127" s="7" t="n">
        <v>6.78999996185303</v>
      </c>
      <c r="F2127" s="7" t="n">
        <v>105.48999786377</v>
      </c>
      <c r="G2127" s="7" t="n">
        <v>0</v>
      </c>
      <c r="H2127" s="7" t="n">
        <v>3500</v>
      </c>
      <c r="I2127" s="7" t="n">
        <v>1</v>
      </c>
    </row>
    <row r="2128" spans="1:13">
      <c r="A2128" t="s">
        <v>4</v>
      </c>
      <c r="B2128" s="4" t="s">
        <v>5</v>
      </c>
      <c r="C2128" s="4" t="s">
        <v>13</v>
      </c>
      <c r="D2128" s="4" t="s">
        <v>13</v>
      </c>
      <c r="E2128" s="4" t="s">
        <v>24</v>
      </c>
      <c r="F2128" s="4" t="s">
        <v>10</v>
      </c>
    </row>
    <row r="2129" spans="1:9">
      <c r="A2129" t="n">
        <v>16851</v>
      </c>
      <c r="B2129" s="39" t="n">
        <v>45</v>
      </c>
      <c r="C2129" s="7" t="n">
        <v>5</v>
      </c>
      <c r="D2129" s="7" t="n">
        <v>3</v>
      </c>
      <c r="E2129" s="7" t="n">
        <v>1.70000004768372</v>
      </c>
      <c r="F2129" s="7" t="n">
        <v>3500</v>
      </c>
    </row>
    <row r="2130" spans="1:9">
      <c r="A2130" t="s">
        <v>4</v>
      </c>
      <c r="B2130" s="4" t="s">
        <v>5</v>
      </c>
      <c r="C2130" s="4" t="s">
        <v>13</v>
      </c>
      <c r="D2130" s="4" t="s">
        <v>10</v>
      </c>
      <c r="E2130" s="4" t="s">
        <v>10</v>
      </c>
      <c r="F2130" s="4" t="s">
        <v>6</v>
      </c>
      <c r="G2130" s="4" t="s">
        <v>6</v>
      </c>
    </row>
    <row r="2131" spans="1:9">
      <c r="A2131" t="n">
        <v>16860</v>
      </c>
      <c r="B2131" s="67" t="n">
        <v>128</v>
      </c>
      <c r="C2131" s="7" t="n">
        <v>1</v>
      </c>
      <c r="D2131" s="7" t="n">
        <v>0</v>
      </c>
      <c r="E2131" s="7" t="n">
        <v>7056</v>
      </c>
      <c r="F2131" s="7" t="s">
        <v>12</v>
      </c>
      <c r="G2131" s="7" t="s">
        <v>12</v>
      </c>
    </row>
    <row r="2132" spans="1:9">
      <c r="A2132" t="s">
        <v>4</v>
      </c>
      <c r="B2132" s="4" t="s">
        <v>5</v>
      </c>
      <c r="C2132" s="4" t="s">
        <v>10</v>
      </c>
      <c r="D2132" s="4" t="s">
        <v>6</v>
      </c>
      <c r="E2132" s="4" t="s">
        <v>13</v>
      </c>
      <c r="F2132" s="4" t="s">
        <v>13</v>
      </c>
      <c r="G2132" s="4" t="s">
        <v>13</v>
      </c>
      <c r="H2132" s="4" t="s">
        <v>13</v>
      </c>
      <c r="I2132" s="4" t="s">
        <v>13</v>
      </c>
      <c r="J2132" s="4" t="s">
        <v>24</v>
      </c>
      <c r="K2132" s="4" t="s">
        <v>24</v>
      </c>
      <c r="L2132" s="4" t="s">
        <v>24</v>
      </c>
      <c r="M2132" s="4" t="s">
        <v>24</v>
      </c>
      <c r="N2132" s="4" t="s">
        <v>13</v>
      </c>
    </row>
    <row r="2133" spans="1:9">
      <c r="A2133" t="n">
        <v>16868</v>
      </c>
      <c r="B2133" s="68" t="n">
        <v>34</v>
      </c>
      <c r="C2133" s="7" t="n">
        <v>0</v>
      </c>
      <c r="D2133" s="7" t="s">
        <v>170</v>
      </c>
      <c r="E2133" s="7" t="n">
        <v>1</v>
      </c>
      <c r="F2133" s="7" t="n">
        <v>0</v>
      </c>
      <c r="G2133" s="7" t="n">
        <v>0</v>
      </c>
      <c r="H2133" s="7" t="n">
        <v>0</v>
      </c>
      <c r="I2133" s="7" t="n">
        <v>0</v>
      </c>
      <c r="J2133" s="7" t="n">
        <v>0</v>
      </c>
      <c r="K2133" s="7" t="n">
        <v>-1</v>
      </c>
      <c r="L2133" s="7" t="n">
        <v>-1</v>
      </c>
      <c r="M2133" s="7" t="n">
        <v>-1</v>
      </c>
      <c r="N2133" s="7" t="n">
        <v>0</v>
      </c>
    </row>
    <row r="2134" spans="1:9">
      <c r="A2134" t="s">
        <v>4</v>
      </c>
      <c r="B2134" s="4" t="s">
        <v>5</v>
      </c>
      <c r="C2134" s="4" t="s">
        <v>10</v>
      </c>
      <c r="D2134" s="4" t="s">
        <v>24</v>
      </c>
      <c r="E2134" s="4" t="s">
        <v>24</v>
      </c>
      <c r="F2134" s="4" t="s">
        <v>24</v>
      </c>
      <c r="G2134" s="4" t="s">
        <v>24</v>
      </c>
    </row>
    <row r="2135" spans="1:9">
      <c r="A2135" t="n">
        <v>16898</v>
      </c>
      <c r="B2135" s="37" t="n">
        <v>46</v>
      </c>
      <c r="C2135" s="7" t="n">
        <v>0</v>
      </c>
      <c r="D2135" s="7" t="n">
        <v>-16.1399993896484</v>
      </c>
      <c r="E2135" s="7" t="n">
        <v>13.210000038147</v>
      </c>
      <c r="F2135" s="7" t="n">
        <v>-185.639999389648</v>
      </c>
      <c r="G2135" s="7" t="n">
        <v>113.599998474121</v>
      </c>
    </row>
    <row r="2136" spans="1:9">
      <c r="A2136" t="s">
        <v>4</v>
      </c>
      <c r="B2136" s="4" t="s">
        <v>5</v>
      </c>
      <c r="C2136" s="4" t="s">
        <v>10</v>
      </c>
      <c r="D2136" s="4" t="s">
        <v>10</v>
      </c>
      <c r="E2136" s="4" t="s">
        <v>24</v>
      </c>
      <c r="F2136" s="4" t="s">
        <v>24</v>
      </c>
      <c r="G2136" s="4" t="s">
        <v>24</v>
      </c>
      <c r="H2136" s="4" t="s">
        <v>24</v>
      </c>
      <c r="I2136" s="4" t="s">
        <v>13</v>
      </c>
      <c r="J2136" s="4" t="s">
        <v>10</v>
      </c>
    </row>
    <row r="2137" spans="1:9">
      <c r="A2137" t="n">
        <v>16917</v>
      </c>
      <c r="B2137" s="71" t="n">
        <v>55</v>
      </c>
      <c r="C2137" s="7" t="n">
        <v>0</v>
      </c>
      <c r="D2137" s="7" t="n">
        <v>65533</v>
      </c>
      <c r="E2137" s="7" t="n">
        <v>-14.0799999237061</v>
      </c>
      <c r="F2137" s="7" t="n">
        <v>13.210000038147</v>
      </c>
      <c r="G2137" s="7" t="n">
        <v>-186.639999389648</v>
      </c>
      <c r="H2137" s="7" t="n">
        <v>1.20000004768372</v>
      </c>
      <c r="I2137" s="7" t="n">
        <v>1</v>
      </c>
      <c r="J2137" s="7" t="n">
        <v>0</v>
      </c>
    </row>
    <row r="2138" spans="1:9">
      <c r="A2138" t="s">
        <v>4</v>
      </c>
      <c r="B2138" s="4" t="s">
        <v>5</v>
      </c>
      <c r="C2138" s="4" t="s">
        <v>10</v>
      </c>
      <c r="D2138" s="4" t="s">
        <v>10</v>
      </c>
      <c r="E2138" s="4" t="s">
        <v>10</v>
      </c>
    </row>
    <row r="2139" spans="1:9">
      <c r="A2139" t="n">
        <v>16941</v>
      </c>
      <c r="B2139" s="45" t="n">
        <v>61</v>
      </c>
      <c r="C2139" s="7" t="n">
        <v>6</v>
      </c>
      <c r="D2139" s="7" t="n">
        <v>0</v>
      </c>
      <c r="E2139" s="7" t="n">
        <v>1000</v>
      </c>
    </row>
    <row r="2140" spans="1:9">
      <c r="A2140" t="s">
        <v>4</v>
      </c>
      <c r="B2140" s="4" t="s">
        <v>5</v>
      </c>
      <c r="C2140" s="4" t="s">
        <v>10</v>
      </c>
      <c r="D2140" s="4" t="s">
        <v>24</v>
      </c>
      <c r="E2140" s="4" t="s">
        <v>24</v>
      </c>
      <c r="F2140" s="4" t="s">
        <v>24</v>
      </c>
      <c r="G2140" s="4" t="s">
        <v>24</v>
      </c>
    </row>
    <row r="2141" spans="1:9">
      <c r="A2141" t="n">
        <v>16948</v>
      </c>
      <c r="B2141" s="37" t="n">
        <v>46</v>
      </c>
      <c r="C2141" s="7" t="n">
        <v>7056</v>
      </c>
      <c r="D2141" s="7" t="n">
        <v>-17.8700008392334</v>
      </c>
      <c r="E2141" s="7" t="n">
        <v>13.210000038147</v>
      </c>
      <c r="F2141" s="7" t="n">
        <v>-181.559997558594</v>
      </c>
      <c r="G2141" s="7" t="n">
        <v>131.899993896484</v>
      </c>
    </row>
    <row r="2142" spans="1:9">
      <c r="A2142" t="s">
        <v>4</v>
      </c>
      <c r="B2142" s="4" t="s">
        <v>5</v>
      </c>
      <c r="C2142" s="4" t="s">
        <v>10</v>
      </c>
      <c r="D2142" s="4" t="s">
        <v>24</v>
      </c>
      <c r="E2142" s="4" t="s">
        <v>24</v>
      </c>
      <c r="F2142" s="4" t="s">
        <v>24</v>
      </c>
      <c r="G2142" s="4" t="s">
        <v>24</v>
      </c>
    </row>
    <row r="2143" spans="1:9">
      <c r="A2143" t="n">
        <v>16967</v>
      </c>
      <c r="B2143" s="37" t="n">
        <v>46</v>
      </c>
      <c r="C2143" s="7" t="n">
        <v>6</v>
      </c>
      <c r="D2143" s="7" t="n">
        <v>-10.6599998474121</v>
      </c>
      <c r="E2143" s="7" t="n">
        <v>13.210000038147</v>
      </c>
      <c r="F2143" s="7" t="n">
        <v>-188.330001831055</v>
      </c>
      <c r="G2143" s="7" t="n">
        <v>303.299987792969</v>
      </c>
    </row>
    <row r="2144" spans="1:9">
      <c r="A2144" t="s">
        <v>4</v>
      </c>
      <c r="B2144" s="4" t="s">
        <v>5</v>
      </c>
      <c r="C2144" s="4" t="s">
        <v>10</v>
      </c>
      <c r="D2144" s="4" t="s">
        <v>24</v>
      </c>
      <c r="E2144" s="4" t="s">
        <v>24</v>
      </c>
      <c r="F2144" s="4" t="s">
        <v>24</v>
      </c>
      <c r="G2144" s="4" t="s">
        <v>24</v>
      </c>
    </row>
    <row r="2145" spans="1:14">
      <c r="A2145" t="n">
        <v>16986</v>
      </c>
      <c r="B2145" s="37" t="n">
        <v>46</v>
      </c>
      <c r="C2145" s="7" t="n">
        <v>6513</v>
      </c>
      <c r="D2145" s="7" t="n">
        <v>-19.2999992370605</v>
      </c>
      <c r="E2145" s="7" t="n">
        <v>13.210000038147</v>
      </c>
      <c r="F2145" s="7" t="n">
        <v>-205.729995727539</v>
      </c>
      <c r="G2145" s="7" t="n">
        <v>309.799987792969</v>
      </c>
    </row>
    <row r="2146" spans="1:14">
      <c r="A2146" t="s">
        <v>4</v>
      </c>
      <c r="B2146" s="4" t="s">
        <v>5</v>
      </c>
      <c r="C2146" s="4" t="s">
        <v>13</v>
      </c>
      <c r="D2146" s="4" t="s">
        <v>10</v>
      </c>
      <c r="E2146" s="4" t="s">
        <v>6</v>
      </c>
      <c r="F2146" s="4" t="s">
        <v>6</v>
      </c>
      <c r="G2146" s="4" t="s">
        <v>6</v>
      </c>
      <c r="H2146" s="4" t="s">
        <v>6</v>
      </c>
    </row>
    <row r="2147" spans="1:14">
      <c r="A2147" t="n">
        <v>17005</v>
      </c>
      <c r="B2147" s="48" t="n">
        <v>51</v>
      </c>
      <c r="C2147" s="7" t="n">
        <v>3</v>
      </c>
      <c r="D2147" s="7" t="n">
        <v>0</v>
      </c>
      <c r="E2147" s="7" t="s">
        <v>173</v>
      </c>
      <c r="F2147" s="7" t="s">
        <v>78</v>
      </c>
      <c r="G2147" s="7" t="s">
        <v>79</v>
      </c>
      <c r="H2147" s="7" t="s">
        <v>78</v>
      </c>
    </row>
    <row r="2148" spans="1:14">
      <c r="A2148" t="s">
        <v>4</v>
      </c>
      <c r="B2148" s="4" t="s">
        <v>5</v>
      </c>
      <c r="C2148" s="4" t="s">
        <v>13</v>
      </c>
      <c r="D2148" s="4" t="s">
        <v>10</v>
      </c>
    </row>
    <row r="2149" spans="1:14">
      <c r="A2149" t="n">
        <v>17018</v>
      </c>
      <c r="B2149" s="22" t="n">
        <v>58</v>
      </c>
      <c r="C2149" s="7" t="n">
        <v>255</v>
      </c>
      <c r="D2149" s="7" t="n">
        <v>0</v>
      </c>
    </row>
    <row r="2150" spans="1:14">
      <c r="A2150" t="s">
        <v>4</v>
      </c>
      <c r="B2150" s="4" t="s">
        <v>5</v>
      </c>
      <c r="C2150" s="4" t="s">
        <v>10</v>
      </c>
      <c r="D2150" s="4" t="s">
        <v>13</v>
      </c>
    </row>
    <row r="2151" spans="1:14">
      <c r="A2151" t="n">
        <v>17022</v>
      </c>
      <c r="B2151" s="70" t="n">
        <v>56</v>
      </c>
      <c r="C2151" s="7" t="n">
        <v>0</v>
      </c>
      <c r="D2151" s="7" t="n">
        <v>0</v>
      </c>
    </row>
    <row r="2152" spans="1:14">
      <c r="A2152" t="s">
        <v>4</v>
      </c>
      <c r="B2152" s="4" t="s">
        <v>5</v>
      </c>
      <c r="C2152" s="4" t="s">
        <v>10</v>
      </c>
      <c r="D2152" s="4" t="s">
        <v>13</v>
      </c>
      <c r="E2152" s="4" t="s">
        <v>6</v>
      </c>
      <c r="F2152" s="4" t="s">
        <v>24</v>
      </c>
      <c r="G2152" s="4" t="s">
        <v>24</v>
      </c>
      <c r="H2152" s="4" t="s">
        <v>24</v>
      </c>
    </row>
    <row r="2153" spans="1:14">
      <c r="A2153" t="n">
        <v>17026</v>
      </c>
      <c r="B2153" s="55" t="n">
        <v>48</v>
      </c>
      <c r="C2153" s="7" t="n">
        <v>0</v>
      </c>
      <c r="D2153" s="7" t="n">
        <v>0</v>
      </c>
      <c r="E2153" s="7" t="s">
        <v>158</v>
      </c>
      <c r="F2153" s="7" t="n">
        <v>-1</v>
      </c>
      <c r="G2153" s="7" t="n">
        <v>1</v>
      </c>
      <c r="H2153" s="7" t="n">
        <v>1.40129846432482e-45</v>
      </c>
    </row>
    <row r="2154" spans="1:14">
      <c r="A2154" t="s">
        <v>4</v>
      </c>
      <c r="B2154" s="4" t="s">
        <v>5</v>
      </c>
      <c r="C2154" s="4" t="s">
        <v>10</v>
      </c>
      <c r="D2154" s="4" t="s">
        <v>9</v>
      </c>
      <c r="E2154" s="4" t="s">
        <v>13</v>
      </c>
    </row>
    <row r="2155" spans="1:14">
      <c r="A2155" t="n">
        <v>17052</v>
      </c>
      <c r="B2155" s="72" t="n">
        <v>35</v>
      </c>
      <c r="C2155" s="7" t="n">
        <v>0</v>
      </c>
      <c r="D2155" s="7" t="n">
        <v>0</v>
      </c>
      <c r="E2155" s="7" t="n">
        <v>0</v>
      </c>
    </row>
    <row r="2156" spans="1:14">
      <c r="A2156" t="s">
        <v>4</v>
      </c>
      <c r="B2156" s="4" t="s">
        <v>5</v>
      </c>
      <c r="C2156" s="4" t="s">
        <v>13</v>
      </c>
      <c r="D2156" s="4" t="s">
        <v>10</v>
      </c>
    </row>
    <row r="2157" spans="1:14">
      <c r="A2157" t="n">
        <v>17060</v>
      </c>
      <c r="B2157" s="39" t="n">
        <v>45</v>
      </c>
      <c r="C2157" s="7" t="n">
        <v>7</v>
      </c>
      <c r="D2157" s="7" t="n">
        <v>255</v>
      </c>
    </row>
    <row r="2158" spans="1:14">
      <c r="A2158" t="s">
        <v>4</v>
      </c>
      <c r="B2158" s="4" t="s">
        <v>5</v>
      </c>
      <c r="C2158" s="4" t="s">
        <v>13</v>
      </c>
      <c r="D2158" s="4" t="s">
        <v>10</v>
      </c>
      <c r="E2158" s="4" t="s">
        <v>6</v>
      </c>
    </row>
    <row r="2159" spans="1:14">
      <c r="A2159" t="n">
        <v>17064</v>
      </c>
      <c r="B2159" s="48" t="n">
        <v>51</v>
      </c>
      <c r="C2159" s="7" t="n">
        <v>4</v>
      </c>
      <c r="D2159" s="7" t="n">
        <v>0</v>
      </c>
      <c r="E2159" s="7" t="s">
        <v>190</v>
      </c>
    </row>
    <row r="2160" spans="1:14">
      <c r="A2160" t="s">
        <v>4</v>
      </c>
      <c r="B2160" s="4" t="s">
        <v>5</v>
      </c>
      <c r="C2160" s="4" t="s">
        <v>10</v>
      </c>
    </row>
    <row r="2161" spans="1:8">
      <c r="A2161" t="n">
        <v>17078</v>
      </c>
      <c r="B2161" s="32" t="n">
        <v>16</v>
      </c>
      <c r="C2161" s="7" t="n">
        <v>0</v>
      </c>
    </row>
    <row r="2162" spans="1:8">
      <c r="A2162" t="s">
        <v>4</v>
      </c>
      <c r="B2162" s="4" t="s">
        <v>5</v>
      </c>
      <c r="C2162" s="4" t="s">
        <v>10</v>
      </c>
      <c r="D2162" s="4" t="s">
        <v>13</v>
      </c>
      <c r="E2162" s="4" t="s">
        <v>9</v>
      </c>
      <c r="F2162" s="4" t="s">
        <v>81</v>
      </c>
      <c r="G2162" s="4" t="s">
        <v>13</v>
      </c>
      <c r="H2162" s="4" t="s">
        <v>13</v>
      </c>
    </row>
    <row r="2163" spans="1:8">
      <c r="A2163" t="n">
        <v>17081</v>
      </c>
      <c r="B2163" s="49" t="n">
        <v>26</v>
      </c>
      <c r="C2163" s="7" t="n">
        <v>0</v>
      </c>
      <c r="D2163" s="7" t="n">
        <v>17</v>
      </c>
      <c r="E2163" s="7" t="n">
        <v>52684</v>
      </c>
      <c r="F2163" s="7" t="s">
        <v>191</v>
      </c>
      <c r="G2163" s="7" t="n">
        <v>2</v>
      </c>
      <c r="H2163" s="7" t="n">
        <v>0</v>
      </c>
    </row>
    <row r="2164" spans="1:8">
      <c r="A2164" t="s">
        <v>4</v>
      </c>
      <c r="B2164" s="4" t="s">
        <v>5</v>
      </c>
    </row>
    <row r="2165" spans="1:8">
      <c r="A2165" t="n">
        <v>17112</v>
      </c>
      <c r="B2165" s="50" t="n">
        <v>28</v>
      </c>
    </row>
    <row r="2166" spans="1:8">
      <c r="A2166" t="s">
        <v>4</v>
      </c>
      <c r="B2166" s="4" t="s">
        <v>5</v>
      </c>
      <c r="C2166" s="4" t="s">
        <v>10</v>
      </c>
      <c r="D2166" s="4" t="s">
        <v>13</v>
      </c>
    </row>
    <row r="2167" spans="1:8">
      <c r="A2167" t="n">
        <v>17113</v>
      </c>
      <c r="B2167" s="51" t="n">
        <v>89</v>
      </c>
      <c r="C2167" s="7" t="n">
        <v>65533</v>
      </c>
      <c r="D2167" s="7" t="n">
        <v>1</v>
      </c>
    </row>
    <row r="2168" spans="1:8">
      <c r="A2168" t="s">
        <v>4</v>
      </c>
      <c r="B2168" s="4" t="s">
        <v>5</v>
      </c>
      <c r="C2168" s="4" t="s">
        <v>13</v>
      </c>
      <c r="D2168" s="4" t="s">
        <v>13</v>
      </c>
    </row>
    <row r="2169" spans="1:8">
      <c r="A2169" t="n">
        <v>17117</v>
      </c>
      <c r="B2169" s="13" t="n">
        <v>49</v>
      </c>
      <c r="C2169" s="7" t="n">
        <v>2</v>
      </c>
      <c r="D2169" s="7" t="n">
        <v>0</v>
      </c>
    </row>
    <row r="2170" spans="1:8">
      <c r="A2170" t="s">
        <v>4</v>
      </c>
      <c r="B2170" s="4" t="s">
        <v>5</v>
      </c>
      <c r="C2170" s="4" t="s">
        <v>13</v>
      </c>
      <c r="D2170" s="4" t="s">
        <v>10</v>
      </c>
      <c r="E2170" s="4" t="s">
        <v>9</v>
      </c>
      <c r="F2170" s="4" t="s">
        <v>10</v>
      </c>
      <c r="G2170" s="4" t="s">
        <v>9</v>
      </c>
      <c r="H2170" s="4" t="s">
        <v>13</v>
      </c>
    </row>
    <row r="2171" spans="1:8">
      <c r="A2171" t="n">
        <v>17120</v>
      </c>
      <c r="B2171" s="13" t="n">
        <v>49</v>
      </c>
      <c r="C2171" s="7" t="n">
        <v>0</v>
      </c>
      <c r="D2171" s="7" t="n">
        <v>443</v>
      </c>
      <c r="E2171" s="7" t="n">
        <v>1061997773</v>
      </c>
      <c r="F2171" s="7" t="n">
        <v>0</v>
      </c>
      <c r="G2171" s="7" t="n">
        <v>0</v>
      </c>
      <c r="H2171" s="7" t="n">
        <v>0</v>
      </c>
    </row>
    <row r="2172" spans="1:8">
      <c r="A2172" t="s">
        <v>4</v>
      </c>
      <c r="B2172" s="4" t="s">
        <v>5</v>
      </c>
      <c r="C2172" s="4" t="s">
        <v>13</v>
      </c>
      <c r="D2172" s="4" t="s">
        <v>10</v>
      </c>
      <c r="E2172" s="4" t="s">
        <v>24</v>
      </c>
    </row>
    <row r="2173" spans="1:8">
      <c r="A2173" t="n">
        <v>17135</v>
      </c>
      <c r="B2173" s="22" t="n">
        <v>58</v>
      </c>
      <c r="C2173" s="7" t="n">
        <v>101</v>
      </c>
      <c r="D2173" s="7" t="n">
        <v>500</v>
      </c>
      <c r="E2173" s="7" t="n">
        <v>1</v>
      </c>
    </row>
    <row r="2174" spans="1:8">
      <c r="A2174" t="s">
        <v>4</v>
      </c>
      <c r="B2174" s="4" t="s">
        <v>5</v>
      </c>
      <c r="C2174" s="4" t="s">
        <v>13</v>
      </c>
      <c r="D2174" s="4" t="s">
        <v>10</v>
      </c>
    </row>
    <row r="2175" spans="1:8">
      <c r="A2175" t="n">
        <v>17143</v>
      </c>
      <c r="B2175" s="22" t="n">
        <v>58</v>
      </c>
      <c r="C2175" s="7" t="n">
        <v>254</v>
      </c>
      <c r="D2175" s="7" t="n">
        <v>0</v>
      </c>
    </row>
    <row r="2176" spans="1:8">
      <c r="A2176" t="s">
        <v>4</v>
      </c>
      <c r="B2176" s="4" t="s">
        <v>5</v>
      </c>
      <c r="C2176" s="4" t="s">
        <v>13</v>
      </c>
      <c r="D2176" s="4" t="s">
        <v>13</v>
      </c>
      <c r="E2176" s="4" t="s">
        <v>24</v>
      </c>
      <c r="F2176" s="4" t="s">
        <v>24</v>
      </c>
      <c r="G2176" s="4" t="s">
        <v>24</v>
      </c>
      <c r="H2176" s="4" t="s">
        <v>10</v>
      </c>
    </row>
    <row r="2177" spans="1:8">
      <c r="A2177" t="n">
        <v>17147</v>
      </c>
      <c r="B2177" s="39" t="n">
        <v>45</v>
      </c>
      <c r="C2177" s="7" t="n">
        <v>2</v>
      </c>
      <c r="D2177" s="7" t="n">
        <v>3</v>
      </c>
      <c r="E2177" s="7" t="n">
        <v>-11.2200002670288</v>
      </c>
      <c r="F2177" s="7" t="n">
        <v>14.5200004577637</v>
      </c>
      <c r="G2177" s="7" t="n">
        <v>-188.179992675781</v>
      </c>
      <c r="H2177" s="7" t="n">
        <v>0</v>
      </c>
    </row>
    <row r="2178" spans="1:8">
      <c r="A2178" t="s">
        <v>4</v>
      </c>
      <c r="B2178" s="4" t="s">
        <v>5</v>
      </c>
      <c r="C2178" s="4" t="s">
        <v>13</v>
      </c>
      <c r="D2178" s="4" t="s">
        <v>13</v>
      </c>
      <c r="E2178" s="4" t="s">
        <v>24</v>
      </c>
      <c r="F2178" s="4" t="s">
        <v>24</v>
      </c>
      <c r="G2178" s="4" t="s">
        <v>24</v>
      </c>
      <c r="H2178" s="4" t="s">
        <v>10</v>
      </c>
      <c r="I2178" s="4" t="s">
        <v>13</v>
      </c>
    </row>
    <row r="2179" spans="1:8">
      <c r="A2179" t="n">
        <v>17164</v>
      </c>
      <c r="B2179" s="39" t="n">
        <v>45</v>
      </c>
      <c r="C2179" s="7" t="n">
        <v>4</v>
      </c>
      <c r="D2179" s="7" t="n">
        <v>3</v>
      </c>
      <c r="E2179" s="7" t="n">
        <v>7.94999980926514</v>
      </c>
      <c r="F2179" s="7" t="n">
        <v>133.580001831055</v>
      </c>
      <c r="G2179" s="7" t="n">
        <v>348</v>
      </c>
      <c r="H2179" s="7" t="n">
        <v>0</v>
      </c>
      <c r="I2179" s="7" t="n">
        <v>0</v>
      </c>
    </row>
    <row r="2180" spans="1:8">
      <c r="A2180" t="s">
        <v>4</v>
      </c>
      <c r="B2180" s="4" t="s">
        <v>5</v>
      </c>
      <c r="C2180" s="4" t="s">
        <v>13</v>
      </c>
      <c r="D2180" s="4" t="s">
        <v>13</v>
      </c>
      <c r="E2180" s="4" t="s">
        <v>24</v>
      </c>
      <c r="F2180" s="4" t="s">
        <v>10</v>
      </c>
    </row>
    <row r="2181" spans="1:8">
      <c r="A2181" t="n">
        <v>17182</v>
      </c>
      <c r="B2181" s="39" t="n">
        <v>45</v>
      </c>
      <c r="C2181" s="7" t="n">
        <v>5</v>
      </c>
      <c r="D2181" s="7" t="n">
        <v>3</v>
      </c>
      <c r="E2181" s="7" t="n">
        <v>3.5</v>
      </c>
      <c r="F2181" s="7" t="n">
        <v>0</v>
      </c>
    </row>
    <row r="2182" spans="1:8">
      <c r="A2182" t="s">
        <v>4</v>
      </c>
      <c r="B2182" s="4" t="s">
        <v>5</v>
      </c>
      <c r="C2182" s="4" t="s">
        <v>13</v>
      </c>
      <c r="D2182" s="4" t="s">
        <v>13</v>
      </c>
      <c r="E2182" s="4" t="s">
        <v>24</v>
      </c>
      <c r="F2182" s="4" t="s">
        <v>10</v>
      </c>
    </row>
    <row r="2183" spans="1:8">
      <c r="A2183" t="n">
        <v>17191</v>
      </c>
      <c r="B2183" s="39" t="n">
        <v>45</v>
      </c>
      <c r="C2183" s="7" t="n">
        <v>11</v>
      </c>
      <c r="D2183" s="7" t="n">
        <v>3</v>
      </c>
      <c r="E2183" s="7" t="n">
        <v>20.1000003814697</v>
      </c>
      <c r="F2183" s="7" t="n">
        <v>0</v>
      </c>
    </row>
    <row r="2184" spans="1:8">
      <c r="A2184" t="s">
        <v>4</v>
      </c>
      <c r="B2184" s="4" t="s">
        <v>5</v>
      </c>
      <c r="C2184" s="4" t="s">
        <v>10</v>
      </c>
      <c r="D2184" s="4" t="s">
        <v>24</v>
      </c>
      <c r="E2184" s="4" t="s">
        <v>24</v>
      </c>
      <c r="F2184" s="4" t="s">
        <v>24</v>
      </c>
      <c r="G2184" s="4" t="s">
        <v>24</v>
      </c>
    </row>
    <row r="2185" spans="1:8">
      <c r="A2185" t="n">
        <v>17200</v>
      </c>
      <c r="B2185" s="37" t="n">
        <v>46</v>
      </c>
      <c r="C2185" s="7" t="n">
        <v>7056</v>
      </c>
      <c r="D2185" s="7" t="n">
        <v>-24.8600006103516</v>
      </c>
      <c r="E2185" s="7" t="n">
        <v>13.210000038147</v>
      </c>
      <c r="F2185" s="7" t="n">
        <v>-179.160003662109</v>
      </c>
      <c r="G2185" s="7" t="n">
        <v>131.899993896484</v>
      </c>
    </row>
    <row r="2186" spans="1:8">
      <c r="A2186" t="s">
        <v>4</v>
      </c>
      <c r="B2186" s="4" t="s">
        <v>5</v>
      </c>
      <c r="C2186" s="4" t="s">
        <v>13</v>
      </c>
      <c r="D2186" s="4" t="s">
        <v>10</v>
      </c>
    </row>
    <row r="2187" spans="1:8">
      <c r="A2187" t="n">
        <v>17219</v>
      </c>
      <c r="B2187" s="22" t="n">
        <v>58</v>
      </c>
      <c r="C2187" s="7" t="n">
        <v>255</v>
      </c>
      <c r="D2187" s="7" t="n">
        <v>0</v>
      </c>
    </row>
    <row r="2188" spans="1:8">
      <c r="A2188" t="s">
        <v>4</v>
      </c>
      <c r="B2188" s="4" t="s">
        <v>5</v>
      </c>
      <c r="C2188" s="4" t="s">
        <v>13</v>
      </c>
      <c r="D2188" s="4" t="s">
        <v>24</v>
      </c>
      <c r="E2188" s="4" t="s">
        <v>24</v>
      </c>
      <c r="F2188" s="4" t="s">
        <v>24</v>
      </c>
    </row>
    <row r="2189" spans="1:8">
      <c r="A2189" t="n">
        <v>17223</v>
      </c>
      <c r="B2189" s="39" t="n">
        <v>45</v>
      </c>
      <c r="C2189" s="7" t="n">
        <v>9</v>
      </c>
      <c r="D2189" s="7" t="n">
        <v>0.0199999995529652</v>
      </c>
      <c r="E2189" s="7" t="n">
        <v>0.0199999995529652</v>
      </c>
      <c r="F2189" s="7" t="n">
        <v>0.5</v>
      </c>
    </row>
    <row r="2190" spans="1:8">
      <c r="A2190" t="s">
        <v>4</v>
      </c>
      <c r="B2190" s="4" t="s">
        <v>5</v>
      </c>
      <c r="C2190" s="4" t="s">
        <v>13</v>
      </c>
      <c r="D2190" s="4" t="s">
        <v>10</v>
      </c>
      <c r="E2190" s="4" t="s">
        <v>6</v>
      </c>
    </row>
    <row r="2191" spans="1:8">
      <c r="A2191" t="n">
        <v>17237</v>
      </c>
      <c r="B2191" s="48" t="n">
        <v>51</v>
      </c>
      <c r="C2191" s="7" t="n">
        <v>4</v>
      </c>
      <c r="D2191" s="7" t="n">
        <v>0</v>
      </c>
      <c r="E2191" s="7" t="s">
        <v>181</v>
      </c>
    </row>
    <row r="2192" spans="1:8">
      <c r="A2192" t="s">
        <v>4</v>
      </c>
      <c r="B2192" s="4" t="s">
        <v>5</v>
      </c>
      <c r="C2192" s="4" t="s">
        <v>10</v>
      </c>
    </row>
    <row r="2193" spans="1:9">
      <c r="A2193" t="n">
        <v>17250</v>
      </c>
      <c r="B2193" s="32" t="n">
        <v>16</v>
      </c>
      <c r="C2193" s="7" t="n">
        <v>0</v>
      </c>
    </row>
    <row r="2194" spans="1:9">
      <c r="A2194" t="s">
        <v>4</v>
      </c>
      <c r="B2194" s="4" t="s">
        <v>5</v>
      </c>
      <c r="C2194" s="4" t="s">
        <v>10</v>
      </c>
      <c r="D2194" s="4" t="s">
        <v>13</v>
      </c>
      <c r="E2194" s="4" t="s">
        <v>9</v>
      </c>
      <c r="F2194" s="4" t="s">
        <v>81</v>
      </c>
      <c r="G2194" s="4" t="s">
        <v>13</v>
      </c>
      <c r="H2194" s="4" t="s">
        <v>13</v>
      </c>
    </row>
    <row r="2195" spans="1:9">
      <c r="A2195" t="n">
        <v>17253</v>
      </c>
      <c r="B2195" s="49" t="n">
        <v>26</v>
      </c>
      <c r="C2195" s="7" t="n">
        <v>0</v>
      </c>
      <c r="D2195" s="7" t="n">
        <v>17</v>
      </c>
      <c r="E2195" s="7" t="n">
        <v>52685</v>
      </c>
      <c r="F2195" s="7" t="s">
        <v>192</v>
      </c>
      <c r="G2195" s="7" t="n">
        <v>2</v>
      </c>
      <c r="H2195" s="7" t="n">
        <v>0</v>
      </c>
    </row>
    <row r="2196" spans="1:9">
      <c r="A2196" t="s">
        <v>4</v>
      </c>
      <c r="B2196" s="4" t="s">
        <v>5</v>
      </c>
    </row>
    <row r="2197" spans="1:9">
      <c r="A2197" t="n">
        <v>17284</v>
      </c>
      <c r="B2197" s="50" t="n">
        <v>28</v>
      </c>
    </row>
    <row r="2198" spans="1:9">
      <c r="A2198" t="s">
        <v>4</v>
      </c>
      <c r="B2198" s="4" t="s">
        <v>5</v>
      </c>
      <c r="C2198" s="4" t="s">
        <v>10</v>
      </c>
      <c r="D2198" s="4" t="s">
        <v>13</v>
      </c>
    </row>
    <row r="2199" spans="1:9">
      <c r="A2199" t="n">
        <v>17285</v>
      </c>
      <c r="B2199" s="51" t="n">
        <v>89</v>
      </c>
      <c r="C2199" s="7" t="n">
        <v>65533</v>
      </c>
      <c r="D2199" s="7" t="n">
        <v>1</v>
      </c>
    </row>
    <row r="2200" spans="1:9">
      <c r="A2200" t="s">
        <v>4</v>
      </c>
      <c r="B2200" s="4" t="s">
        <v>5</v>
      </c>
      <c r="C2200" s="4" t="s">
        <v>13</v>
      </c>
      <c r="D2200" s="4" t="s">
        <v>24</v>
      </c>
      <c r="E2200" s="4" t="s">
        <v>24</v>
      </c>
      <c r="F2200" s="4" t="s">
        <v>24</v>
      </c>
    </row>
    <row r="2201" spans="1:9">
      <c r="A2201" t="n">
        <v>17289</v>
      </c>
      <c r="B2201" s="39" t="n">
        <v>45</v>
      </c>
      <c r="C2201" s="7" t="n">
        <v>9</v>
      </c>
      <c r="D2201" s="7" t="n">
        <v>0.0199999995529652</v>
      </c>
      <c r="E2201" s="7" t="n">
        <v>0.0199999995529652</v>
      </c>
      <c r="F2201" s="7" t="n">
        <v>0.5</v>
      </c>
    </row>
    <row r="2202" spans="1:9">
      <c r="A2202" t="s">
        <v>4</v>
      </c>
      <c r="B2202" s="4" t="s">
        <v>5</v>
      </c>
      <c r="C2202" s="4" t="s">
        <v>13</v>
      </c>
      <c r="D2202" s="4" t="s">
        <v>10</v>
      </c>
      <c r="E2202" s="4" t="s">
        <v>6</v>
      </c>
    </row>
    <row r="2203" spans="1:9">
      <c r="A2203" t="n">
        <v>17303</v>
      </c>
      <c r="B2203" s="48" t="n">
        <v>51</v>
      </c>
      <c r="C2203" s="7" t="n">
        <v>4</v>
      </c>
      <c r="D2203" s="7" t="n">
        <v>6</v>
      </c>
      <c r="E2203" s="7" t="s">
        <v>181</v>
      </c>
    </row>
    <row r="2204" spans="1:9">
      <c r="A2204" t="s">
        <v>4</v>
      </c>
      <c r="B2204" s="4" t="s">
        <v>5</v>
      </c>
      <c r="C2204" s="4" t="s">
        <v>10</v>
      </c>
    </row>
    <row r="2205" spans="1:9">
      <c r="A2205" t="n">
        <v>17316</v>
      </c>
      <c r="B2205" s="32" t="n">
        <v>16</v>
      </c>
      <c r="C2205" s="7" t="n">
        <v>0</v>
      </c>
    </row>
    <row r="2206" spans="1:9">
      <c r="A2206" t="s">
        <v>4</v>
      </c>
      <c r="B2206" s="4" t="s">
        <v>5</v>
      </c>
      <c r="C2206" s="4" t="s">
        <v>10</v>
      </c>
      <c r="D2206" s="4" t="s">
        <v>13</v>
      </c>
      <c r="E2206" s="4" t="s">
        <v>9</v>
      </c>
      <c r="F2206" s="4" t="s">
        <v>81</v>
      </c>
      <c r="G2206" s="4" t="s">
        <v>13</v>
      </c>
      <c r="H2206" s="4" t="s">
        <v>13</v>
      </c>
    </row>
    <row r="2207" spans="1:9">
      <c r="A2207" t="n">
        <v>17319</v>
      </c>
      <c r="B2207" s="49" t="n">
        <v>26</v>
      </c>
      <c r="C2207" s="7" t="n">
        <v>6</v>
      </c>
      <c r="D2207" s="7" t="n">
        <v>17</v>
      </c>
      <c r="E2207" s="7" t="n">
        <v>8359</v>
      </c>
      <c r="F2207" s="7" t="s">
        <v>193</v>
      </c>
      <c r="G2207" s="7" t="n">
        <v>2</v>
      </c>
      <c r="H2207" s="7" t="n">
        <v>0</v>
      </c>
    </row>
    <row r="2208" spans="1:9">
      <c r="A2208" t="s">
        <v>4</v>
      </c>
      <c r="B2208" s="4" t="s">
        <v>5</v>
      </c>
    </row>
    <row r="2209" spans="1:8">
      <c r="A2209" t="n">
        <v>17352</v>
      </c>
      <c r="B2209" s="50" t="n">
        <v>28</v>
      </c>
    </row>
    <row r="2210" spans="1:8">
      <c r="A2210" t="s">
        <v>4</v>
      </c>
      <c r="B2210" s="4" t="s">
        <v>5</v>
      </c>
      <c r="C2210" s="4" t="s">
        <v>10</v>
      </c>
      <c r="D2210" s="4" t="s">
        <v>13</v>
      </c>
    </row>
    <row r="2211" spans="1:8">
      <c r="A2211" t="n">
        <v>17353</v>
      </c>
      <c r="B2211" s="51" t="n">
        <v>89</v>
      </c>
      <c r="C2211" s="7" t="n">
        <v>65533</v>
      </c>
      <c r="D2211" s="7" t="n">
        <v>1</v>
      </c>
    </row>
    <row r="2212" spans="1:8">
      <c r="A2212" t="s">
        <v>4</v>
      </c>
      <c r="B2212" s="4" t="s">
        <v>5</v>
      </c>
      <c r="C2212" s="4" t="s">
        <v>13</v>
      </c>
      <c r="D2212" s="4" t="s">
        <v>10</v>
      </c>
      <c r="E2212" s="4" t="s">
        <v>24</v>
      </c>
    </row>
    <row r="2213" spans="1:8">
      <c r="A2213" t="n">
        <v>17357</v>
      </c>
      <c r="B2213" s="22" t="n">
        <v>58</v>
      </c>
      <c r="C2213" s="7" t="n">
        <v>101</v>
      </c>
      <c r="D2213" s="7" t="n">
        <v>100</v>
      </c>
      <c r="E2213" s="7" t="n">
        <v>1</v>
      </c>
    </row>
    <row r="2214" spans="1:8">
      <c r="A2214" t="s">
        <v>4</v>
      </c>
      <c r="B2214" s="4" t="s">
        <v>5</v>
      </c>
      <c r="C2214" s="4" t="s">
        <v>13</v>
      </c>
      <c r="D2214" s="4" t="s">
        <v>10</v>
      </c>
    </row>
    <row r="2215" spans="1:8">
      <c r="A2215" t="n">
        <v>17365</v>
      </c>
      <c r="B2215" s="22" t="n">
        <v>58</v>
      </c>
      <c r="C2215" s="7" t="n">
        <v>254</v>
      </c>
      <c r="D2215" s="7" t="n">
        <v>0</v>
      </c>
    </row>
    <row r="2216" spans="1:8">
      <c r="A2216" t="s">
        <v>4</v>
      </c>
      <c r="B2216" s="4" t="s">
        <v>5</v>
      </c>
      <c r="C2216" s="4" t="s">
        <v>13</v>
      </c>
      <c r="D2216" s="4" t="s">
        <v>13</v>
      </c>
      <c r="E2216" s="4" t="s">
        <v>24</v>
      </c>
      <c r="F2216" s="4" t="s">
        <v>24</v>
      </c>
      <c r="G2216" s="4" t="s">
        <v>24</v>
      </c>
      <c r="H2216" s="4" t="s">
        <v>10</v>
      </c>
    </row>
    <row r="2217" spans="1:8">
      <c r="A2217" t="n">
        <v>17369</v>
      </c>
      <c r="B2217" s="39" t="n">
        <v>45</v>
      </c>
      <c r="C2217" s="7" t="n">
        <v>2</v>
      </c>
      <c r="D2217" s="7" t="n">
        <v>3</v>
      </c>
      <c r="E2217" s="7" t="n">
        <v>-12.4099998474121</v>
      </c>
      <c r="F2217" s="7" t="n">
        <v>14.5299997329712</v>
      </c>
      <c r="G2217" s="7" t="n">
        <v>-187.529998779297</v>
      </c>
      <c r="H2217" s="7" t="n">
        <v>0</v>
      </c>
    </row>
    <row r="2218" spans="1:8">
      <c r="A2218" t="s">
        <v>4</v>
      </c>
      <c r="B2218" s="4" t="s">
        <v>5</v>
      </c>
      <c r="C2218" s="4" t="s">
        <v>13</v>
      </c>
      <c r="D2218" s="4" t="s">
        <v>13</v>
      </c>
      <c r="E2218" s="4" t="s">
        <v>24</v>
      </c>
      <c r="F2218" s="4" t="s">
        <v>24</v>
      </c>
      <c r="G2218" s="4" t="s">
        <v>24</v>
      </c>
      <c r="H2218" s="4" t="s">
        <v>10</v>
      </c>
      <c r="I2218" s="4" t="s">
        <v>13</v>
      </c>
    </row>
    <row r="2219" spans="1:8">
      <c r="A2219" t="n">
        <v>17386</v>
      </c>
      <c r="B2219" s="39" t="n">
        <v>45</v>
      </c>
      <c r="C2219" s="7" t="n">
        <v>4</v>
      </c>
      <c r="D2219" s="7" t="n">
        <v>3</v>
      </c>
      <c r="E2219" s="7" t="n">
        <v>11.8699998855591</v>
      </c>
      <c r="F2219" s="7" t="n">
        <v>216.259994506836</v>
      </c>
      <c r="G2219" s="7" t="n">
        <v>14</v>
      </c>
      <c r="H2219" s="7" t="n">
        <v>0</v>
      </c>
      <c r="I2219" s="7" t="n">
        <v>0</v>
      </c>
    </row>
    <row r="2220" spans="1:8">
      <c r="A2220" t="s">
        <v>4</v>
      </c>
      <c r="B2220" s="4" t="s">
        <v>5</v>
      </c>
      <c r="C2220" s="4" t="s">
        <v>13</v>
      </c>
      <c r="D2220" s="4" t="s">
        <v>13</v>
      </c>
      <c r="E2220" s="4" t="s">
        <v>24</v>
      </c>
      <c r="F2220" s="4" t="s">
        <v>10</v>
      </c>
    </row>
    <row r="2221" spans="1:8">
      <c r="A2221" t="n">
        <v>17404</v>
      </c>
      <c r="B2221" s="39" t="n">
        <v>45</v>
      </c>
      <c r="C2221" s="7" t="n">
        <v>5</v>
      </c>
      <c r="D2221" s="7" t="n">
        <v>3</v>
      </c>
      <c r="E2221" s="7" t="n">
        <v>6.5</v>
      </c>
      <c r="F2221" s="7" t="n">
        <v>0</v>
      </c>
    </row>
    <row r="2222" spans="1:8">
      <c r="A2222" t="s">
        <v>4</v>
      </c>
      <c r="B2222" s="4" t="s">
        <v>5</v>
      </c>
      <c r="C2222" s="4" t="s">
        <v>13</v>
      </c>
      <c r="D2222" s="4" t="s">
        <v>13</v>
      </c>
      <c r="E2222" s="4" t="s">
        <v>24</v>
      </c>
      <c r="F2222" s="4" t="s">
        <v>10</v>
      </c>
    </row>
    <row r="2223" spans="1:8">
      <c r="A2223" t="n">
        <v>17413</v>
      </c>
      <c r="B2223" s="39" t="n">
        <v>45</v>
      </c>
      <c r="C2223" s="7" t="n">
        <v>11</v>
      </c>
      <c r="D2223" s="7" t="n">
        <v>3</v>
      </c>
      <c r="E2223" s="7" t="n">
        <v>20.1000003814697</v>
      </c>
      <c r="F2223" s="7" t="n">
        <v>0</v>
      </c>
    </row>
    <row r="2224" spans="1:8">
      <c r="A2224" t="s">
        <v>4</v>
      </c>
      <c r="B2224" s="4" t="s">
        <v>5</v>
      </c>
      <c r="C2224" s="4" t="s">
        <v>13</v>
      </c>
      <c r="D2224" s="4" t="s">
        <v>13</v>
      </c>
      <c r="E2224" s="4" t="s">
        <v>24</v>
      </c>
      <c r="F2224" s="4" t="s">
        <v>10</v>
      </c>
    </row>
    <row r="2225" spans="1:9">
      <c r="A2225" t="n">
        <v>17422</v>
      </c>
      <c r="B2225" s="39" t="n">
        <v>45</v>
      </c>
      <c r="C2225" s="7" t="n">
        <v>5</v>
      </c>
      <c r="D2225" s="7" t="n">
        <v>3</v>
      </c>
      <c r="E2225" s="7" t="n">
        <v>3.29999995231628</v>
      </c>
      <c r="F2225" s="7" t="n">
        <v>600</v>
      </c>
    </row>
    <row r="2226" spans="1:9">
      <c r="A2226" t="s">
        <v>4</v>
      </c>
      <c r="B2226" s="4" t="s">
        <v>5</v>
      </c>
      <c r="C2226" s="4" t="s">
        <v>13</v>
      </c>
      <c r="D2226" s="4" t="s">
        <v>10</v>
      </c>
      <c r="E2226" s="4" t="s">
        <v>10</v>
      </c>
      <c r="F2226" s="4" t="s">
        <v>9</v>
      </c>
    </row>
    <row r="2227" spans="1:9">
      <c r="A2227" t="n">
        <v>17431</v>
      </c>
      <c r="B2227" s="40" t="n">
        <v>84</v>
      </c>
      <c r="C2227" s="7" t="n">
        <v>0</v>
      </c>
      <c r="D2227" s="7" t="n">
        <v>0</v>
      </c>
      <c r="E2227" s="7" t="n">
        <v>0</v>
      </c>
      <c r="F2227" s="7" t="n">
        <v>1045220557</v>
      </c>
    </row>
    <row r="2228" spans="1:9">
      <c r="A2228" t="s">
        <v>4</v>
      </c>
      <c r="B2228" s="4" t="s">
        <v>5</v>
      </c>
      <c r="C2228" s="4" t="s">
        <v>10</v>
      </c>
      <c r="D2228" s="4" t="s">
        <v>13</v>
      </c>
      <c r="E2228" s="4" t="s">
        <v>6</v>
      </c>
      <c r="F2228" s="4" t="s">
        <v>24</v>
      </c>
      <c r="G2228" s="4" t="s">
        <v>24</v>
      </c>
      <c r="H2228" s="4" t="s">
        <v>24</v>
      </c>
    </row>
    <row r="2229" spans="1:9">
      <c r="A2229" t="n">
        <v>17441</v>
      </c>
      <c r="B2229" s="55" t="n">
        <v>48</v>
      </c>
      <c r="C2229" s="7" t="n">
        <v>6</v>
      </c>
      <c r="D2229" s="7" t="n">
        <v>0</v>
      </c>
      <c r="E2229" s="7" t="s">
        <v>159</v>
      </c>
      <c r="F2229" s="7" t="n">
        <v>-1</v>
      </c>
      <c r="G2229" s="7" t="n">
        <v>1</v>
      </c>
      <c r="H2229" s="7" t="n">
        <v>1.40129846432482e-45</v>
      </c>
    </row>
    <row r="2230" spans="1:9">
      <c r="A2230" t="s">
        <v>4</v>
      </c>
      <c r="B2230" s="4" t="s">
        <v>5</v>
      </c>
      <c r="C2230" s="4" t="s">
        <v>10</v>
      </c>
      <c r="D2230" s="4" t="s">
        <v>13</v>
      </c>
      <c r="E2230" s="4" t="s">
        <v>6</v>
      </c>
      <c r="F2230" s="4" t="s">
        <v>24</v>
      </c>
      <c r="G2230" s="4" t="s">
        <v>24</v>
      </c>
      <c r="H2230" s="4" t="s">
        <v>24</v>
      </c>
    </row>
    <row r="2231" spans="1:9">
      <c r="A2231" t="n">
        <v>17470</v>
      </c>
      <c r="B2231" s="55" t="n">
        <v>48</v>
      </c>
      <c r="C2231" s="7" t="n">
        <v>0</v>
      </c>
      <c r="D2231" s="7" t="n">
        <v>0</v>
      </c>
      <c r="E2231" s="7" t="s">
        <v>159</v>
      </c>
      <c r="F2231" s="7" t="n">
        <v>-1</v>
      </c>
      <c r="G2231" s="7" t="n">
        <v>1</v>
      </c>
      <c r="H2231" s="7" t="n">
        <v>1.40129846432482e-45</v>
      </c>
    </row>
    <row r="2232" spans="1:9">
      <c r="A2232" t="s">
        <v>4</v>
      </c>
      <c r="B2232" s="4" t="s">
        <v>5</v>
      </c>
      <c r="C2232" s="4" t="s">
        <v>10</v>
      </c>
      <c r="D2232" s="4" t="s">
        <v>10</v>
      </c>
      <c r="E2232" s="4" t="s">
        <v>24</v>
      </c>
      <c r="F2232" s="4" t="s">
        <v>24</v>
      </c>
      <c r="G2232" s="4" t="s">
        <v>24</v>
      </c>
      <c r="H2232" s="4" t="s">
        <v>24</v>
      </c>
      <c r="I2232" s="4" t="s">
        <v>13</v>
      </c>
      <c r="J2232" s="4" t="s">
        <v>10</v>
      </c>
    </row>
    <row r="2233" spans="1:9">
      <c r="A2233" t="n">
        <v>17499</v>
      </c>
      <c r="B2233" s="71" t="n">
        <v>55</v>
      </c>
      <c r="C2233" s="7" t="n">
        <v>6</v>
      </c>
      <c r="D2233" s="7" t="n">
        <v>65533</v>
      </c>
      <c r="E2233" s="7" t="n">
        <v>-12.5100002288818</v>
      </c>
      <c r="F2233" s="7" t="n">
        <v>13.210000038147</v>
      </c>
      <c r="G2233" s="7" t="n">
        <v>-187.509994506836</v>
      </c>
      <c r="H2233" s="7" t="n">
        <v>2.79999995231628</v>
      </c>
      <c r="I2233" s="7" t="n">
        <v>0</v>
      </c>
      <c r="J2233" s="7" t="n">
        <v>0</v>
      </c>
    </row>
    <row r="2234" spans="1:9">
      <c r="A2234" t="s">
        <v>4</v>
      </c>
      <c r="B2234" s="4" t="s">
        <v>5</v>
      </c>
      <c r="C2234" s="4" t="s">
        <v>10</v>
      </c>
      <c r="D2234" s="4" t="s">
        <v>10</v>
      </c>
      <c r="E2234" s="4" t="s">
        <v>24</v>
      </c>
      <c r="F2234" s="4" t="s">
        <v>24</v>
      </c>
      <c r="G2234" s="4" t="s">
        <v>24</v>
      </c>
      <c r="H2234" s="4" t="s">
        <v>24</v>
      </c>
      <c r="I2234" s="4" t="s">
        <v>13</v>
      </c>
      <c r="J2234" s="4" t="s">
        <v>10</v>
      </c>
    </row>
    <row r="2235" spans="1:9">
      <c r="A2235" t="n">
        <v>17523</v>
      </c>
      <c r="B2235" s="71" t="n">
        <v>55</v>
      </c>
      <c r="C2235" s="7" t="n">
        <v>0</v>
      </c>
      <c r="D2235" s="7" t="n">
        <v>65533</v>
      </c>
      <c r="E2235" s="7" t="n">
        <v>-12.5100002288818</v>
      </c>
      <c r="F2235" s="7" t="n">
        <v>13.210000038147</v>
      </c>
      <c r="G2235" s="7" t="n">
        <v>-187.509994506836</v>
      </c>
      <c r="H2235" s="7" t="n">
        <v>2.79999995231628</v>
      </c>
      <c r="I2235" s="7" t="n">
        <v>0</v>
      </c>
      <c r="J2235" s="7" t="n">
        <v>0</v>
      </c>
    </row>
    <row r="2236" spans="1:9">
      <c r="A2236" t="s">
        <v>4</v>
      </c>
      <c r="B2236" s="4" t="s">
        <v>5</v>
      </c>
      <c r="C2236" s="4" t="s">
        <v>10</v>
      </c>
    </row>
    <row r="2237" spans="1:9">
      <c r="A2237" t="n">
        <v>17547</v>
      </c>
      <c r="B2237" s="32" t="n">
        <v>16</v>
      </c>
      <c r="C2237" s="7" t="n">
        <v>400</v>
      </c>
    </row>
    <row r="2238" spans="1:9">
      <c r="A2238" t="s">
        <v>4</v>
      </c>
      <c r="B2238" s="4" t="s">
        <v>5</v>
      </c>
      <c r="C2238" s="4" t="s">
        <v>10</v>
      </c>
      <c r="D2238" s="4" t="s">
        <v>13</v>
      </c>
    </row>
    <row r="2239" spans="1:9">
      <c r="A2239" t="n">
        <v>17550</v>
      </c>
      <c r="B2239" s="70" t="n">
        <v>56</v>
      </c>
      <c r="C2239" s="7" t="n">
        <v>0</v>
      </c>
      <c r="D2239" s="7" t="n">
        <v>1</v>
      </c>
    </row>
    <row r="2240" spans="1:9">
      <c r="A2240" t="s">
        <v>4</v>
      </c>
      <c r="B2240" s="4" t="s">
        <v>5</v>
      </c>
      <c r="C2240" s="4" t="s">
        <v>10</v>
      </c>
      <c r="D2240" s="4" t="s">
        <v>13</v>
      </c>
    </row>
    <row r="2241" spans="1:10">
      <c r="A2241" t="n">
        <v>17554</v>
      </c>
      <c r="B2241" s="70" t="n">
        <v>56</v>
      </c>
      <c r="C2241" s="7" t="n">
        <v>6</v>
      </c>
      <c r="D2241" s="7" t="n">
        <v>1</v>
      </c>
    </row>
    <row r="2242" spans="1:10">
      <c r="A2242" t="s">
        <v>4</v>
      </c>
      <c r="B2242" s="4" t="s">
        <v>5</v>
      </c>
      <c r="C2242" s="4" t="s">
        <v>13</v>
      </c>
      <c r="D2242" s="4" t="s">
        <v>10</v>
      </c>
      <c r="E2242" s="4" t="s">
        <v>10</v>
      </c>
      <c r="F2242" s="4" t="s">
        <v>9</v>
      </c>
    </row>
    <row r="2243" spans="1:10">
      <c r="A2243" t="n">
        <v>17558</v>
      </c>
      <c r="B2243" s="40" t="n">
        <v>84</v>
      </c>
      <c r="C2243" s="7" t="n">
        <v>1</v>
      </c>
      <c r="D2243" s="7" t="n">
        <v>0</v>
      </c>
      <c r="E2243" s="7" t="n">
        <v>0</v>
      </c>
      <c r="F2243" s="7" t="n">
        <v>0</v>
      </c>
    </row>
    <row r="2244" spans="1:10">
      <c r="A2244" t="s">
        <v>4</v>
      </c>
      <c r="B2244" s="4" t="s">
        <v>5</v>
      </c>
      <c r="C2244" s="4" t="s">
        <v>13</v>
      </c>
      <c r="D2244" s="4" t="s">
        <v>24</v>
      </c>
      <c r="E2244" s="4" t="s">
        <v>10</v>
      </c>
      <c r="F2244" s="4" t="s">
        <v>13</v>
      </c>
    </row>
    <row r="2245" spans="1:10">
      <c r="A2245" t="n">
        <v>17568</v>
      </c>
      <c r="B2245" s="13" t="n">
        <v>49</v>
      </c>
      <c r="C2245" s="7" t="n">
        <v>3</v>
      </c>
      <c r="D2245" s="7" t="n">
        <v>1</v>
      </c>
      <c r="E2245" s="7" t="n">
        <v>500</v>
      </c>
      <c r="F2245" s="7" t="n">
        <v>0</v>
      </c>
    </row>
    <row r="2246" spans="1:10">
      <c r="A2246" t="s">
        <v>4</v>
      </c>
      <c r="B2246" s="4" t="s">
        <v>5</v>
      </c>
      <c r="C2246" s="4" t="s">
        <v>10</v>
      </c>
      <c r="D2246" s="4" t="s">
        <v>13</v>
      </c>
      <c r="E2246" s="4" t="s">
        <v>10</v>
      </c>
    </row>
    <row r="2247" spans="1:10">
      <c r="A2247" t="n">
        <v>17577</v>
      </c>
      <c r="B2247" s="60" t="n">
        <v>104</v>
      </c>
      <c r="C2247" s="7" t="n">
        <v>111</v>
      </c>
      <c r="D2247" s="7" t="n">
        <v>1</v>
      </c>
      <c r="E2247" s="7" t="n">
        <v>15</v>
      </c>
    </row>
    <row r="2248" spans="1:10">
      <c r="A2248" t="s">
        <v>4</v>
      </c>
      <c r="B2248" s="4" t="s">
        <v>5</v>
      </c>
    </row>
    <row r="2249" spans="1:10">
      <c r="A2249" t="n">
        <v>17583</v>
      </c>
      <c r="B2249" s="5" t="n">
        <v>1</v>
      </c>
    </row>
    <row r="2250" spans="1:10">
      <c r="A2250" t="s">
        <v>4</v>
      </c>
      <c r="B2250" s="4" t="s">
        <v>5</v>
      </c>
      <c r="C2250" s="4" t="s">
        <v>13</v>
      </c>
      <c r="D2250" s="4" t="s">
        <v>10</v>
      </c>
    </row>
    <row r="2251" spans="1:10">
      <c r="A2251" t="n">
        <v>17584</v>
      </c>
      <c r="B2251" s="30" t="n">
        <v>64</v>
      </c>
      <c r="C2251" s="7" t="n">
        <v>16</v>
      </c>
      <c r="D2251" s="7" t="n">
        <v>0</v>
      </c>
    </row>
    <row r="2252" spans="1:10">
      <c r="A2252" t="s">
        <v>4</v>
      </c>
      <c r="B2252" s="4" t="s">
        <v>5</v>
      </c>
      <c r="C2252" s="4" t="s">
        <v>10</v>
      </c>
    </row>
    <row r="2253" spans="1:10">
      <c r="A2253" t="n">
        <v>17588</v>
      </c>
      <c r="B2253" s="24" t="n">
        <v>12</v>
      </c>
      <c r="C2253" s="7" t="n">
        <v>6465</v>
      </c>
    </row>
    <row r="2254" spans="1:10">
      <c r="A2254" t="s">
        <v>4</v>
      </c>
      <c r="B2254" s="4" t="s">
        <v>5</v>
      </c>
      <c r="C2254" s="4" t="s">
        <v>13</v>
      </c>
      <c r="D2254" s="4" t="s">
        <v>9</v>
      </c>
      <c r="E2254" s="4" t="s">
        <v>13</v>
      </c>
      <c r="F2254" s="4" t="s">
        <v>13</v>
      </c>
      <c r="G2254" s="4" t="s">
        <v>9</v>
      </c>
      <c r="H2254" s="4" t="s">
        <v>13</v>
      </c>
      <c r="I2254" s="4" t="s">
        <v>9</v>
      </c>
      <c r="J2254" s="4" t="s">
        <v>13</v>
      </c>
    </row>
    <row r="2255" spans="1:10">
      <c r="A2255" t="n">
        <v>17591</v>
      </c>
      <c r="B2255" s="73" t="n">
        <v>33</v>
      </c>
      <c r="C2255" s="7" t="n">
        <v>0</v>
      </c>
      <c r="D2255" s="7" t="n">
        <v>1</v>
      </c>
      <c r="E2255" s="7" t="n">
        <v>0</v>
      </c>
      <c r="F2255" s="7" t="n">
        <v>0</v>
      </c>
      <c r="G2255" s="7" t="n">
        <v>-1</v>
      </c>
      <c r="H2255" s="7" t="n">
        <v>0</v>
      </c>
      <c r="I2255" s="7" t="n">
        <v>-1</v>
      </c>
      <c r="J2255" s="7" t="n">
        <v>0</v>
      </c>
    </row>
    <row r="2256" spans="1:10">
      <c r="A2256" t="s">
        <v>4</v>
      </c>
      <c r="B2256" s="4" t="s">
        <v>5</v>
      </c>
    </row>
    <row r="2257" spans="1:10">
      <c r="A2257" t="n">
        <v>17609</v>
      </c>
      <c r="B2257" s="5" t="n">
        <v>1</v>
      </c>
    </row>
    <row r="2258" spans="1:10" s="3" customFormat="1" customHeight="0">
      <c r="A2258" s="3" t="s">
        <v>2</v>
      </c>
      <c r="B2258" s="3" t="s">
        <v>194</v>
      </c>
    </row>
    <row r="2259" spans="1:10">
      <c r="A2259" t="s">
        <v>4</v>
      </c>
      <c r="B2259" s="4" t="s">
        <v>5</v>
      </c>
      <c r="C2259" s="4" t="s">
        <v>13</v>
      </c>
      <c r="D2259" s="4" t="s">
        <v>13</v>
      </c>
      <c r="E2259" s="4" t="s">
        <v>13</v>
      </c>
      <c r="F2259" s="4" t="s">
        <v>13</v>
      </c>
    </row>
    <row r="2260" spans="1:10">
      <c r="A2260" t="n">
        <v>17612</v>
      </c>
      <c r="B2260" s="8" t="n">
        <v>14</v>
      </c>
      <c r="C2260" s="7" t="n">
        <v>2</v>
      </c>
      <c r="D2260" s="7" t="n">
        <v>0</v>
      </c>
      <c r="E2260" s="7" t="n">
        <v>0</v>
      </c>
      <c r="F2260" s="7" t="n">
        <v>0</v>
      </c>
    </row>
    <row r="2261" spans="1:10">
      <c r="A2261" t="s">
        <v>4</v>
      </c>
      <c r="B2261" s="4" t="s">
        <v>5</v>
      </c>
      <c r="C2261" s="4" t="s">
        <v>13</v>
      </c>
      <c r="D2261" s="20" t="s">
        <v>33</v>
      </c>
      <c r="E2261" s="4" t="s">
        <v>5</v>
      </c>
      <c r="F2261" s="4" t="s">
        <v>13</v>
      </c>
      <c r="G2261" s="4" t="s">
        <v>10</v>
      </c>
      <c r="H2261" s="20" t="s">
        <v>34</v>
      </c>
      <c r="I2261" s="4" t="s">
        <v>13</v>
      </c>
      <c r="J2261" s="4" t="s">
        <v>9</v>
      </c>
      <c r="K2261" s="4" t="s">
        <v>13</v>
      </c>
      <c r="L2261" s="4" t="s">
        <v>13</v>
      </c>
      <c r="M2261" s="20" t="s">
        <v>33</v>
      </c>
      <c r="N2261" s="4" t="s">
        <v>5</v>
      </c>
      <c r="O2261" s="4" t="s">
        <v>13</v>
      </c>
      <c r="P2261" s="4" t="s">
        <v>10</v>
      </c>
      <c r="Q2261" s="20" t="s">
        <v>34</v>
      </c>
      <c r="R2261" s="4" t="s">
        <v>13</v>
      </c>
      <c r="S2261" s="4" t="s">
        <v>9</v>
      </c>
      <c r="T2261" s="4" t="s">
        <v>13</v>
      </c>
      <c r="U2261" s="4" t="s">
        <v>13</v>
      </c>
      <c r="V2261" s="4" t="s">
        <v>13</v>
      </c>
      <c r="W2261" s="4" t="s">
        <v>23</v>
      </c>
    </row>
    <row r="2262" spans="1:10">
      <c r="A2262" t="n">
        <v>17617</v>
      </c>
      <c r="B2262" s="11" t="n">
        <v>5</v>
      </c>
      <c r="C2262" s="7" t="n">
        <v>28</v>
      </c>
      <c r="D2262" s="20" t="s">
        <v>3</v>
      </c>
      <c r="E2262" s="10" t="n">
        <v>162</v>
      </c>
      <c r="F2262" s="7" t="n">
        <v>3</v>
      </c>
      <c r="G2262" s="7" t="n">
        <v>4238</v>
      </c>
      <c r="H2262" s="20" t="s">
        <v>3</v>
      </c>
      <c r="I2262" s="7" t="n">
        <v>0</v>
      </c>
      <c r="J2262" s="7" t="n">
        <v>1</v>
      </c>
      <c r="K2262" s="7" t="n">
        <v>2</v>
      </c>
      <c r="L2262" s="7" t="n">
        <v>28</v>
      </c>
      <c r="M2262" s="20" t="s">
        <v>3</v>
      </c>
      <c r="N2262" s="10" t="n">
        <v>162</v>
      </c>
      <c r="O2262" s="7" t="n">
        <v>3</v>
      </c>
      <c r="P2262" s="7" t="n">
        <v>4238</v>
      </c>
      <c r="Q2262" s="20" t="s">
        <v>3</v>
      </c>
      <c r="R2262" s="7" t="n">
        <v>0</v>
      </c>
      <c r="S2262" s="7" t="n">
        <v>2</v>
      </c>
      <c r="T2262" s="7" t="n">
        <v>2</v>
      </c>
      <c r="U2262" s="7" t="n">
        <v>11</v>
      </c>
      <c r="V2262" s="7" t="n">
        <v>1</v>
      </c>
      <c r="W2262" s="12" t="n">
        <f t="normal" ca="1">A2266</f>
        <v>0</v>
      </c>
    </row>
    <row r="2263" spans="1:10">
      <c r="A2263" t="s">
        <v>4</v>
      </c>
      <c r="B2263" s="4" t="s">
        <v>5</v>
      </c>
      <c r="C2263" s="4" t="s">
        <v>13</v>
      </c>
      <c r="D2263" s="4" t="s">
        <v>10</v>
      </c>
      <c r="E2263" s="4" t="s">
        <v>24</v>
      </c>
    </row>
    <row r="2264" spans="1:10">
      <c r="A2264" t="n">
        <v>17646</v>
      </c>
      <c r="B2264" s="22" t="n">
        <v>58</v>
      </c>
      <c r="C2264" s="7" t="n">
        <v>0</v>
      </c>
      <c r="D2264" s="7" t="n">
        <v>0</v>
      </c>
      <c r="E2264" s="7" t="n">
        <v>1</v>
      </c>
    </row>
    <row r="2265" spans="1:10">
      <c r="A2265" t="s">
        <v>4</v>
      </c>
      <c r="B2265" s="4" t="s">
        <v>5</v>
      </c>
      <c r="C2265" s="4" t="s">
        <v>13</v>
      </c>
      <c r="D2265" s="20" t="s">
        <v>33</v>
      </c>
      <c r="E2265" s="4" t="s">
        <v>5</v>
      </c>
      <c r="F2265" s="4" t="s">
        <v>13</v>
      </c>
      <c r="G2265" s="4" t="s">
        <v>10</v>
      </c>
      <c r="H2265" s="20" t="s">
        <v>34</v>
      </c>
      <c r="I2265" s="4" t="s">
        <v>13</v>
      </c>
      <c r="J2265" s="4" t="s">
        <v>9</v>
      </c>
      <c r="K2265" s="4" t="s">
        <v>13</v>
      </c>
      <c r="L2265" s="4" t="s">
        <v>13</v>
      </c>
      <c r="M2265" s="20" t="s">
        <v>33</v>
      </c>
      <c r="N2265" s="4" t="s">
        <v>5</v>
      </c>
      <c r="O2265" s="4" t="s">
        <v>13</v>
      </c>
      <c r="P2265" s="4" t="s">
        <v>10</v>
      </c>
      <c r="Q2265" s="20" t="s">
        <v>34</v>
      </c>
      <c r="R2265" s="4" t="s">
        <v>13</v>
      </c>
      <c r="S2265" s="4" t="s">
        <v>9</v>
      </c>
      <c r="T2265" s="4" t="s">
        <v>13</v>
      </c>
      <c r="U2265" s="4" t="s">
        <v>13</v>
      </c>
      <c r="V2265" s="4" t="s">
        <v>13</v>
      </c>
      <c r="W2265" s="4" t="s">
        <v>23</v>
      </c>
    </row>
    <row r="2266" spans="1:10">
      <c r="A2266" t="n">
        <v>17654</v>
      </c>
      <c r="B2266" s="11" t="n">
        <v>5</v>
      </c>
      <c r="C2266" s="7" t="n">
        <v>28</v>
      </c>
      <c r="D2266" s="20" t="s">
        <v>3</v>
      </c>
      <c r="E2266" s="10" t="n">
        <v>162</v>
      </c>
      <c r="F2266" s="7" t="n">
        <v>3</v>
      </c>
      <c r="G2266" s="7" t="n">
        <v>4238</v>
      </c>
      <c r="H2266" s="20" t="s">
        <v>3</v>
      </c>
      <c r="I2266" s="7" t="n">
        <v>0</v>
      </c>
      <c r="J2266" s="7" t="n">
        <v>1</v>
      </c>
      <c r="K2266" s="7" t="n">
        <v>3</v>
      </c>
      <c r="L2266" s="7" t="n">
        <v>28</v>
      </c>
      <c r="M2266" s="20" t="s">
        <v>3</v>
      </c>
      <c r="N2266" s="10" t="n">
        <v>162</v>
      </c>
      <c r="O2266" s="7" t="n">
        <v>3</v>
      </c>
      <c r="P2266" s="7" t="n">
        <v>4238</v>
      </c>
      <c r="Q2266" s="20" t="s">
        <v>3</v>
      </c>
      <c r="R2266" s="7" t="n">
        <v>0</v>
      </c>
      <c r="S2266" s="7" t="n">
        <v>2</v>
      </c>
      <c r="T2266" s="7" t="n">
        <v>3</v>
      </c>
      <c r="U2266" s="7" t="n">
        <v>9</v>
      </c>
      <c r="V2266" s="7" t="n">
        <v>1</v>
      </c>
      <c r="W2266" s="12" t="n">
        <f t="normal" ca="1">A2276</f>
        <v>0</v>
      </c>
    </row>
    <row r="2267" spans="1:10">
      <c r="A2267" t="s">
        <v>4</v>
      </c>
      <c r="B2267" s="4" t="s">
        <v>5</v>
      </c>
      <c r="C2267" s="4" t="s">
        <v>13</v>
      </c>
      <c r="D2267" s="20" t="s">
        <v>33</v>
      </c>
      <c r="E2267" s="4" t="s">
        <v>5</v>
      </c>
      <c r="F2267" s="4" t="s">
        <v>10</v>
      </c>
      <c r="G2267" s="4" t="s">
        <v>13</v>
      </c>
      <c r="H2267" s="4" t="s">
        <v>13</v>
      </c>
      <c r="I2267" s="4" t="s">
        <v>6</v>
      </c>
      <c r="J2267" s="20" t="s">
        <v>34</v>
      </c>
      <c r="K2267" s="4" t="s">
        <v>13</v>
      </c>
      <c r="L2267" s="4" t="s">
        <v>13</v>
      </c>
      <c r="M2267" s="20" t="s">
        <v>33</v>
      </c>
      <c r="N2267" s="4" t="s">
        <v>5</v>
      </c>
      <c r="O2267" s="4" t="s">
        <v>13</v>
      </c>
      <c r="P2267" s="20" t="s">
        <v>34</v>
      </c>
      <c r="Q2267" s="4" t="s">
        <v>13</v>
      </c>
      <c r="R2267" s="4" t="s">
        <v>9</v>
      </c>
      <c r="S2267" s="4" t="s">
        <v>13</v>
      </c>
      <c r="T2267" s="4" t="s">
        <v>13</v>
      </c>
      <c r="U2267" s="4" t="s">
        <v>13</v>
      </c>
      <c r="V2267" s="20" t="s">
        <v>33</v>
      </c>
      <c r="W2267" s="4" t="s">
        <v>5</v>
      </c>
      <c r="X2267" s="4" t="s">
        <v>13</v>
      </c>
      <c r="Y2267" s="20" t="s">
        <v>34</v>
      </c>
      <c r="Z2267" s="4" t="s">
        <v>13</v>
      </c>
      <c r="AA2267" s="4" t="s">
        <v>9</v>
      </c>
      <c r="AB2267" s="4" t="s">
        <v>13</v>
      </c>
      <c r="AC2267" s="4" t="s">
        <v>13</v>
      </c>
      <c r="AD2267" s="4" t="s">
        <v>13</v>
      </c>
      <c r="AE2267" s="4" t="s">
        <v>23</v>
      </c>
    </row>
    <row r="2268" spans="1:10">
      <c r="A2268" t="n">
        <v>17683</v>
      </c>
      <c r="B2268" s="11" t="n">
        <v>5</v>
      </c>
      <c r="C2268" s="7" t="n">
        <v>28</v>
      </c>
      <c r="D2268" s="20" t="s">
        <v>3</v>
      </c>
      <c r="E2268" s="27" t="n">
        <v>47</v>
      </c>
      <c r="F2268" s="7" t="n">
        <v>61456</v>
      </c>
      <c r="G2268" s="7" t="n">
        <v>2</v>
      </c>
      <c r="H2268" s="7" t="n">
        <v>0</v>
      </c>
      <c r="I2268" s="7" t="s">
        <v>53</v>
      </c>
      <c r="J2268" s="20" t="s">
        <v>3</v>
      </c>
      <c r="K2268" s="7" t="n">
        <v>8</v>
      </c>
      <c r="L2268" s="7" t="n">
        <v>28</v>
      </c>
      <c r="M2268" s="20" t="s">
        <v>3</v>
      </c>
      <c r="N2268" s="21" t="n">
        <v>74</v>
      </c>
      <c r="O2268" s="7" t="n">
        <v>65</v>
      </c>
      <c r="P2268" s="20" t="s">
        <v>3</v>
      </c>
      <c r="Q2268" s="7" t="n">
        <v>0</v>
      </c>
      <c r="R2268" s="7" t="n">
        <v>1</v>
      </c>
      <c r="S2268" s="7" t="n">
        <v>3</v>
      </c>
      <c r="T2268" s="7" t="n">
        <v>9</v>
      </c>
      <c r="U2268" s="7" t="n">
        <v>28</v>
      </c>
      <c r="V2268" s="20" t="s">
        <v>3</v>
      </c>
      <c r="W2268" s="21" t="n">
        <v>74</v>
      </c>
      <c r="X2268" s="7" t="n">
        <v>65</v>
      </c>
      <c r="Y2268" s="20" t="s">
        <v>3</v>
      </c>
      <c r="Z2268" s="7" t="n">
        <v>0</v>
      </c>
      <c r="AA2268" s="7" t="n">
        <v>2</v>
      </c>
      <c r="AB2268" s="7" t="n">
        <v>3</v>
      </c>
      <c r="AC2268" s="7" t="n">
        <v>9</v>
      </c>
      <c r="AD2268" s="7" t="n">
        <v>1</v>
      </c>
      <c r="AE2268" s="12" t="n">
        <f t="normal" ca="1">A2272</f>
        <v>0</v>
      </c>
    </row>
    <row r="2269" spans="1:10">
      <c r="A2269" t="s">
        <v>4</v>
      </c>
      <c r="B2269" s="4" t="s">
        <v>5</v>
      </c>
      <c r="C2269" s="4" t="s">
        <v>10</v>
      </c>
      <c r="D2269" s="4" t="s">
        <v>13</v>
      </c>
      <c r="E2269" s="4" t="s">
        <v>13</v>
      </c>
      <c r="F2269" s="4" t="s">
        <v>6</v>
      </c>
    </row>
    <row r="2270" spans="1:10">
      <c r="A2270" t="n">
        <v>17731</v>
      </c>
      <c r="B2270" s="27" t="n">
        <v>47</v>
      </c>
      <c r="C2270" s="7" t="n">
        <v>61456</v>
      </c>
      <c r="D2270" s="7" t="n">
        <v>0</v>
      </c>
      <c r="E2270" s="7" t="n">
        <v>0</v>
      </c>
      <c r="F2270" s="7" t="s">
        <v>54</v>
      </c>
    </row>
    <row r="2271" spans="1:10">
      <c r="A2271" t="s">
        <v>4</v>
      </c>
      <c r="B2271" s="4" t="s">
        <v>5</v>
      </c>
      <c r="C2271" s="4" t="s">
        <v>13</v>
      </c>
      <c r="D2271" s="4" t="s">
        <v>10</v>
      </c>
      <c r="E2271" s="4" t="s">
        <v>24</v>
      </c>
    </row>
    <row r="2272" spans="1:10">
      <c r="A2272" t="n">
        <v>17744</v>
      </c>
      <c r="B2272" s="22" t="n">
        <v>58</v>
      </c>
      <c r="C2272" s="7" t="n">
        <v>0</v>
      </c>
      <c r="D2272" s="7" t="n">
        <v>300</v>
      </c>
      <c r="E2272" s="7" t="n">
        <v>1</v>
      </c>
    </row>
    <row r="2273" spans="1:31">
      <c r="A2273" t="s">
        <v>4</v>
      </c>
      <c r="B2273" s="4" t="s">
        <v>5</v>
      </c>
      <c r="C2273" s="4" t="s">
        <v>13</v>
      </c>
      <c r="D2273" s="4" t="s">
        <v>10</v>
      </c>
    </row>
    <row r="2274" spans="1:31">
      <c r="A2274" t="n">
        <v>17752</v>
      </c>
      <c r="B2274" s="22" t="n">
        <v>58</v>
      </c>
      <c r="C2274" s="7" t="n">
        <v>255</v>
      </c>
      <c r="D2274" s="7" t="n">
        <v>0</v>
      </c>
    </row>
    <row r="2275" spans="1:31">
      <c r="A2275" t="s">
        <v>4</v>
      </c>
      <c r="B2275" s="4" t="s">
        <v>5</v>
      </c>
      <c r="C2275" s="4" t="s">
        <v>13</v>
      </c>
      <c r="D2275" s="4" t="s">
        <v>13</v>
      </c>
      <c r="E2275" s="4" t="s">
        <v>13</v>
      </c>
      <c r="F2275" s="4" t="s">
        <v>13</v>
      </c>
    </row>
    <row r="2276" spans="1:31">
      <c r="A2276" t="n">
        <v>17756</v>
      </c>
      <c r="B2276" s="8" t="n">
        <v>14</v>
      </c>
      <c r="C2276" s="7" t="n">
        <v>0</v>
      </c>
      <c r="D2276" s="7" t="n">
        <v>0</v>
      </c>
      <c r="E2276" s="7" t="n">
        <v>0</v>
      </c>
      <c r="F2276" s="7" t="n">
        <v>64</v>
      </c>
    </row>
    <row r="2277" spans="1:31">
      <c r="A2277" t="s">
        <v>4</v>
      </c>
      <c r="B2277" s="4" t="s">
        <v>5</v>
      </c>
      <c r="C2277" s="4" t="s">
        <v>13</v>
      </c>
      <c r="D2277" s="4" t="s">
        <v>10</v>
      </c>
    </row>
    <row r="2278" spans="1:31">
      <c r="A2278" t="n">
        <v>17761</v>
      </c>
      <c r="B2278" s="28" t="n">
        <v>22</v>
      </c>
      <c r="C2278" s="7" t="n">
        <v>0</v>
      </c>
      <c r="D2278" s="7" t="n">
        <v>4238</v>
      </c>
    </row>
    <row r="2279" spans="1:31">
      <c r="A2279" t="s">
        <v>4</v>
      </c>
      <c r="B2279" s="4" t="s">
        <v>5</v>
      </c>
      <c r="C2279" s="4" t="s">
        <v>13</v>
      </c>
      <c r="D2279" s="4" t="s">
        <v>10</v>
      </c>
    </row>
    <row r="2280" spans="1:31">
      <c r="A2280" t="n">
        <v>17765</v>
      </c>
      <c r="B2280" s="22" t="n">
        <v>58</v>
      </c>
      <c r="C2280" s="7" t="n">
        <v>5</v>
      </c>
      <c r="D2280" s="7" t="n">
        <v>300</v>
      </c>
    </row>
    <row r="2281" spans="1:31">
      <c r="A2281" t="s">
        <v>4</v>
      </c>
      <c r="B2281" s="4" t="s">
        <v>5</v>
      </c>
      <c r="C2281" s="4" t="s">
        <v>24</v>
      </c>
      <c r="D2281" s="4" t="s">
        <v>10</v>
      </c>
    </row>
    <row r="2282" spans="1:31">
      <c r="A2282" t="n">
        <v>17769</v>
      </c>
      <c r="B2282" s="29" t="n">
        <v>103</v>
      </c>
      <c r="C2282" s="7" t="n">
        <v>0</v>
      </c>
      <c r="D2282" s="7" t="n">
        <v>300</v>
      </c>
    </row>
    <row r="2283" spans="1:31">
      <c r="A2283" t="s">
        <v>4</v>
      </c>
      <c r="B2283" s="4" t="s">
        <v>5</v>
      </c>
      <c r="C2283" s="4" t="s">
        <v>13</v>
      </c>
    </row>
    <row r="2284" spans="1:31">
      <c r="A2284" t="n">
        <v>17776</v>
      </c>
      <c r="B2284" s="30" t="n">
        <v>64</v>
      </c>
      <c r="C2284" s="7" t="n">
        <v>7</v>
      </c>
    </row>
    <row r="2285" spans="1:31">
      <c r="A2285" t="s">
        <v>4</v>
      </c>
      <c r="B2285" s="4" t="s">
        <v>5</v>
      </c>
      <c r="C2285" s="4" t="s">
        <v>13</v>
      </c>
      <c r="D2285" s="4" t="s">
        <v>10</v>
      </c>
    </row>
    <row r="2286" spans="1:31">
      <c r="A2286" t="n">
        <v>17778</v>
      </c>
      <c r="B2286" s="31" t="n">
        <v>72</v>
      </c>
      <c r="C2286" s="7" t="n">
        <v>5</v>
      </c>
      <c r="D2286" s="7" t="n">
        <v>0</v>
      </c>
    </row>
    <row r="2287" spans="1:31">
      <c r="A2287" t="s">
        <v>4</v>
      </c>
      <c r="B2287" s="4" t="s">
        <v>5</v>
      </c>
      <c r="C2287" s="4" t="s">
        <v>13</v>
      </c>
      <c r="D2287" s="20" t="s">
        <v>33</v>
      </c>
      <c r="E2287" s="4" t="s">
        <v>5</v>
      </c>
      <c r="F2287" s="4" t="s">
        <v>13</v>
      </c>
      <c r="G2287" s="4" t="s">
        <v>10</v>
      </c>
      <c r="H2287" s="20" t="s">
        <v>34</v>
      </c>
      <c r="I2287" s="4" t="s">
        <v>13</v>
      </c>
      <c r="J2287" s="4" t="s">
        <v>9</v>
      </c>
      <c r="K2287" s="4" t="s">
        <v>13</v>
      </c>
      <c r="L2287" s="4" t="s">
        <v>13</v>
      </c>
      <c r="M2287" s="4" t="s">
        <v>23</v>
      </c>
    </row>
    <row r="2288" spans="1:31">
      <c r="A2288" t="n">
        <v>17782</v>
      </c>
      <c r="B2288" s="11" t="n">
        <v>5</v>
      </c>
      <c r="C2288" s="7" t="n">
        <v>28</v>
      </c>
      <c r="D2288" s="20" t="s">
        <v>3</v>
      </c>
      <c r="E2288" s="10" t="n">
        <v>162</v>
      </c>
      <c r="F2288" s="7" t="n">
        <v>4</v>
      </c>
      <c r="G2288" s="7" t="n">
        <v>4238</v>
      </c>
      <c r="H2288" s="20" t="s">
        <v>3</v>
      </c>
      <c r="I2288" s="7" t="n">
        <v>0</v>
      </c>
      <c r="J2288" s="7" t="n">
        <v>1</v>
      </c>
      <c r="K2288" s="7" t="n">
        <v>2</v>
      </c>
      <c r="L2288" s="7" t="n">
        <v>1</v>
      </c>
      <c r="M2288" s="12" t="n">
        <f t="normal" ca="1">A2294</f>
        <v>0</v>
      </c>
    </row>
    <row r="2289" spans="1:13">
      <c r="A2289" t="s">
        <v>4</v>
      </c>
      <c r="B2289" s="4" t="s">
        <v>5</v>
      </c>
      <c r="C2289" s="4" t="s">
        <v>13</v>
      </c>
      <c r="D2289" s="4" t="s">
        <v>6</v>
      </c>
    </row>
    <row r="2290" spans="1:13">
      <c r="A2290" t="n">
        <v>17799</v>
      </c>
      <c r="B2290" s="9" t="n">
        <v>2</v>
      </c>
      <c r="C2290" s="7" t="n">
        <v>10</v>
      </c>
      <c r="D2290" s="7" t="s">
        <v>55</v>
      </c>
    </row>
    <row r="2291" spans="1:13">
      <c r="A2291" t="s">
        <v>4</v>
      </c>
      <c r="B2291" s="4" t="s">
        <v>5</v>
      </c>
      <c r="C2291" s="4" t="s">
        <v>10</v>
      </c>
    </row>
    <row r="2292" spans="1:13">
      <c r="A2292" t="n">
        <v>17816</v>
      </c>
      <c r="B2292" s="32" t="n">
        <v>16</v>
      </c>
      <c r="C2292" s="7" t="n">
        <v>0</v>
      </c>
    </row>
    <row r="2293" spans="1:13">
      <c r="A2293" t="s">
        <v>4</v>
      </c>
      <c r="B2293" s="4" t="s">
        <v>5</v>
      </c>
      <c r="C2293" s="4" t="s">
        <v>13</v>
      </c>
      <c r="D2293" s="4" t="s">
        <v>6</v>
      </c>
    </row>
    <row r="2294" spans="1:13">
      <c r="A2294" t="n">
        <v>17819</v>
      </c>
      <c r="B2294" s="9" t="n">
        <v>2</v>
      </c>
      <c r="C2294" s="7" t="n">
        <v>11</v>
      </c>
      <c r="D2294" s="7" t="s">
        <v>40</v>
      </c>
    </row>
    <row r="2295" spans="1:13">
      <c r="A2295" t="s">
        <v>4</v>
      </c>
      <c r="B2295" s="4" t="s">
        <v>5</v>
      </c>
      <c r="C2295" s="4" t="s">
        <v>13</v>
      </c>
      <c r="D2295" s="4" t="s">
        <v>10</v>
      </c>
    </row>
    <row r="2296" spans="1:13">
      <c r="A2296" t="n">
        <v>17832</v>
      </c>
      <c r="B2296" s="30" t="n">
        <v>64</v>
      </c>
      <c r="C2296" s="7" t="n">
        <v>0</v>
      </c>
      <c r="D2296" s="7" t="n">
        <v>6</v>
      </c>
    </row>
    <row r="2297" spans="1:13">
      <c r="A2297" t="s">
        <v>4</v>
      </c>
      <c r="B2297" s="4" t="s">
        <v>5</v>
      </c>
      <c r="C2297" s="4" t="s">
        <v>13</v>
      </c>
      <c r="D2297" s="4" t="s">
        <v>10</v>
      </c>
      <c r="E2297" s="4" t="s">
        <v>13</v>
      </c>
      <c r="F2297" s="4" t="s">
        <v>6</v>
      </c>
    </row>
    <row r="2298" spans="1:13">
      <c r="A2298" t="n">
        <v>17836</v>
      </c>
      <c r="B2298" s="66" t="n">
        <v>39</v>
      </c>
      <c r="C2298" s="7" t="n">
        <v>10</v>
      </c>
      <c r="D2298" s="7" t="n">
        <v>65533</v>
      </c>
      <c r="E2298" s="7" t="n">
        <v>200</v>
      </c>
      <c r="F2298" s="7" t="s">
        <v>195</v>
      </c>
    </row>
    <row r="2299" spans="1:13">
      <c r="A2299" t="s">
        <v>4</v>
      </c>
      <c r="B2299" s="4" t="s">
        <v>5</v>
      </c>
      <c r="C2299" s="4" t="s">
        <v>10</v>
      </c>
      <c r="D2299" s="4" t="s">
        <v>6</v>
      </c>
      <c r="E2299" s="4" t="s">
        <v>6</v>
      </c>
      <c r="F2299" s="4" t="s">
        <v>6</v>
      </c>
      <c r="G2299" s="4" t="s">
        <v>13</v>
      </c>
      <c r="H2299" s="4" t="s">
        <v>9</v>
      </c>
      <c r="I2299" s="4" t="s">
        <v>24</v>
      </c>
      <c r="J2299" s="4" t="s">
        <v>24</v>
      </c>
      <c r="K2299" s="4" t="s">
        <v>24</v>
      </c>
      <c r="L2299" s="4" t="s">
        <v>24</v>
      </c>
      <c r="M2299" s="4" t="s">
        <v>24</v>
      </c>
      <c r="N2299" s="4" t="s">
        <v>24</v>
      </c>
      <c r="O2299" s="4" t="s">
        <v>24</v>
      </c>
      <c r="P2299" s="4" t="s">
        <v>6</v>
      </c>
      <c r="Q2299" s="4" t="s">
        <v>6</v>
      </c>
      <c r="R2299" s="4" t="s">
        <v>9</v>
      </c>
      <c r="S2299" s="4" t="s">
        <v>13</v>
      </c>
      <c r="T2299" s="4" t="s">
        <v>9</v>
      </c>
      <c r="U2299" s="4" t="s">
        <v>9</v>
      </c>
      <c r="V2299" s="4" t="s">
        <v>10</v>
      </c>
    </row>
    <row r="2300" spans="1:13">
      <c r="A2300" t="n">
        <v>17860</v>
      </c>
      <c r="B2300" s="34" t="n">
        <v>19</v>
      </c>
      <c r="C2300" s="7" t="n">
        <v>7032</v>
      </c>
      <c r="D2300" s="7" t="s">
        <v>57</v>
      </c>
      <c r="E2300" s="7" t="s">
        <v>58</v>
      </c>
      <c r="F2300" s="7" t="s">
        <v>12</v>
      </c>
      <c r="G2300" s="7" t="n">
        <v>0</v>
      </c>
      <c r="H2300" s="7" t="n">
        <v>1</v>
      </c>
      <c r="I2300" s="7" t="n">
        <v>0</v>
      </c>
      <c r="J2300" s="7" t="n">
        <v>0</v>
      </c>
      <c r="K2300" s="7" t="n">
        <v>0</v>
      </c>
      <c r="L2300" s="7" t="n">
        <v>0</v>
      </c>
      <c r="M2300" s="7" t="n">
        <v>1</v>
      </c>
      <c r="N2300" s="7" t="n">
        <v>1.60000002384186</v>
      </c>
      <c r="O2300" s="7" t="n">
        <v>0.0900000035762787</v>
      </c>
      <c r="P2300" s="7" t="s">
        <v>12</v>
      </c>
      <c r="Q2300" s="7" t="s">
        <v>12</v>
      </c>
      <c r="R2300" s="7" t="n">
        <v>-1</v>
      </c>
      <c r="S2300" s="7" t="n">
        <v>0</v>
      </c>
      <c r="T2300" s="7" t="n">
        <v>0</v>
      </c>
      <c r="U2300" s="7" t="n">
        <v>0</v>
      </c>
      <c r="V2300" s="7" t="n">
        <v>0</v>
      </c>
    </row>
    <row r="2301" spans="1:13">
      <c r="A2301" t="s">
        <v>4</v>
      </c>
      <c r="B2301" s="4" t="s">
        <v>5</v>
      </c>
      <c r="C2301" s="4" t="s">
        <v>10</v>
      </c>
      <c r="D2301" s="4" t="s">
        <v>6</v>
      </c>
      <c r="E2301" s="4" t="s">
        <v>6</v>
      </c>
      <c r="F2301" s="4" t="s">
        <v>6</v>
      </c>
      <c r="G2301" s="4" t="s">
        <v>13</v>
      </c>
      <c r="H2301" s="4" t="s">
        <v>9</v>
      </c>
      <c r="I2301" s="4" t="s">
        <v>24</v>
      </c>
      <c r="J2301" s="4" t="s">
        <v>24</v>
      </c>
      <c r="K2301" s="4" t="s">
        <v>24</v>
      </c>
      <c r="L2301" s="4" t="s">
        <v>24</v>
      </c>
      <c r="M2301" s="4" t="s">
        <v>24</v>
      </c>
      <c r="N2301" s="4" t="s">
        <v>24</v>
      </c>
      <c r="O2301" s="4" t="s">
        <v>24</v>
      </c>
      <c r="P2301" s="4" t="s">
        <v>6</v>
      </c>
      <c r="Q2301" s="4" t="s">
        <v>6</v>
      </c>
      <c r="R2301" s="4" t="s">
        <v>9</v>
      </c>
      <c r="S2301" s="4" t="s">
        <v>13</v>
      </c>
      <c r="T2301" s="4" t="s">
        <v>9</v>
      </c>
      <c r="U2301" s="4" t="s">
        <v>9</v>
      </c>
      <c r="V2301" s="4" t="s">
        <v>10</v>
      </c>
    </row>
    <row r="2302" spans="1:13">
      <c r="A2302" t="n">
        <v>17930</v>
      </c>
      <c r="B2302" s="34" t="n">
        <v>19</v>
      </c>
      <c r="C2302" s="7" t="n">
        <v>27</v>
      </c>
      <c r="D2302" s="7" t="s">
        <v>196</v>
      </c>
      <c r="E2302" s="7" t="s">
        <v>197</v>
      </c>
      <c r="F2302" s="7" t="s">
        <v>12</v>
      </c>
      <c r="G2302" s="7" t="n">
        <v>0</v>
      </c>
      <c r="H2302" s="7" t="n">
        <v>1</v>
      </c>
      <c r="I2302" s="7" t="n">
        <v>0</v>
      </c>
      <c r="J2302" s="7" t="n">
        <v>0</v>
      </c>
      <c r="K2302" s="7" t="n">
        <v>0</v>
      </c>
      <c r="L2302" s="7" t="n">
        <v>0</v>
      </c>
      <c r="M2302" s="7" t="n">
        <v>1</v>
      </c>
      <c r="N2302" s="7" t="n">
        <v>1.60000002384186</v>
      </c>
      <c r="O2302" s="7" t="n">
        <v>0.0900000035762787</v>
      </c>
      <c r="P2302" s="7" t="s">
        <v>12</v>
      </c>
      <c r="Q2302" s="7" t="s">
        <v>12</v>
      </c>
      <c r="R2302" s="7" t="n">
        <v>-1</v>
      </c>
      <c r="S2302" s="7" t="n">
        <v>0</v>
      </c>
      <c r="T2302" s="7" t="n">
        <v>0</v>
      </c>
      <c r="U2302" s="7" t="n">
        <v>0</v>
      </c>
      <c r="V2302" s="7" t="n">
        <v>0</v>
      </c>
    </row>
    <row r="2303" spans="1:13">
      <c r="A2303" t="s">
        <v>4</v>
      </c>
      <c r="B2303" s="4" t="s">
        <v>5</v>
      </c>
      <c r="C2303" s="4" t="s">
        <v>10</v>
      </c>
      <c r="D2303" s="4" t="s">
        <v>6</v>
      </c>
      <c r="E2303" s="4" t="s">
        <v>6</v>
      </c>
      <c r="F2303" s="4" t="s">
        <v>6</v>
      </c>
      <c r="G2303" s="4" t="s">
        <v>13</v>
      </c>
      <c r="H2303" s="4" t="s">
        <v>9</v>
      </c>
      <c r="I2303" s="4" t="s">
        <v>24</v>
      </c>
      <c r="J2303" s="4" t="s">
        <v>24</v>
      </c>
      <c r="K2303" s="4" t="s">
        <v>24</v>
      </c>
      <c r="L2303" s="4" t="s">
        <v>24</v>
      </c>
      <c r="M2303" s="4" t="s">
        <v>24</v>
      </c>
      <c r="N2303" s="4" t="s">
        <v>24</v>
      </c>
      <c r="O2303" s="4" t="s">
        <v>24</v>
      </c>
      <c r="P2303" s="4" t="s">
        <v>6</v>
      </c>
      <c r="Q2303" s="4" t="s">
        <v>6</v>
      </c>
      <c r="R2303" s="4" t="s">
        <v>9</v>
      </c>
      <c r="S2303" s="4" t="s">
        <v>13</v>
      </c>
      <c r="T2303" s="4" t="s">
        <v>9</v>
      </c>
      <c r="U2303" s="4" t="s">
        <v>9</v>
      </c>
      <c r="V2303" s="4" t="s">
        <v>10</v>
      </c>
    </row>
    <row r="2304" spans="1:13">
      <c r="A2304" t="n">
        <v>18000</v>
      </c>
      <c r="B2304" s="34" t="n">
        <v>19</v>
      </c>
      <c r="C2304" s="7" t="n">
        <v>29</v>
      </c>
      <c r="D2304" s="7" t="s">
        <v>198</v>
      </c>
      <c r="E2304" s="7" t="s">
        <v>199</v>
      </c>
      <c r="F2304" s="7" t="s">
        <v>12</v>
      </c>
      <c r="G2304" s="7" t="n">
        <v>0</v>
      </c>
      <c r="H2304" s="7" t="n">
        <v>1</v>
      </c>
      <c r="I2304" s="7" t="n">
        <v>0</v>
      </c>
      <c r="J2304" s="7" t="n">
        <v>0</v>
      </c>
      <c r="K2304" s="7" t="n">
        <v>0</v>
      </c>
      <c r="L2304" s="7" t="n">
        <v>0</v>
      </c>
      <c r="M2304" s="7" t="n">
        <v>1</v>
      </c>
      <c r="N2304" s="7" t="n">
        <v>1.60000002384186</v>
      </c>
      <c r="O2304" s="7" t="n">
        <v>0.0900000035762787</v>
      </c>
      <c r="P2304" s="7" t="s">
        <v>12</v>
      </c>
      <c r="Q2304" s="7" t="s">
        <v>12</v>
      </c>
      <c r="R2304" s="7" t="n">
        <v>-1</v>
      </c>
      <c r="S2304" s="7" t="n">
        <v>0</v>
      </c>
      <c r="T2304" s="7" t="n">
        <v>0</v>
      </c>
      <c r="U2304" s="7" t="n">
        <v>0</v>
      </c>
      <c r="V2304" s="7" t="n">
        <v>0</v>
      </c>
    </row>
    <row r="2305" spans="1:22">
      <c r="A2305" t="s">
        <v>4</v>
      </c>
      <c r="B2305" s="4" t="s">
        <v>5</v>
      </c>
      <c r="C2305" s="4" t="s">
        <v>10</v>
      </c>
      <c r="D2305" s="4" t="s">
        <v>13</v>
      </c>
      <c r="E2305" s="4" t="s">
        <v>13</v>
      </c>
      <c r="F2305" s="4" t="s">
        <v>6</v>
      </c>
    </row>
    <row r="2306" spans="1:22">
      <c r="A2306" t="n">
        <v>18071</v>
      </c>
      <c r="B2306" s="19" t="n">
        <v>20</v>
      </c>
      <c r="C2306" s="7" t="n">
        <v>0</v>
      </c>
      <c r="D2306" s="7" t="n">
        <v>3</v>
      </c>
      <c r="E2306" s="7" t="n">
        <v>10</v>
      </c>
      <c r="F2306" s="7" t="s">
        <v>65</v>
      </c>
    </row>
    <row r="2307" spans="1:22">
      <c r="A2307" t="s">
        <v>4</v>
      </c>
      <c r="B2307" s="4" t="s">
        <v>5</v>
      </c>
      <c r="C2307" s="4" t="s">
        <v>10</v>
      </c>
    </row>
    <row r="2308" spans="1:22">
      <c r="A2308" t="n">
        <v>18089</v>
      </c>
      <c r="B2308" s="32" t="n">
        <v>16</v>
      </c>
      <c r="C2308" s="7" t="n">
        <v>0</v>
      </c>
    </row>
    <row r="2309" spans="1:22">
      <c r="A2309" t="s">
        <v>4</v>
      </c>
      <c r="B2309" s="4" t="s">
        <v>5</v>
      </c>
      <c r="C2309" s="4" t="s">
        <v>10</v>
      </c>
      <c r="D2309" s="4" t="s">
        <v>13</v>
      </c>
      <c r="E2309" s="4" t="s">
        <v>13</v>
      </c>
      <c r="F2309" s="4" t="s">
        <v>6</v>
      </c>
    </row>
    <row r="2310" spans="1:22">
      <c r="A2310" t="n">
        <v>18092</v>
      </c>
      <c r="B2310" s="19" t="n">
        <v>20</v>
      </c>
      <c r="C2310" s="7" t="n">
        <v>61489</v>
      </c>
      <c r="D2310" s="7" t="n">
        <v>3</v>
      </c>
      <c r="E2310" s="7" t="n">
        <v>10</v>
      </c>
      <c r="F2310" s="7" t="s">
        <v>65</v>
      </c>
    </row>
    <row r="2311" spans="1:22">
      <c r="A2311" t="s">
        <v>4</v>
      </c>
      <c r="B2311" s="4" t="s">
        <v>5</v>
      </c>
      <c r="C2311" s="4" t="s">
        <v>10</v>
      </c>
    </row>
    <row r="2312" spans="1:22">
      <c r="A2312" t="n">
        <v>18110</v>
      </c>
      <c r="B2312" s="32" t="n">
        <v>16</v>
      </c>
      <c r="C2312" s="7" t="n">
        <v>0</v>
      </c>
    </row>
    <row r="2313" spans="1:22">
      <c r="A2313" t="s">
        <v>4</v>
      </c>
      <c r="B2313" s="4" t="s">
        <v>5</v>
      </c>
      <c r="C2313" s="4" t="s">
        <v>10</v>
      </c>
      <c r="D2313" s="4" t="s">
        <v>13</v>
      </c>
      <c r="E2313" s="4" t="s">
        <v>13</v>
      </c>
      <c r="F2313" s="4" t="s">
        <v>6</v>
      </c>
    </row>
    <row r="2314" spans="1:22">
      <c r="A2314" t="n">
        <v>18113</v>
      </c>
      <c r="B2314" s="19" t="n">
        <v>20</v>
      </c>
      <c r="C2314" s="7" t="n">
        <v>61490</v>
      </c>
      <c r="D2314" s="7" t="n">
        <v>3</v>
      </c>
      <c r="E2314" s="7" t="n">
        <v>10</v>
      </c>
      <c r="F2314" s="7" t="s">
        <v>65</v>
      </c>
    </row>
    <row r="2315" spans="1:22">
      <c r="A2315" t="s">
        <v>4</v>
      </c>
      <c r="B2315" s="4" t="s">
        <v>5</v>
      </c>
      <c r="C2315" s="4" t="s">
        <v>10</v>
      </c>
    </row>
    <row r="2316" spans="1:22">
      <c r="A2316" t="n">
        <v>18131</v>
      </c>
      <c r="B2316" s="32" t="n">
        <v>16</v>
      </c>
      <c r="C2316" s="7" t="n">
        <v>0</v>
      </c>
    </row>
    <row r="2317" spans="1:22">
      <c r="A2317" t="s">
        <v>4</v>
      </c>
      <c r="B2317" s="4" t="s">
        <v>5</v>
      </c>
      <c r="C2317" s="4" t="s">
        <v>10</v>
      </c>
      <c r="D2317" s="4" t="s">
        <v>13</v>
      </c>
      <c r="E2317" s="4" t="s">
        <v>13</v>
      </c>
      <c r="F2317" s="4" t="s">
        <v>6</v>
      </c>
    </row>
    <row r="2318" spans="1:22">
      <c r="A2318" t="n">
        <v>18134</v>
      </c>
      <c r="B2318" s="19" t="n">
        <v>20</v>
      </c>
      <c r="C2318" s="7" t="n">
        <v>61488</v>
      </c>
      <c r="D2318" s="7" t="n">
        <v>3</v>
      </c>
      <c r="E2318" s="7" t="n">
        <v>10</v>
      </c>
      <c r="F2318" s="7" t="s">
        <v>65</v>
      </c>
    </row>
    <row r="2319" spans="1:22">
      <c r="A2319" t="s">
        <v>4</v>
      </c>
      <c r="B2319" s="4" t="s">
        <v>5</v>
      </c>
      <c r="C2319" s="4" t="s">
        <v>10</v>
      </c>
    </row>
    <row r="2320" spans="1:22">
      <c r="A2320" t="n">
        <v>18152</v>
      </c>
      <c r="B2320" s="32" t="n">
        <v>16</v>
      </c>
      <c r="C2320" s="7" t="n">
        <v>0</v>
      </c>
    </row>
    <row r="2321" spans="1:6">
      <c r="A2321" t="s">
        <v>4</v>
      </c>
      <c r="B2321" s="4" t="s">
        <v>5</v>
      </c>
      <c r="C2321" s="4" t="s">
        <v>10</v>
      </c>
      <c r="D2321" s="4" t="s">
        <v>13</v>
      </c>
      <c r="E2321" s="4" t="s">
        <v>13</v>
      </c>
      <c r="F2321" s="4" t="s">
        <v>6</v>
      </c>
    </row>
    <row r="2322" spans="1:6">
      <c r="A2322" t="n">
        <v>18155</v>
      </c>
      <c r="B2322" s="19" t="n">
        <v>20</v>
      </c>
      <c r="C2322" s="7" t="n">
        <v>7032</v>
      </c>
      <c r="D2322" s="7" t="n">
        <v>3</v>
      </c>
      <c r="E2322" s="7" t="n">
        <v>10</v>
      </c>
      <c r="F2322" s="7" t="s">
        <v>65</v>
      </c>
    </row>
    <row r="2323" spans="1:6">
      <c r="A2323" t="s">
        <v>4</v>
      </c>
      <c r="B2323" s="4" t="s">
        <v>5</v>
      </c>
      <c r="C2323" s="4" t="s">
        <v>10</v>
      </c>
    </row>
    <row r="2324" spans="1:6">
      <c r="A2324" t="n">
        <v>18173</v>
      </c>
      <c r="B2324" s="32" t="n">
        <v>16</v>
      </c>
      <c r="C2324" s="7" t="n">
        <v>0</v>
      </c>
    </row>
    <row r="2325" spans="1:6">
      <c r="A2325" t="s">
        <v>4</v>
      </c>
      <c r="B2325" s="4" t="s">
        <v>5</v>
      </c>
      <c r="C2325" s="4" t="s">
        <v>10</v>
      </c>
      <c r="D2325" s="4" t="s">
        <v>13</v>
      </c>
      <c r="E2325" s="4" t="s">
        <v>13</v>
      </c>
      <c r="F2325" s="4" t="s">
        <v>6</v>
      </c>
    </row>
    <row r="2326" spans="1:6">
      <c r="A2326" t="n">
        <v>18176</v>
      </c>
      <c r="B2326" s="19" t="n">
        <v>20</v>
      </c>
      <c r="C2326" s="7" t="n">
        <v>5</v>
      </c>
      <c r="D2326" s="7" t="n">
        <v>3</v>
      </c>
      <c r="E2326" s="7" t="n">
        <v>10</v>
      </c>
      <c r="F2326" s="7" t="s">
        <v>65</v>
      </c>
    </row>
    <row r="2327" spans="1:6">
      <c r="A2327" t="s">
        <v>4</v>
      </c>
      <c r="B2327" s="4" t="s">
        <v>5</v>
      </c>
      <c r="C2327" s="4" t="s">
        <v>10</v>
      </c>
    </row>
    <row r="2328" spans="1:6">
      <c r="A2328" t="n">
        <v>18194</v>
      </c>
      <c r="B2328" s="32" t="n">
        <v>16</v>
      </c>
      <c r="C2328" s="7" t="n">
        <v>0</v>
      </c>
    </row>
    <row r="2329" spans="1:6">
      <c r="A2329" t="s">
        <v>4</v>
      </c>
      <c r="B2329" s="4" t="s">
        <v>5</v>
      </c>
      <c r="C2329" s="4" t="s">
        <v>10</v>
      </c>
      <c r="D2329" s="4" t="s">
        <v>13</v>
      </c>
      <c r="E2329" s="4" t="s">
        <v>13</v>
      </c>
      <c r="F2329" s="4" t="s">
        <v>6</v>
      </c>
    </row>
    <row r="2330" spans="1:6">
      <c r="A2330" t="n">
        <v>18197</v>
      </c>
      <c r="B2330" s="19" t="n">
        <v>20</v>
      </c>
      <c r="C2330" s="7" t="n">
        <v>3</v>
      </c>
      <c r="D2330" s="7" t="n">
        <v>3</v>
      </c>
      <c r="E2330" s="7" t="n">
        <v>10</v>
      </c>
      <c r="F2330" s="7" t="s">
        <v>65</v>
      </c>
    </row>
    <row r="2331" spans="1:6">
      <c r="A2331" t="s">
        <v>4</v>
      </c>
      <c r="B2331" s="4" t="s">
        <v>5</v>
      </c>
      <c r="C2331" s="4" t="s">
        <v>10</v>
      </c>
    </row>
    <row r="2332" spans="1:6">
      <c r="A2332" t="n">
        <v>18215</v>
      </c>
      <c r="B2332" s="32" t="n">
        <v>16</v>
      </c>
      <c r="C2332" s="7" t="n">
        <v>0</v>
      </c>
    </row>
    <row r="2333" spans="1:6">
      <c r="A2333" t="s">
        <v>4</v>
      </c>
      <c r="B2333" s="4" t="s">
        <v>5</v>
      </c>
      <c r="C2333" s="4" t="s">
        <v>10</v>
      </c>
      <c r="D2333" s="4" t="s">
        <v>13</v>
      </c>
      <c r="E2333" s="4" t="s">
        <v>13</v>
      </c>
      <c r="F2333" s="4" t="s">
        <v>6</v>
      </c>
    </row>
    <row r="2334" spans="1:6">
      <c r="A2334" t="n">
        <v>18218</v>
      </c>
      <c r="B2334" s="19" t="n">
        <v>20</v>
      </c>
      <c r="C2334" s="7" t="n">
        <v>6</v>
      </c>
      <c r="D2334" s="7" t="n">
        <v>3</v>
      </c>
      <c r="E2334" s="7" t="n">
        <v>10</v>
      </c>
      <c r="F2334" s="7" t="s">
        <v>65</v>
      </c>
    </row>
    <row r="2335" spans="1:6">
      <c r="A2335" t="s">
        <v>4</v>
      </c>
      <c r="B2335" s="4" t="s">
        <v>5</v>
      </c>
      <c r="C2335" s="4" t="s">
        <v>10</v>
      </c>
    </row>
    <row r="2336" spans="1:6">
      <c r="A2336" t="n">
        <v>18236</v>
      </c>
      <c r="B2336" s="32" t="n">
        <v>16</v>
      </c>
      <c r="C2336" s="7" t="n">
        <v>0</v>
      </c>
    </row>
    <row r="2337" spans="1:6">
      <c r="A2337" t="s">
        <v>4</v>
      </c>
      <c r="B2337" s="4" t="s">
        <v>5</v>
      </c>
      <c r="C2337" s="4" t="s">
        <v>10</v>
      </c>
      <c r="D2337" s="4" t="s">
        <v>13</v>
      </c>
      <c r="E2337" s="4" t="s">
        <v>13</v>
      </c>
      <c r="F2337" s="4" t="s">
        <v>6</v>
      </c>
    </row>
    <row r="2338" spans="1:6">
      <c r="A2338" t="n">
        <v>18239</v>
      </c>
      <c r="B2338" s="19" t="n">
        <v>20</v>
      </c>
      <c r="C2338" s="7" t="n">
        <v>29</v>
      </c>
      <c r="D2338" s="7" t="n">
        <v>3</v>
      </c>
      <c r="E2338" s="7" t="n">
        <v>10</v>
      </c>
      <c r="F2338" s="7" t="s">
        <v>65</v>
      </c>
    </row>
    <row r="2339" spans="1:6">
      <c r="A2339" t="s">
        <v>4</v>
      </c>
      <c r="B2339" s="4" t="s">
        <v>5</v>
      </c>
      <c r="C2339" s="4" t="s">
        <v>10</v>
      </c>
    </row>
    <row r="2340" spans="1:6">
      <c r="A2340" t="n">
        <v>18257</v>
      </c>
      <c r="B2340" s="32" t="n">
        <v>16</v>
      </c>
      <c r="C2340" s="7" t="n">
        <v>0</v>
      </c>
    </row>
    <row r="2341" spans="1:6">
      <c r="A2341" t="s">
        <v>4</v>
      </c>
      <c r="B2341" s="4" t="s">
        <v>5</v>
      </c>
      <c r="C2341" s="4" t="s">
        <v>10</v>
      </c>
      <c r="D2341" s="4" t="s">
        <v>13</v>
      </c>
      <c r="E2341" s="4" t="s">
        <v>13</v>
      </c>
      <c r="F2341" s="4" t="s">
        <v>6</v>
      </c>
    </row>
    <row r="2342" spans="1:6">
      <c r="A2342" t="n">
        <v>18260</v>
      </c>
      <c r="B2342" s="19" t="n">
        <v>20</v>
      </c>
      <c r="C2342" s="7" t="n">
        <v>27</v>
      </c>
      <c r="D2342" s="7" t="n">
        <v>3</v>
      </c>
      <c r="E2342" s="7" t="n">
        <v>10</v>
      </c>
      <c r="F2342" s="7" t="s">
        <v>65</v>
      </c>
    </row>
    <row r="2343" spans="1:6">
      <c r="A2343" t="s">
        <v>4</v>
      </c>
      <c r="B2343" s="4" t="s">
        <v>5</v>
      </c>
      <c r="C2343" s="4" t="s">
        <v>10</v>
      </c>
    </row>
    <row r="2344" spans="1:6">
      <c r="A2344" t="n">
        <v>18278</v>
      </c>
      <c r="B2344" s="32" t="n">
        <v>16</v>
      </c>
      <c r="C2344" s="7" t="n">
        <v>0</v>
      </c>
    </row>
    <row r="2345" spans="1:6">
      <c r="A2345" t="s">
        <v>4</v>
      </c>
      <c r="B2345" s="4" t="s">
        <v>5</v>
      </c>
      <c r="C2345" s="4" t="s">
        <v>10</v>
      </c>
      <c r="D2345" s="4" t="s">
        <v>9</v>
      </c>
    </row>
    <row r="2346" spans="1:6">
      <c r="A2346" t="n">
        <v>18281</v>
      </c>
      <c r="B2346" s="38" t="n">
        <v>43</v>
      </c>
      <c r="C2346" s="7" t="n">
        <v>27</v>
      </c>
      <c r="D2346" s="7" t="n">
        <v>1</v>
      </c>
    </row>
    <row r="2347" spans="1:6">
      <c r="A2347" t="s">
        <v>4</v>
      </c>
      <c r="B2347" s="4" t="s">
        <v>5</v>
      </c>
      <c r="C2347" s="4" t="s">
        <v>10</v>
      </c>
      <c r="D2347" s="4" t="s">
        <v>9</v>
      </c>
    </row>
    <row r="2348" spans="1:6">
      <c r="A2348" t="n">
        <v>18288</v>
      </c>
      <c r="B2348" s="38" t="n">
        <v>43</v>
      </c>
      <c r="C2348" s="7" t="n">
        <v>29</v>
      </c>
      <c r="D2348" s="7" t="n">
        <v>1</v>
      </c>
    </row>
    <row r="2349" spans="1:6">
      <c r="A2349" t="s">
        <v>4</v>
      </c>
      <c r="B2349" s="4" t="s">
        <v>5</v>
      </c>
      <c r="C2349" s="4" t="s">
        <v>10</v>
      </c>
    </row>
    <row r="2350" spans="1:6">
      <c r="A2350" t="n">
        <v>18295</v>
      </c>
      <c r="B2350" s="17" t="n">
        <v>13</v>
      </c>
      <c r="C2350" s="7" t="n">
        <v>6465</v>
      </c>
    </row>
    <row r="2351" spans="1:6">
      <c r="A2351" t="s">
        <v>4</v>
      </c>
      <c r="B2351" s="4" t="s">
        <v>5</v>
      </c>
      <c r="C2351" s="4" t="s">
        <v>6</v>
      </c>
      <c r="D2351" s="4" t="s">
        <v>10</v>
      </c>
    </row>
    <row r="2352" spans="1:6">
      <c r="A2352" t="n">
        <v>18298</v>
      </c>
      <c r="B2352" s="74" t="n">
        <v>29</v>
      </c>
      <c r="C2352" s="7" t="s">
        <v>200</v>
      </c>
      <c r="D2352" s="7" t="n">
        <v>29</v>
      </c>
    </row>
    <row r="2353" spans="1:6">
      <c r="A2353" t="s">
        <v>4</v>
      </c>
      <c r="B2353" s="4" t="s">
        <v>5</v>
      </c>
      <c r="C2353" s="4" t="s">
        <v>6</v>
      </c>
      <c r="D2353" s="4" t="s">
        <v>10</v>
      </c>
    </row>
    <row r="2354" spans="1:6">
      <c r="A2354" t="n">
        <v>18314</v>
      </c>
      <c r="B2354" s="74" t="n">
        <v>29</v>
      </c>
      <c r="C2354" s="7" t="s">
        <v>201</v>
      </c>
      <c r="D2354" s="7" t="n">
        <v>27</v>
      </c>
    </row>
    <row r="2355" spans="1:6">
      <c r="A2355" t="s">
        <v>4</v>
      </c>
      <c r="B2355" s="4" t="s">
        <v>5</v>
      </c>
      <c r="C2355" s="4" t="s">
        <v>13</v>
      </c>
      <c r="D2355" s="4" t="s">
        <v>6</v>
      </c>
      <c r="E2355" s="4" t="s">
        <v>10</v>
      </c>
    </row>
    <row r="2356" spans="1:6">
      <c r="A2356" t="n">
        <v>18335</v>
      </c>
      <c r="B2356" s="75" t="n">
        <v>94</v>
      </c>
      <c r="C2356" s="7" t="n">
        <v>0</v>
      </c>
      <c r="D2356" s="7" t="s">
        <v>202</v>
      </c>
      <c r="E2356" s="7" t="n">
        <v>1</v>
      </c>
    </row>
    <row r="2357" spans="1:6">
      <c r="A2357" t="s">
        <v>4</v>
      </c>
      <c r="B2357" s="4" t="s">
        <v>5</v>
      </c>
      <c r="C2357" s="4" t="s">
        <v>13</v>
      </c>
      <c r="D2357" s="4" t="s">
        <v>6</v>
      </c>
      <c r="E2357" s="4" t="s">
        <v>10</v>
      </c>
    </row>
    <row r="2358" spans="1:6">
      <c r="A2358" t="n">
        <v>18347</v>
      </c>
      <c r="B2358" s="75" t="n">
        <v>94</v>
      </c>
      <c r="C2358" s="7" t="n">
        <v>0</v>
      </c>
      <c r="D2358" s="7" t="s">
        <v>202</v>
      </c>
      <c r="E2358" s="7" t="n">
        <v>2</v>
      </c>
    </row>
    <row r="2359" spans="1:6">
      <c r="A2359" t="s">
        <v>4</v>
      </c>
      <c r="B2359" s="4" t="s">
        <v>5</v>
      </c>
      <c r="C2359" s="4" t="s">
        <v>13</v>
      </c>
      <c r="D2359" s="4" t="s">
        <v>6</v>
      </c>
      <c r="E2359" s="4" t="s">
        <v>10</v>
      </c>
    </row>
    <row r="2360" spans="1:6">
      <c r="A2360" t="n">
        <v>18359</v>
      </c>
      <c r="B2360" s="75" t="n">
        <v>94</v>
      </c>
      <c r="C2360" s="7" t="n">
        <v>1</v>
      </c>
      <c r="D2360" s="7" t="s">
        <v>202</v>
      </c>
      <c r="E2360" s="7" t="n">
        <v>4</v>
      </c>
    </row>
    <row r="2361" spans="1:6">
      <c r="A2361" t="s">
        <v>4</v>
      </c>
      <c r="B2361" s="4" t="s">
        <v>5</v>
      </c>
      <c r="C2361" s="4" t="s">
        <v>10</v>
      </c>
      <c r="D2361" s="4" t="s">
        <v>9</v>
      </c>
    </row>
    <row r="2362" spans="1:6">
      <c r="A2362" t="n">
        <v>18371</v>
      </c>
      <c r="B2362" s="38" t="n">
        <v>43</v>
      </c>
      <c r="C2362" s="7" t="n">
        <v>68</v>
      </c>
      <c r="D2362" s="7" t="n">
        <v>1</v>
      </c>
    </row>
    <row r="2363" spans="1:6">
      <c r="A2363" t="s">
        <v>4</v>
      </c>
      <c r="B2363" s="4" t="s">
        <v>5</v>
      </c>
      <c r="C2363" s="4" t="s">
        <v>10</v>
      </c>
      <c r="D2363" s="4" t="s">
        <v>9</v>
      </c>
    </row>
    <row r="2364" spans="1:6">
      <c r="A2364" t="n">
        <v>18378</v>
      </c>
      <c r="B2364" s="38" t="n">
        <v>43</v>
      </c>
      <c r="C2364" s="7" t="n">
        <v>7056</v>
      </c>
      <c r="D2364" s="7" t="n">
        <v>1</v>
      </c>
    </row>
    <row r="2365" spans="1:6">
      <c r="A2365" t="s">
        <v>4</v>
      </c>
      <c r="B2365" s="4" t="s">
        <v>5</v>
      </c>
      <c r="C2365" s="4" t="s">
        <v>10</v>
      </c>
      <c r="D2365" s="4" t="s">
        <v>9</v>
      </c>
    </row>
    <row r="2366" spans="1:6">
      <c r="A2366" t="n">
        <v>18385</v>
      </c>
      <c r="B2366" s="38" t="n">
        <v>43</v>
      </c>
      <c r="C2366" s="7" t="n">
        <v>61489</v>
      </c>
      <c r="D2366" s="7" t="n">
        <v>128</v>
      </c>
    </row>
    <row r="2367" spans="1:6">
      <c r="A2367" t="s">
        <v>4</v>
      </c>
      <c r="B2367" s="4" t="s">
        <v>5</v>
      </c>
      <c r="C2367" s="4" t="s">
        <v>10</v>
      </c>
      <c r="D2367" s="4" t="s">
        <v>9</v>
      </c>
    </row>
    <row r="2368" spans="1:6">
      <c r="A2368" t="n">
        <v>18392</v>
      </c>
      <c r="B2368" s="38" t="n">
        <v>43</v>
      </c>
      <c r="C2368" s="7" t="n">
        <v>61490</v>
      </c>
      <c r="D2368" s="7" t="n">
        <v>128</v>
      </c>
    </row>
    <row r="2369" spans="1:5">
      <c r="A2369" t="s">
        <v>4</v>
      </c>
      <c r="B2369" s="4" t="s">
        <v>5</v>
      </c>
      <c r="C2369" s="4" t="s">
        <v>10</v>
      </c>
      <c r="D2369" s="4" t="s">
        <v>9</v>
      </c>
    </row>
    <row r="2370" spans="1:5">
      <c r="A2370" t="n">
        <v>18399</v>
      </c>
      <c r="B2370" s="38" t="n">
        <v>43</v>
      </c>
      <c r="C2370" s="7" t="n">
        <v>61488</v>
      </c>
      <c r="D2370" s="7" t="n">
        <v>128</v>
      </c>
    </row>
    <row r="2371" spans="1:5">
      <c r="A2371" t="s">
        <v>4</v>
      </c>
      <c r="B2371" s="4" t="s">
        <v>5</v>
      </c>
      <c r="C2371" s="4" t="s">
        <v>10</v>
      </c>
      <c r="D2371" s="4" t="s">
        <v>9</v>
      </c>
    </row>
    <row r="2372" spans="1:5">
      <c r="A2372" t="n">
        <v>18406</v>
      </c>
      <c r="B2372" s="38" t="n">
        <v>43</v>
      </c>
      <c r="C2372" s="7" t="n">
        <v>5</v>
      </c>
      <c r="D2372" s="7" t="n">
        <v>128</v>
      </c>
    </row>
    <row r="2373" spans="1:5">
      <c r="A2373" t="s">
        <v>4</v>
      </c>
      <c r="B2373" s="4" t="s">
        <v>5</v>
      </c>
      <c r="C2373" s="4" t="s">
        <v>10</v>
      </c>
      <c r="D2373" s="4" t="s">
        <v>9</v>
      </c>
    </row>
    <row r="2374" spans="1:5">
      <c r="A2374" t="n">
        <v>18413</v>
      </c>
      <c r="B2374" s="38" t="n">
        <v>43</v>
      </c>
      <c r="C2374" s="7" t="n">
        <v>3</v>
      </c>
      <c r="D2374" s="7" t="n">
        <v>128</v>
      </c>
    </row>
    <row r="2375" spans="1:5">
      <c r="A2375" t="s">
        <v>4</v>
      </c>
      <c r="B2375" s="4" t="s">
        <v>5</v>
      </c>
      <c r="C2375" s="4" t="s">
        <v>10</v>
      </c>
      <c r="D2375" s="4" t="s">
        <v>9</v>
      </c>
    </row>
    <row r="2376" spans="1:5">
      <c r="A2376" t="n">
        <v>18420</v>
      </c>
      <c r="B2376" s="38" t="n">
        <v>43</v>
      </c>
      <c r="C2376" s="7" t="n">
        <v>7032</v>
      </c>
      <c r="D2376" s="7" t="n">
        <v>128</v>
      </c>
    </row>
    <row r="2377" spans="1:5">
      <c r="A2377" t="s">
        <v>4</v>
      </c>
      <c r="B2377" s="4" t="s">
        <v>5</v>
      </c>
      <c r="C2377" s="4" t="s">
        <v>13</v>
      </c>
      <c r="D2377" s="4" t="s">
        <v>10</v>
      </c>
      <c r="E2377" s="4" t="s">
        <v>13</v>
      </c>
      <c r="F2377" s="4" t="s">
        <v>6</v>
      </c>
      <c r="G2377" s="4" t="s">
        <v>6</v>
      </c>
      <c r="H2377" s="4" t="s">
        <v>6</v>
      </c>
      <c r="I2377" s="4" t="s">
        <v>6</v>
      </c>
      <c r="J2377" s="4" t="s">
        <v>6</v>
      </c>
      <c r="K2377" s="4" t="s">
        <v>6</v>
      </c>
      <c r="L2377" s="4" t="s">
        <v>6</v>
      </c>
      <c r="M2377" s="4" t="s">
        <v>6</v>
      </c>
      <c r="N2377" s="4" t="s">
        <v>6</v>
      </c>
      <c r="O2377" s="4" t="s">
        <v>6</v>
      </c>
      <c r="P2377" s="4" t="s">
        <v>6</v>
      </c>
      <c r="Q2377" s="4" t="s">
        <v>6</v>
      </c>
      <c r="R2377" s="4" t="s">
        <v>6</v>
      </c>
      <c r="S2377" s="4" t="s">
        <v>6</v>
      </c>
      <c r="T2377" s="4" t="s">
        <v>6</v>
      </c>
      <c r="U2377" s="4" t="s">
        <v>6</v>
      </c>
    </row>
    <row r="2378" spans="1:5">
      <c r="A2378" t="n">
        <v>18427</v>
      </c>
      <c r="B2378" s="36" t="n">
        <v>36</v>
      </c>
      <c r="C2378" s="7" t="n">
        <v>8</v>
      </c>
      <c r="D2378" s="7" t="n">
        <v>0</v>
      </c>
      <c r="E2378" s="7" t="n">
        <v>0</v>
      </c>
      <c r="F2378" s="7" t="s">
        <v>158</v>
      </c>
      <c r="G2378" s="7" t="s">
        <v>203</v>
      </c>
      <c r="H2378" s="7" t="s">
        <v>204</v>
      </c>
      <c r="I2378" s="7" t="s">
        <v>69</v>
      </c>
      <c r="J2378" s="7" t="s">
        <v>205</v>
      </c>
      <c r="K2378" s="7" t="s">
        <v>12</v>
      </c>
      <c r="L2378" s="7" t="s">
        <v>12</v>
      </c>
      <c r="M2378" s="7" t="s">
        <v>12</v>
      </c>
      <c r="N2378" s="7" t="s">
        <v>12</v>
      </c>
      <c r="O2378" s="7" t="s">
        <v>12</v>
      </c>
      <c r="P2378" s="7" t="s">
        <v>12</v>
      </c>
      <c r="Q2378" s="7" t="s">
        <v>12</v>
      </c>
      <c r="R2378" s="7" t="s">
        <v>12</v>
      </c>
      <c r="S2378" s="7" t="s">
        <v>12</v>
      </c>
      <c r="T2378" s="7" t="s">
        <v>12</v>
      </c>
      <c r="U2378" s="7" t="s">
        <v>12</v>
      </c>
    </row>
    <row r="2379" spans="1:5">
      <c r="A2379" t="s">
        <v>4</v>
      </c>
      <c r="B2379" s="4" t="s">
        <v>5</v>
      </c>
      <c r="C2379" s="4" t="s">
        <v>13</v>
      </c>
      <c r="D2379" s="4" t="s">
        <v>10</v>
      </c>
      <c r="E2379" s="4" t="s">
        <v>13</v>
      </c>
      <c r="F2379" s="4" t="s">
        <v>6</v>
      </c>
      <c r="G2379" s="4" t="s">
        <v>6</v>
      </c>
      <c r="H2379" s="4" t="s">
        <v>6</v>
      </c>
      <c r="I2379" s="4" t="s">
        <v>6</v>
      </c>
      <c r="J2379" s="4" t="s">
        <v>6</v>
      </c>
      <c r="K2379" s="4" t="s">
        <v>6</v>
      </c>
      <c r="L2379" s="4" t="s">
        <v>6</v>
      </c>
      <c r="M2379" s="4" t="s">
        <v>6</v>
      </c>
      <c r="N2379" s="4" t="s">
        <v>6</v>
      </c>
      <c r="O2379" s="4" t="s">
        <v>6</v>
      </c>
      <c r="P2379" s="4" t="s">
        <v>6</v>
      </c>
      <c r="Q2379" s="4" t="s">
        <v>6</v>
      </c>
      <c r="R2379" s="4" t="s">
        <v>6</v>
      </c>
      <c r="S2379" s="4" t="s">
        <v>6</v>
      </c>
      <c r="T2379" s="4" t="s">
        <v>6</v>
      </c>
      <c r="U2379" s="4" t="s">
        <v>6</v>
      </c>
    </row>
    <row r="2380" spans="1:5">
      <c r="A2380" t="n">
        <v>18502</v>
      </c>
      <c r="B2380" s="36" t="n">
        <v>36</v>
      </c>
      <c r="C2380" s="7" t="n">
        <v>8</v>
      </c>
      <c r="D2380" s="7" t="n">
        <v>6</v>
      </c>
      <c r="E2380" s="7" t="n">
        <v>0</v>
      </c>
      <c r="F2380" s="7" t="s">
        <v>206</v>
      </c>
      <c r="G2380" s="7" t="s">
        <v>207</v>
      </c>
      <c r="H2380" s="7" t="s">
        <v>208</v>
      </c>
      <c r="I2380" s="7" t="s">
        <v>204</v>
      </c>
      <c r="J2380" s="7" t="s">
        <v>158</v>
      </c>
      <c r="K2380" s="7" t="s">
        <v>12</v>
      </c>
      <c r="L2380" s="7" t="s">
        <v>12</v>
      </c>
      <c r="M2380" s="7" t="s">
        <v>12</v>
      </c>
      <c r="N2380" s="7" t="s">
        <v>12</v>
      </c>
      <c r="O2380" s="7" t="s">
        <v>12</v>
      </c>
      <c r="P2380" s="7" t="s">
        <v>12</v>
      </c>
      <c r="Q2380" s="7" t="s">
        <v>12</v>
      </c>
      <c r="R2380" s="7" t="s">
        <v>12</v>
      </c>
      <c r="S2380" s="7" t="s">
        <v>12</v>
      </c>
      <c r="T2380" s="7" t="s">
        <v>12</v>
      </c>
      <c r="U2380" s="7" t="s">
        <v>12</v>
      </c>
    </row>
    <row r="2381" spans="1:5">
      <c r="A2381" t="s">
        <v>4</v>
      </c>
      <c r="B2381" s="4" t="s">
        <v>5</v>
      </c>
      <c r="C2381" s="4" t="s">
        <v>13</v>
      </c>
      <c r="D2381" s="4" t="s">
        <v>10</v>
      </c>
      <c r="E2381" s="4" t="s">
        <v>13</v>
      </c>
      <c r="F2381" s="4" t="s">
        <v>6</v>
      </c>
      <c r="G2381" s="4" t="s">
        <v>6</v>
      </c>
      <c r="H2381" s="4" t="s">
        <v>6</v>
      </c>
      <c r="I2381" s="4" t="s">
        <v>6</v>
      </c>
      <c r="J2381" s="4" t="s">
        <v>6</v>
      </c>
      <c r="K2381" s="4" t="s">
        <v>6</v>
      </c>
      <c r="L2381" s="4" t="s">
        <v>6</v>
      </c>
      <c r="M2381" s="4" t="s">
        <v>6</v>
      </c>
      <c r="N2381" s="4" t="s">
        <v>6</v>
      </c>
      <c r="O2381" s="4" t="s">
        <v>6</v>
      </c>
      <c r="P2381" s="4" t="s">
        <v>6</v>
      </c>
      <c r="Q2381" s="4" t="s">
        <v>6</v>
      </c>
      <c r="R2381" s="4" t="s">
        <v>6</v>
      </c>
      <c r="S2381" s="4" t="s">
        <v>6</v>
      </c>
      <c r="T2381" s="4" t="s">
        <v>6</v>
      </c>
      <c r="U2381" s="4" t="s">
        <v>6</v>
      </c>
    </row>
    <row r="2382" spans="1:5">
      <c r="A2382" t="n">
        <v>18570</v>
      </c>
      <c r="B2382" s="36" t="n">
        <v>36</v>
      </c>
      <c r="C2382" s="7" t="n">
        <v>8</v>
      </c>
      <c r="D2382" s="7" t="n">
        <v>3</v>
      </c>
      <c r="E2382" s="7" t="n">
        <v>0</v>
      </c>
      <c r="F2382" s="7" t="s">
        <v>69</v>
      </c>
      <c r="G2382" s="7" t="s">
        <v>158</v>
      </c>
      <c r="H2382" s="7" t="s">
        <v>12</v>
      </c>
      <c r="I2382" s="7" t="s">
        <v>12</v>
      </c>
      <c r="J2382" s="7" t="s">
        <v>12</v>
      </c>
      <c r="K2382" s="7" t="s">
        <v>12</v>
      </c>
      <c r="L2382" s="7" t="s">
        <v>12</v>
      </c>
      <c r="M2382" s="7" t="s">
        <v>12</v>
      </c>
      <c r="N2382" s="7" t="s">
        <v>12</v>
      </c>
      <c r="O2382" s="7" t="s">
        <v>12</v>
      </c>
      <c r="P2382" s="7" t="s">
        <v>12</v>
      </c>
      <c r="Q2382" s="7" t="s">
        <v>12</v>
      </c>
      <c r="R2382" s="7" t="s">
        <v>12</v>
      </c>
      <c r="S2382" s="7" t="s">
        <v>12</v>
      </c>
      <c r="T2382" s="7" t="s">
        <v>12</v>
      </c>
      <c r="U2382" s="7" t="s">
        <v>12</v>
      </c>
    </row>
    <row r="2383" spans="1:5">
      <c r="A2383" t="s">
        <v>4</v>
      </c>
      <c r="B2383" s="4" t="s">
        <v>5</v>
      </c>
      <c r="C2383" s="4" t="s">
        <v>13</v>
      </c>
      <c r="D2383" s="4" t="s">
        <v>10</v>
      </c>
      <c r="E2383" s="4" t="s">
        <v>13</v>
      </c>
      <c r="F2383" s="4" t="s">
        <v>6</v>
      </c>
      <c r="G2383" s="4" t="s">
        <v>6</v>
      </c>
      <c r="H2383" s="4" t="s">
        <v>6</v>
      </c>
      <c r="I2383" s="4" t="s">
        <v>6</v>
      </c>
      <c r="J2383" s="4" t="s">
        <v>6</v>
      </c>
      <c r="K2383" s="4" t="s">
        <v>6</v>
      </c>
      <c r="L2383" s="4" t="s">
        <v>6</v>
      </c>
      <c r="M2383" s="4" t="s">
        <v>6</v>
      </c>
      <c r="N2383" s="4" t="s">
        <v>6</v>
      </c>
      <c r="O2383" s="4" t="s">
        <v>6</v>
      </c>
      <c r="P2383" s="4" t="s">
        <v>6</v>
      </c>
      <c r="Q2383" s="4" t="s">
        <v>6</v>
      </c>
      <c r="R2383" s="4" t="s">
        <v>6</v>
      </c>
      <c r="S2383" s="4" t="s">
        <v>6</v>
      </c>
      <c r="T2383" s="4" t="s">
        <v>6</v>
      </c>
      <c r="U2383" s="4" t="s">
        <v>6</v>
      </c>
    </row>
    <row r="2384" spans="1:5">
      <c r="A2384" t="n">
        <v>18612</v>
      </c>
      <c r="B2384" s="36" t="n">
        <v>36</v>
      </c>
      <c r="C2384" s="7" t="n">
        <v>8</v>
      </c>
      <c r="D2384" s="7" t="n">
        <v>61489</v>
      </c>
      <c r="E2384" s="7" t="n">
        <v>0</v>
      </c>
      <c r="F2384" s="7" t="s">
        <v>158</v>
      </c>
      <c r="G2384" s="7" t="s">
        <v>12</v>
      </c>
      <c r="H2384" s="7" t="s">
        <v>12</v>
      </c>
      <c r="I2384" s="7" t="s">
        <v>12</v>
      </c>
      <c r="J2384" s="7" t="s">
        <v>12</v>
      </c>
      <c r="K2384" s="7" t="s">
        <v>12</v>
      </c>
      <c r="L2384" s="7" t="s">
        <v>12</v>
      </c>
      <c r="M2384" s="7" t="s">
        <v>12</v>
      </c>
      <c r="N2384" s="7" t="s">
        <v>12</v>
      </c>
      <c r="O2384" s="7" t="s">
        <v>12</v>
      </c>
      <c r="P2384" s="7" t="s">
        <v>12</v>
      </c>
      <c r="Q2384" s="7" t="s">
        <v>12</v>
      </c>
      <c r="R2384" s="7" t="s">
        <v>12</v>
      </c>
      <c r="S2384" s="7" t="s">
        <v>12</v>
      </c>
      <c r="T2384" s="7" t="s">
        <v>12</v>
      </c>
      <c r="U2384" s="7" t="s">
        <v>12</v>
      </c>
    </row>
    <row r="2385" spans="1:21">
      <c r="A2385" t="s">
        <v>4</v>
      </c>
      <c r="B2385" s="4" t="s">
        <v>5</v>
      </c>
      <c r="C2385" s="4" t="s">
        <v>13</v>
      </c>
      <c r="D2385" s="4" t="s">
        <v>10</v>
      </c>
      <c r="E2385" s="4" t="s">
        <v>13</v>
      </c>
      <c r="F2385" s="4" t="s">
        <v>6</v>
      </c>
      <c r="G2385" s="4" t="s">
        <v>6</v>
      </c>
      <c r="H2385" s="4" t="s">
        <v>6</v>
      </c>
      <c r="I2385" s="4" t="s">
        <v>6</v>
      </c>
      <c r="J2385" s="4" t="s">
        <v>6</v>
      </c>
      <c r="K2385" s="4" t="s">
        <v>6</v>
      </c>
      <c r="L2385" s="4" t="s">
        <v>6</v>
      </c>
      <c r="M2385" s="4" t="s">
        <v>6</v>
      </c>
      <c r="N2385" s="4" t="s">
        <v>6</v>
      </c>
      <c r="O2385" s="4" t="s">
        <v>6</v>
      </c>
      <c r="P2385" s="4" t="s">
        <v>6</v>
      </c>
      <c r="Q2385" s="4" t="s">
        <v>6</v>
      </c>
      <c r="R2385" s="4" t="s">
        <v>6</v>
      </c>
      <c r="S2385" s="4" t="s">
        <v>6</v>
      </c>
      <c r="T2385" s="4" t="s">
        <v>6</v>
      </c>
      <c r="U2385" s="4" t="s">
        <v>6</v>
      </c>
    </row>
    <row r="2386" spans="1:21">
      <c r="A2386" t="n">
        <v>18642</v>
      </c>
      <c r="B2386" s="36" t="n">
        <v>36</v>
      </c>
      <c r="C2386" s="7" t="n">
        <v>8</v>
      </c>
      <c r="D2386" s="7" t="n">
        <v>61490</v>
      </c>
      <c r="E2386" s="7" t="n">
        <v>0</v>
      </c>
      <c r="F2386" s="7" t="s">
        <v>158</v>
      </c>
      <c r="G2386" s="7" t="s">
        <v>12</v>
      </c>
      <c r="H2386" s="7" t="s">
        <v>12</v>
      </c>
      <c r="I2386" s="7" t="s">
        <v>12</v>
      </c>
      <c r="J2386" s="7" t="s">
        <v>12</v>
      </c>
      <c r="K2386" s="7" t="s">
        <v>12</v>
      </c>
      <c r="L2386" s="7" t="s">
        <v>12</v>
      </c>
      <c r="M2386" s="7" t="s">
        <v>12</v>
      </c>
      <c r="N2386" s="7" t="s">
        <v>12</v>
      </c>
      <c r="O2386" s="7" t="s">
        <v>12</v>
      </c>
      <c r="P2386" s="7" t="s">
        <v>12</v>
      </c>
      <c r="Q2386" s="7" t="s">
        <v>12</v>
      </c>
      <c r="R2386" s="7" t="s">
        <v>12</v>
      </c>
      <c r="S2386" s="7" t="s">
        <v>12</v>
      </c>
      <c r="T2386" s="7" t="s">
        <v>12</v>
      </c>
      <c r="U2386" s="7" t="s">
        <v>12</v>
      </c>
    </row>
    <row r="2387" spans="1:21">
      <c r="A2387" t="s">
        <v>4</v>
      </c>
      <c r="B2387" s="4" t="s">
        <v>5</v>
      </c>
      <c r="C2387" s="4" t="s">
        <v>13</v>
      </c>
      <c r="D2387" s="4" t="s">
        <v>10</v>
      </c>
      <c r="E2387" s="4" t="s">
        <v>13</v>
      </c>
      <c r="F2387" s="4" t="s">
        <v>6</v>
      </c>
      <c r="G2387" s="4" t="s">
        <v>6</v>
      </c>
      <c r="H2387" s="4" t="s">
        <v>6</v>
      </c>
      <c r="I2387" s="4" t="s">
        <v>6</v>
      </c>
      <c r="J2387" s="4" t="s">
        <v>6</v>
      </c>
      <c r="K2387" s="4" t="s">
        <v>6</v>
      </c>
      <c r="L2387" s="4" t="s">
        <v>6</v>
      </c>
      <c r="M2387" s="4" t="s">
        <v>6</v>
      </c>
      <c r="N2387" s="4" t="s">
        <v>6</v>
      </c>
      <c r="O2387" s="4" t="s">
        <v>6</v>
      </c>
      <c r="P2387" s="4" t="s">
        <v>6</v>
      </c>
      <c r="Q2387" s="4" t="s">
        <v>6</v>
      </c>
      <c r="R2387" s="4" t="s">
        <v>6</v>
      </c>
      <c r="S2387" s="4" t="s">
        <v>6</v>
      </c>
      <c r="T2387" s="4" t="s">
        <v>6</v>
      </c>
      <c r="U2387" s="4" t="s">
        <v>6</v>
      </c>
    </row>
    <row r="2388" spans="1:21">
      <c r="A2388" t="n">
        <v>18672</v>
      </c>
      <c r="B2388" s="36" t="n">
        <v>36</v>
      </c>
      <c r="C2388" s="7" t="n">
        <v>8</v>
      </c>
      <c r="D2388" s="7" t="n">
        <v>61488</v>
      </c>
      <c r="E2388" s="7" t="n">
        <v>0</v>
      </c>
      <c r="F2388" s="7" t="s">
        <v>158</v>
      </c>
      <c r="G2388" s="7" t="s">
        <v>12</v>
      </c>
      <c r="H2388" s="7" t="s">
        <v>12</v>
      </c>
      <c r="I2388" s="7" t="s">
        <v>12</v>
      </c>
      <c r="J2388" s="7" t="s">
        <v>12</v>
      </c>
      <c r="K2388" s="7" t="s">
        <v>12</v>
      </c>
      <c r="L2388" s="7" t="s">
        <v>12</v>
      </c>
      <c r="M2388" s="7" t="s">
        <v>12</v>
      </c>
      <c r="N2388" s="7" t="s">
        <v>12</v>
      </c>
      <c r="O2388" s="7" t="s">
        <v>12</v>
      </c>
      <c r="P2388" s="7" t="s">
        <v>12</v>
      </c>
      <c r="Q2388" s="7" t="s">
        <v>12</v>
      </c>
      <c r="R2388" s="7" t="s">
        <v>12</v>
      </c>
      <c r="S2388" s="7" t="s">
        <v>12</v>
      </c>
      <c r="T2388" s="7" t="s">
        <v>12</v>
      </c>
      <c r="U2388" s="7" t="s">
        <v>12</v>
      </c>
    </row>
    <row r="2389" spans="1:21">
      <c r="A2389" t="s">
        <v>4</v>
      </c>
      <c r="B2389" s="4" t="s">
        <v>5</v>
      </c>
      <c r="C2389" s="4" t="s">
        <v>13</v>
      </c>
      <c r="D2389" s="4" t="s">
        <v>10</v>
      </c>
      <c r="E2389" s="4" t="s">
        <v>13</v>
      </c>
      <c r="F2389" s="4" t="s">
        <v>6</v>
      </c>
      <c r="G2389" s="4" t="s">
        <v>6</v>
      </c>
      <c r="H2389" s="4" t="s">
        <v>6</v>
      </c>
      <c r="I2389" s="4" t="s">
        <v>6</v>
      </c>
      <c r="J2389" s="4" t="s">
        <v>6</v>
      </c>
      <c r="K2389" s="4" t="s">
        <v>6</v>
      </c>
      <c r="L2389" s="4" t="s">
        <v>6</v>
      </c>
      <c r="M2389" s="4" t="s">
        <v>6</v>
      </c>
      <c r="N2389" s="4" t="s">
        <v>6</v>
      </c>
      <c r="O2389" s="4" t="s">
        <v>6</v>
      </c>
      <c r="P2389" s="4" t="s">
        <v>6</v>
      </c>
      <c r="Q2389" s="4" t="s">
        <v>6</v>
      </c>
      <c r="R2389" s="4" t="s">
        <v>6</v>
      </c>
      <c r="S2389" s="4" t="s">
        <v>6</v>
      </c>
      <c r="T2389" s="4" t="s">
        <v>6</v>
      </c>
      <c r="U2389" s="4" t="s">
        <v>6</v>
      </c>
    </row>
    <row r="2390" spans="1:21">
      <c r="A2390" t="n">
        <v>18702</v>
      </c>
      <c r="B2390" s="36" t="n">
        <v>36</v>
      </c>
      <c r="C2390" s="7" t="n">
        <v>8</v>
      </c>
      <c r="D2390" s="7" t="n">
        <v>5</v>
      </c>
      <c r="E2390" s="7" t="n">
        <v>0</v>
      </c>
      <c r="F2390" s="7" t="s">
        <v>158</v>
      </c>
      <c r="G2390" s="7" t="s">
        <v>69</v>
      </c>
      <c r="H2390" s="7" t="s">
        <v>74</v>
      </c>
      <c r="I2390" s="7" t="s">
        <v>66</v>
      </c>
      <c r="J2390" s="7" t="s">
        <v>74</v>
      </c>
      <c r="K2390" s="7" t="s">
        <v>12</v>
      </c>
      <c r="L2390" s="7" t="s">
        <v>12</v>
      </c>
      <c r="M2390" s="7" t="s">
        <v>12</v>
      </c>
      <c r="N2390" s="7" t="s">
        <v>12</v>
      </c>
      <c r="O2390" s="7" t="s">
        <v>12</v>
      </c>
      <c r="P2390" s="7" t="s">
        <v>12</v>
      </c>
      <c r="Q2390" s="7" t="s">
        <v>12</v>
      </c>
      <c r="R2390" s="7" t="s">
        <v>12</v>
      </c>
      <c r="S2390" s="7" t="s">
        <v>12</v>
      </c>
      <c r="T2390" s="7" t="s">
        <v>12</v>
      </c>
      <c r="U2390" s="7" t="s">
        <v>12</v>
      </c>
    </row>
    <row r="2391" spans="1:21">
      <c r="A2391" t="s">
        <v>4</v>
      </c>
      <c r="B2391" s="4" t="s">
        <v>5</v>
      </c>
      <c r="C2391" s="4" t="s">
        <v>13</v>
      </c>
      <c r="D2391" s="4" t="s">
        <v>10</v>
      </c>
      <c r="E2391" s="4" t="s">
        <v>13</v>
      </c>
      <c r="F2391" s="4" t="s">
        <v>6</v>
      </c>
      <c r="G2391" s="4" t="s">
        <v>6</v>
      </c>
      <c r="H2391" s="4" t="s">
        <v>6</v>
      </c>
      <c r="I2391" s="4" t="s">
        <v>6</v>
      </c>
      <c r="J2391" s="4" t="s">
        <v>6</v>
      </c>
      <c r="K2391" s="4" t="s">
        <v>6</v>
      </c>
      <c r="L2391" s="4" t="s">
        <v>6</v>
      </c>
      <c r="M2391" s="4" t="s">
        <v>6</v>
      </c>
      <c r="N2391" s="4" t="s">
        <v>6</v>
      </c>
      <c r="O2391" s="4" t="s">
        <v>6</v>
      </c>
      <c r="P2391" s="4" t="s">
        <v>6</v>
      </c>
      <c r="Q2391" s="4" t="s">
        <v>6</v>
      </c>
      <c r="R2391" s="4" t="s">
        <v>6</v>
      </c>
      <c r="S2391" s="4" t="s">
        <v>6</v>
      </c>
      <c r="T2391" s="4" t="s">
        <v>6</v>
      </c>
      <c r="U2391" s="4" t="s">
        <v>6</v>
      </c>
    </row>
    <row r="2392" spans="1:21">
      <c r="A2392" t="n">
        <v>18779</v>
      </c>
      <c r="B2392" s="36" t="n">
        <v>36</v>
      </c>
      <c r="C2392" s="7" t="n">
        <v>8</v>
      </c>
      <c r="D2392" s="7" t="n">
        <v>29</v>
      </c>
      <c r="E2392" s="7" t="n">
        <v>0</v>
      </c>
      <c r="F2392" s="7" t="s">
        <v>209</v>
      </c>
      <c r="G2392" s="7" t="s">
        <v>210</v>
      </c>
      <c r="H2392" s="7" t="s">
        <v>211</v>
      </c>
      <c r="I2392" s="7" t="s">
        <v>71</v>
      </c>
      <c r="J2392" s="7" t="s">
        <v>69</v>
      </c>
      <c r="K2392" s="7" t="s">
        <v>158</v>
      </c>
      <c r="L2392" s="7" t="s">
        <v>212</v>
      </c>
      <c r="M2392" s="7" t="s">
        <v>74</v>
      </c>
      <c r="N2392" s="7" t="s">
        <v>12</v>
      </c>
      <c r="O2392" s="7" t="s">
        <v>12</v>
      </c>
      <c r="P2392" s="7" t="s">
        <v>12</v>
      </c>
      <c r="Q2392" s="7" t="s">
        <v>12</v>
      </c>
      <c r="R2392" s="7" t="s">
        <v>12</v>
      </c>
      <c r="S2392" s="7" t="s">
        <v>12</v>
      </c>
      <c r="T2392" s="7" t="s">
        <v>12</v>
      </c>
      <c r="U2392" s="7" t="s">
        <v>12</v>
      </c>
    </row>
    <row r="2393" spans="1:21">
      <c r="A2393" t="s">
        <v>4</v>
      </c>
      <c r="B2393" s="4" t="s">
        <v>5</v>
      </c>
      <c r="C2393" s="4" t="s">
        <v>13</v>
      </c>
      <c r="D2393" s="4" t="s">
        <v>10</v>
      </c>
      <c r="E2393" s="4" t="s">
        <v>13</v>
      </c>
      <c r="F2393" s="4" t="s">
        <v>6</v>
      </c>
      <c r="G2393" s="4" t="s">
        <v>6</v>
      </c>
      <c r="H2393" s="4" t="s">
        <v>6</v>
      </c>
      <c r="I2393" s="4" t="s">
        <v>6</v>
      </c>
      <c r="J2393" s="4" t="s">
        <v>6</v>
      </c>
      <c r="K2393" s="4" t="s">
        <v>6</v>
      </c>
      <c r="L2393" s="4" t="s">
        <v>6</v>
      </c>
      <c r="M2393" s="4" t="s">
        <v>6</v>
      </c>
      <c r="N2393" s="4" t="s">
        <v>6</v>
      </c>
      <c r="O2393" s="4" t="s">
        <v>6</v>
      </c>
      <c r="P2393" s="4" t="s">
        <v>6</v>
      </c>
      <c r="Q2393" s="4" t="s">
        <v>6</v>
      </c>
      <c r="R2393" s="4" t="s">
        <v>6</v>
      </c>
      <c r="S2393" s="4" t="s">
        <v>6</v>
      </c>
      <c r="T2393" s="4" t="s">
        <v>6</v>
      </c>
      <c r="U2393" s="4" t="s">
        <v>6</v>
      </c>
    </row>
    <row r="2394" spans="1:21">
      <c r="A2394" t="n">
        <v>18886</v>
      </c>
      <c r="B2394" s="36" t="n">
        <v>36</v>
      </c>
      <c r="C2394" s="7" t="n">
        <v>8</v>
      </c>
      <c r="D2394" s="7" t="n">
        <v>27</v>
      </c>
      <c r="E2394" s="7" t="n">
        <v>0</v>
      </c>
      <c r="F2394" s="7" t="s">
        <v>213</v>
      </c>
      <c r="G2394" s="7" t="s">
        <v>209</v>
      </c>
      <c r="H2394" s="7" t="s">
        <v>210</v>
      </c>
      <c r="I2394" s="7" t="s">
        <v>211</v>
      </c>
      <c r="J2394" s="7" t="s">
        <v>214</v>
      </c>
      <c r="K2394" s="7" t="s">
        <v>12</v>
      </c>
      <c r="L2394" s="7" t="s">
        <v>12</v>
      </c>
      <c r="M2394" s="7" t="s">
        <v>12</v>
      </c>
      <c r="N2394" s="7" t="s">
        <v>12</v>
      </c>
      <c r="O2394" s="7" t="s">
        <v>12</v>
      </c>
      <c r="P2394" s="7" t="s">
        <v>12</v>
      </c>
      <c r="Q2394" s="7" t="s">
        <v>12</v>
      </c>
      <c r="R2394" s="7" t="s">
        <v>12</v>
      </c>
      <c r="S2394" s="7" t="s">
        <v>12</v>
      </c>
      <c r="T2394" s="7" t="s">
        <v>12</v>
      </c>
      <c r="U2394" s="7" t="s">
        <v>12</v>
      </c>
    </row>
    <row r="2395" spans="1:21">
      <c r="A2395" t="s">
        <v>4</v>
      </c>
      <c r="B2395" s="4" t="s">
        <v>5</v>
      </c>
      <c r="C2395" s="4" t="s">
        <v>10</v>
      </c>
      <c r="D2395" s="4" t="s">
        <v>13</v>
      </c>
      <c r="E2395" s="4" t="s">
        <v>13</v>
      </c>
      <c r="F2395" s="4" t="s">
        <v>6</v>
      </c>
    </row>
    <row r="2396" spans="1:21">
      <c r="A2396" t="n">
        <v>18959</v>
      </c>
      <c r="B2396" s="27" t="n">
        <v>47</v>
      </c>
      <c r="C2396" s="7" t="n">
        <v>0</v>
      </c>
      <c r="D2396" s="7" t="n">
        <v>0</v>
      </c>
      <c r="E2396" s="7" t="n">
        <v>0</v>
      </c>
      <c r="F2396" s="7" t="s">
        <v>214</v>
      </c>
    </row>
    <row r="2397" spans="1:21">
      <c r="A2397" t="s">
        <v>4</v>
      </c>
      <c r="B2397" s="4" t="s">
        <v>5</v>
      </c>
      <c r="C2397" s="4" t="s">
        <v>10</v>
      </c>
      <c r="D2397" s="4" t="s">
        <v>13</v>
      </c>
      <c r="E2397" s="4" t="s">
        <v>13</v>
      </c>
      <c r="F2397" s="4" t="s">
        <v>6</v>
      </c>
    </row>
    <row r="2398" spans="1:21">
      <c r="A2398" t="n">
        <v>18977</v>
      </c>
      <c r="B2398" s="27" t="n">
        <v>47</v>
      </c>
      <c r="C2398" s="7" t="n">
        <v>6</v>
      </c>
      <c r="D2398" s="7" t="n">
        <v>0</v>
      </c>
      <c r="E2398" s="7" t="n">
        <v>0</v>
      </c>
      <c r="F2398" s="7" t="s">
        <v>69</v>
      </c>
    </row>
    <row r="2399" spans="1:21">
      <c r="A2399" t="s">
        <v>4</v>
      </c>
      <c r="B2399" s="4" t="s">
        <v>5</v>
      </c>
      <c r="C2399" s="4" t="s">
        <v>13</v>
      </c>
      <c r="D2399" s="20" t="s">
        <v>33</v>
      </c>
      <c r="E2399" s="4" t="s">
        <v>5</v>
      </c>
      <c r="F2399" s="4" t="s">
        <v>13</v>
      </c>
      <c r="G2399" s="4" t="s">
        <v>10</v>
      </c>
      <c r="H2399" s="20" t="s">
        <v>34</v>
      </c>
      <c r="I2399" s="4" t="s">
        <v>13</v>
      </c>
      <c r="J2399" s="4" t="s">
        <v>23</v>
      </c>
    </row>
    <row r="2400" spans="1:21">
      <c r="A2400" t="n">
        <v>18995</v>
      </c>
      <c r="B2400" s="11" t="n">
        <v>5</v>
      </c>
      <c r="C2400" s="7" t="n">
        <v>28</v>
      </c>
      <c r="D2400" s="20" t="s">
        <v>3</v>
      </c>
      <c r="E2400" s="30" t="n">
        <v>64</v>
      </c>
      <c r="F2400" s="7" t="n">
        <v>5</v>
      </c>
      <c r="G2400" s="7" t="n">
        <v>1</v>
      </c>
      <c r="H2400" s="20" t="s">
        <v>3</v>
      </c>
      <c r="I2400" s="7" t="n">
        <v>1</v>
      </c>
      <c r="J2400" s="12" t="n">
        <f t="normal" ca="1">A2404</f>
        <v>0</v>
      </c>
    </row>
    <row r="2401" spans="1:21">
      <c r="A2401" t="s">
        <v>4</v>
      </c>
      <c r="B2401" s="4" t="s">
        <v>5</v>
      </c>
      <c r="C2401" s="4" t="s">
        <v>13</v>
      </c>
      <c r="D2401" s="4" t="s">
        <v>10</v>
      </c>
      <c r="E2401" s="4" t="s">
        <v>13</v>
      </c>
      <c r="F2401" s="4" t="s">
        <v>6</v>
      </c>
      <c r="G2401" s="4" t="s">
        <v>6</v>
      </c>
      <c r="H2401" s="4" t="s">
        <v>6</v>
      </c>
      <c r="I2401" s="4" t="s">
        <v>6</v>
      </c>
      <c r="J2401" s="4" t="s">
        <v>6</v>
      </c>
      <c r="K2401" s="4" t="s">
        <v>6</v>
      </c>
      <c r="L2401" s="4" t="s">
        <v>6</v>
      </c>
      <c r="M2401" s="4" t="s">
        <v>6</v>
      </c>
      <c r="N2401" s="4" t="s">
        <v>6</v>
      </c>
      <c r="O2401" s="4" t="s">
        <v>6</v>
      </c>
      <c r="P2401" s="4" t="s">
        <v>6</v>
      </c>
      <c r="Q2401" s="4" t="s">
        <v>6</v>
      </c>
      <c r="R2401" s="4" t="s">
        <v>6</v>
      </c>
      <c r="S2401" s="4" t="s">
        <v>6</v>
      </c>
      <c r="T2401" s="4" t="s">
        <v>6</v>
      </c>
      <c r="U2401" s="4" t="s">
        <v>6</v>
      </c>
    </row>
    <row r="2402" spans="1:21">
      <c r="A2402" t="n">
        <v>19006</v>
      </c>
      <c r="B2402" s="36" t="n">
        <v>36</v>
      </c>
      <c r="C2402" s="7" t="n">
        <v>8</v>
      </c>
      <c r="D2402" s="7" t="n">
        <v>1</v>
      </c>
      <c r="E2402" s="7" t="n">
        <v>0</v>
      </c>
      <c r="F2402" s="7" t="s">
        <v>69</v>
      </c>
      <c r="G2402" s="7" t="s">
        <v>12</v>
      </c>
      <c r="H2402" s="7" t="s">
        <v>12</v>
      </c>
      <c r="I2402" s="7" t="s">
        <v>12</v>
      </c>
      <c r="J2402" s="7" t="s">
        <v>12</v>
      </c>
      <c r="K2402" s="7" t="s">
        <v>12</v>
      </c>
      <c r="L2402" s="7" t="s">
        <v>12</v>
      </c>
      <c r="M2402" s="7" t="s">
        <v>12</v>
      </c>
      <c r="N2402" s="7" t="s">
        <v>12</v>
      </c>
      <c r="O2402" s="7" t="s">
        <v>12</v>
      </c>
      <c r="P2402" s="7" t="s">
        <v>12</v>
      </c>
      <c r="Q2402" s="7" t="s">
        <v>12</v>
      </c>
      <c r="R2402" s="7" t="s">
        <v>12</v>
      </c>
      <c r="S2402" s="7" t="s">
        <v>12</v>
      </c>
      <c r="T2402" s="7" t="s">
        <v>12</v>
      </c>
      <c r="U2402" s="7" t="s">
        <v>12</v>
      </c>
    </row>
    <row r="2403" spans="1:21">
      <c r="A2403" t="s">
        <v>4</v>
      </c>
      <c r="B2403" s="4" t="s">
        <v>5</v>
      </c>
      <c r="C2403" s="4" t="s">
        <v>13</v>
      </c>
      <c r="D2403" s="20" t="s">
        <v>33</v>
      </c>
      <c r="E2403" s="4" t="s">
        <v>5</v>
      </c>
      <c r="F2403" s="4" t="s">
        <v>13</v>
      </c>
      <c r="G2403" s="4" t="s">
        <v>10</v>
      </c>
      <c r="H2403" s="20" t="s">
        <v>34</v>
      </c>
      <c r="I2403" s="4" t="s">
        <v>13</v>
      </c>
      <c r="J2403" s="4" t="s">
        <v>23</v>
      </c>
    </row>
    <row r="2404" spans="1:21">
      <c r="A2404" t="n">
        <v>19039</v>
      </c>
      <c r="B2404" s="11" t="n">
        <v>5</v>
      </c>
      <c r="C2404" s="7" t="n">
        <v>28</v>
      </c>
      <c r="D2404" s="20" t="s">
        <v>3</v>
      </c>
      <c r="E2404" s="30" t="n">
        <v>64</v>
      </c>
      <c r="F2404" s="7" t="n">
        <v>5</v>
      </c>
      <c r="G2404" s="7" t="n">
        <v>4</v>
      </c>
      <c r="H2404" s="20" t="s">
        <v>3</v>
      </c>
      <c r="I2404" s="7" t="n">
        <v>1</v>
      </c>
      <c r="J2404" s="12" t="n">
        <f t="normal" ca="1">A2408</f>
        <v>0</v>
      </c>
    </row>
    <row r="2405" spans="1:21">
      <c r="A2405" t="s">
        <v>4</v>
      </c>
      <c r="B2405" s="4" t="s">
        <v>5</v>
      </c>
      <c r="C2405" s="4" t="s">
        <v>13</v>
      </c>
      <c r="D2405" s="4" t="s">
        <v>10</v>
      </c>
      <c r="E2405" s="4" t="s">
        <v>13</v>
      </c>
      <c r="F2405" s="4" t="s">
        <v>6</v>
      </c>
      <c r="G2405" s="4" t="s">
        <v>6</v>
      </c>
      <c r="H2405" s="4" t="s">
        <v>6</v>
      </c>
      <c r="I2405" s="4" t="s">
        <v>6</v>
      </c>
      <c r="J2405" s="4" t="s">
        <v>6</v>
      </c>
      <c r="K2405" s="4" t="s">
        <v>6</v>
      </c>
      <c r="L2405" s="4" t="s">
        <v>6</v>
      </c>
      <c r="M2405" s="4" t="s">
        <v>6</v>
      </c>
      <c r="N2405" s="4" t="s">
        <v>6</v>
      </c>
      <c r="O2405" s="4" t="s">
        <v>6</v>
      </c>
      <c r="P2405" s="4" t="s">
        <v>6</v>
      </c>
      <c r="Q2405" s="4" t="s">
        <v>6</v>
      </c>
      <c r="R2405" s="4" t="s">
        <v>6</v>
      </c>
      <c r="S2405" s="4" t="s">
        <v>6</v>
      </c>
      <c r="T2405" s="4" t="s">
        <v>6</v>
      </c>
      <c r="U2405" s="4" t="s">
        <v>6</v>
      </c>
    </row>
    <row r="2406" spans="1:21">
      <c r="A2406" t="n">
        <v>19050</v>
      </c>
      <c r="B2406" s="36" t="n">
        <v>36</v>
      </c>
      <c r="C2406" s="7" t="n">
        <v>8</v>
      </c>
      <c r="D2406" s="7" t="n">
        <v>4</v>
      </c>
      <c r="E2406" s="7" t="n">
        <v>0</v>
      </c>
      <c r="F2406" s="7" t="s">
        <v>69</v>
      </c>
      <c r="G2406" s="7" t="s">
        <v>215</v>
      </c>
      <c r="H2406" s="7" t="s">
        <v>71</v>
      </c>
      <c r="I2406" s="7" t="s">
        <v>12</v>
      </c>
      <c r="J2406" s="7" t="s">
        <v>12</v>
      </c>
      <c r="K2406" s="7" t="s">
        <v>12</v>
      </c>
      <c r="L2406" s="7" t="s">
        <v>12</v>
      </c>
      <c r="M2406" s="7" t="s">
        <v>12</v>
      </c>
      <c r="N2406" s="7" t="s">
        <v>12</v>
      </c>
      <c r="O2406" s="7" t="s">
        <v>12</v>
      </c>
      <c r="P2406" s="7" t="s">
        <v>12</v>
      </c>
      <c r="Q2406" s="7" t="s">
        <v>12</v>
      </c>
      <c r="R2406" s="7" t="s">
        <v>12</v>
      </c>
      <c r="S2406" s="7" t="s">
        <v>12</v>
      </c>
      <c r="T2406" s="7" t="s">
        <v>12</v>
      </c>
      <c r="U2406" s="7" t="s">
        <v>12</v>
      </c>
    </row>
    <row r="2407" spans="1:21">
      <c r="A2407" t="s">
        <v>4</v>
      </c>
      <c r="B2407" s="4" t="s">
        <v>5</v>
      </c>
      <c r="C2407" s="4" t="s">
        <v>13</v>
      </c>
      <c r="D2407" s="20" t="s">
        <v>33</v>
      </c>
      <c r="E2407" s="4" t="s">
        <v>5</v>
      </c>
      <c r="F2407" s="4" t="s">
        <v>13</v>
      </c>
      <c r="G2407" s="4" t="s">
        <v>10</v>
      </c>
      <c r="H2407" s="20" t="s">
        <v>34</v>
      </c>
      <c r="I2407" s="4" t="s">
        <v>13</v>
      </c>
      <c r="J2407" s="4" t="s">
        <v>23</v>
      </c>
    </row>
    <row r="2408" spans="1:21">
      <c r="A2408" t="n">
        <v>19115</v>
      </c>
      <c r="B2408" s="11" t="n">
        <v>5</v>
      </c>
      <c r="C2408" s="7" t="n">
        <v>28</v>
      </c>
      <c r="D2408" s="20" t="s">
        <v>3</v>
      </c>
      <c r="E2408" s="30" t="n">
        <v>64</v>
      </c>
      <c r="F2408" s="7" t="n">
        <v>5</v>
      </c>
      <c r="G2408" s="7" t="n">
        <v>8</v>
      </c>
      <c r="H2408" s="20" t="s">
        <v>3</v>
      </c>
      <c r="I2408" s="7" t="n">
        <v>1</v>
      </c>
      <c r="J2408" s="12" t="n">
        <f t="normal" ca="1">A2412</f>
        <v>0</v>
      </c>
    </row>
    <row r="2409" spans="1:21">
      <c r="A2409" t="s">
        <v>4</v>
      </c>
      <c r="B2409" s="4" t="s">
        <v>5</v>
      </c>
      <c r="C2409" s="4" t="s">
        <v>13</v>
      </c>
      <c r="D2409" s="4" t="s">
        <v>10</v>
      </c>
      <c r="E2409" s="4" t="s">
        <v>13</v>
      </c>
      <c r="F2409" s="4" t="s">
        <v>6</v>
      </c>
      <c r="G2409" s="4" t="s">
        <v>6</v>
      </c>
      <c r="H2409" s="4" t="s">
        <v>6</v>
      </c>
      <c r="I2409" s="4" t="s">
        <v>6</v>
      </c>
      <c r="J2409" s="4" t="s">
        <v>6</v>
      </c>
      <c r="K2409" s="4" t="s">
        <v>6</v>
      </c>
      <c r="L2409" s="4" t="s">
        <v>6</v>
      </c>
      <c r="M2409" s="4" t="s">
        <v>6</v>
      </c>
      <c r="N2409" s="4" t="s">
        <v>6</v>
      </c>
      <c r="O2409" s="4" t="s">
        <v>6</v>
      </c>
      <c r="P2409" s="4" t="s">
        <v>6</v>
      </c>
      <c r="Q2409" s="4" t="s">
        <v>6</v>
      </c>
      <c r="R2409" s="4" t="s">
        <v>6</v>
      </c>
      <c r="S2409" s="4" t="s">
        <v>6</v>
      </c>
      <c r="T2409" s="4" t="s">
        <v>6</v>
      </c>
      <c r="U2409" s="4" t="s">
        <v>6</v>
      </c>
    </row>
    <row r="2410" spans="1:21">
      <c r="A2410" t="n">
        <v>19126</v>
      </c>
      <c r="B2410" s="36" t="n">
        <v>36</v>
      </c>
      <c r="C2410" s="7" t="n">
        <v>8</v>
      </c>
      <c r="D2410" s="7" t="n">
        <v>8</v>
      </c>
      <c r="E2410" s="7" t="n">
        <v>0</v>
      </c>
      <c r="F2410" s="7" t="s">
        <v>70</v>
      </c>
      <c r="G2410" s="7" t="s">
        <v>12</v>
      </c>
      <c r="H2410" s="7" t="s">
        <v>12</v>
      </c>
      <c r="I2410" s="7" t="s">
        <v>12</v>
      </c>
      <c r="J2410" s="7" t="s">
        <v>12</v>
      </c>
      <c r="K2410" s="7" t="s">
        <v>12</v>
      </c>
      <c r="L2410" s="7" t="s">
        <v>12</v>
      </c>
      <c r="M2410" s="7" t="s">
        <v>12</v>
      </c>
      <c r="N2410" s="7" t="s">
        <v>12</v>
      </c>
      <c r="O2410" s="7" t="s">
        <v>12</v>
      </c>
      <c r="P2410" s="7" t="s">
        <v>12</v>
      </c>
      <c r="Q2410" s="7" t="s">
        <v>12</v>
      </c>
      <c r="R2410" s="7" t="s">
        <v>12</v>
      </c>
      <c r="S2410" s="7" t="s">
        <v>12</v>
      </c>
      <c r="T2410" s="7" t="s">
        <v>12</v>
      </c>
      <c r="U2410" s="7" t="s">
        <v>12</v>
      </c>
    </row>
    <row r="2411" spans="1:21">
      <c r="A2411" t="s">
        <v>4</v>
      </c>
      <c r="B2411" s="4" t="s">
        <v>5</v>
      </c>
      <c r="C2411" s="4" t="s">
        <v>13</v>
      </c>
      <c r="D2411" s="20" t="s">
        <v>33</v>
      </c>
      <c r="E2411" s="4" t="s">
        <v>5</v>
      </c>
      <c r="F2411" s="4" t="s">
        <v>13</v>
      </c>
      <c r="G2411" s="4" t="s">
        <v>10</v>
      </c>
      <c r="H2411" s="20" t="s">
        <v>34</v>
      </c>
      <c r="I2411" s="4" t="s">
        <v>13</v>
      </c>
      <c r="J2411" s="4" t="s">
        <v>23</v>
      </c>
    </row>
    <row r="2412" spans="1:21">
      <c r="A2412" t="n">
        <v>19159</v>
      </c>
      <c r="B2412" s="11" t="n">
        <v>5</v>
      </c>
      <c r="C2412" s="7" t="n">
        <v>28</v>
      </c>
      <c r="D2412" s="20" t="s">
        <v>3</v>
      </c>
      <c r="E2412" s="30" t="n">
        <v>64</v>
      </c>
      <c r="F2412" s="7" t="n">
        <v>5</v>
      </c>
      <c r="G2412" s="7" t="n">
        <v>9</v>
      </c>
      <c r="H2412" s="20" t="s">
        <v>3</v>
      </c>
      <c r="I2412" s="7" t="n">
        <v>1</v>
      </c>
      <c r="J2412" s="12" t="n">
        <f t="normal" ca="1">A2416</f>
        <v>0</v>
      </c>
    </row>
    <row r="2413" spans="1:21">
      <c r="A2413" t="s">
        <v>4</v>
      </c>
      <c r="B2413" s="4" t="s">
        <v>5</v>
      </c>
      <c r="C2413" s="4" t="s">
        <v>13</v>
      </c>
      <c r="D2413" s="4" t="s">
        <v>10</v>
      </c>
      <c r="E2413" s="4" t="s">
        <v>13</v>
      </c>
      <c r="F2413" s="4" t="s">
        <v>6</v>
      </c>
      <c r="G2413" s="4" t="s">
        <v>6</v>
      </c>
      <c r="H2413" s="4" t="s">
        <v>6</v>
      </c>
      <c r="I2413" s="4" t="s">
        <v>6</v>
      </c>
      <c r="J2413" s="4" t="s">
        <v>6</v>
      </c>
      <c r="K2413" s="4" t="s">
        <v>6</v>
      </c>
      <c r="L2413" s="4" t="s">
        <v>6</v>
      </c>
      <c r="M2413" s="4" t="s">
        <v>6</v>
      </c>
      <c r="N2413" s="4" t="s">
        <v>6</v>
      </c>
      <c r="O2413" s="4" t="s">
        <v>6</v>
      </c>
      <c r="P2413" s="4" t="s">
        <v>6</v>
      </c>
      <c r="Q2413" s="4" t="s">
        <v>6</v>
      </c>
      <c r="R2413" s="4" t="s">
        <v>6</v>
      </c>
      <c r="S2413" s="4" t="s">
        <v>6</v>
      </c>
      <c r="T2413" s="4" t="s">
        <v>6</v>
      </c>
      <c r="U2413" s="4" t="s">
        <v>6</v>
      </c>
    </row>
    <row r="2414" spans="1:21">
      <c r="A2414" t="n">
        <v>19170</v>
      </c>
      <c r="B2414" s="36" t="n">
        <v>36</v>
      </c>
      <c r="C2414" s="7" t="n">
        <v>8</v>
      </c>
      <c r="D2414" s="7" t="n">
        <v>9</v>
      </c>
      <c r="E2414" s="7" t="n">
        <v>0</v>
      </c>
      <c r="F2414" s="7" t="s">
        <v>75</v>
      </c>
      <c r="G2414" s="7" t="s">
        <v>76</v>
      </c>
      <c r="H2414" s="7" t="s">
        <v>12</v>
      </c>
      <c r="I2414" s="7" t="s">
        <v>12</v>
      </c>
      <c r="J2414" s="7" t="s">
        <v>12</v>
      </c>
      <c r="K2414" s="7" t="s">
        <v>12</v>
      </c>
      <c r="L2414" s="7" t="s">
        <v>12</v>
      </c>
      <c r="M2414" s="7" t="s">
        <v>12</v>
      </c>
      <c r="N2414" s="7" t="s">
        <v>12</v>
      </c>
      <c r="O2414" s="7" t="s">
        <v>12</v>
      </c>
      <c r="P2414" s="7" t="s">
        <v>12</v>
      </c>
      <c r="Q2414" s="7" t="s">
        <v>12</v>
      </c>
      <c r="R2414" s="7" t="s">
        <v>12</v>
      </c>
      <c r="S2414" s="7" t="s">
        <v>12</v>
      </c>
      <c r="T2414" s="7" t="s">
        <v>12</v>
      </c>
      <c r="U2414" s="7" t="s">
        <v>12</v>
      </c>
    </row>
    <row r="2415" spans="1:21">
      <c r="A2415" t="s">
        <v>4</v>
      </c>
      <c r="B2415" s="4" t="s">
        <v>5</v>
      </c>
      <c r="C2415" s="4" t="s">
        <v>13</v>
      </c>
      <c r="D2415" s="20" t="s">
        <v>33</v>
      </c>
      <c r="E2415" s="4" t="s">
        <v>5</v>
      </c>
      <c r="F2415" s="4" t="s">
        <v>13</v>
      </c>
      <c r="G2415" s="4" t="s">
        <v>10</v>
      </c>
      <c r="H2415" s="20" t="s">
        <v>34</v>
      </c>
      <c r="I2415" s="4" t="s">
        <v>13</v>
      </c>
      <c r="J2415" s="4" t="s">
        <v>23</v>
      </c>
    </row>
    <row r="2416" spans="1:21">
      <c r="A2416" t="n">
        <v>19219</v>
      </c>
      <c r="B2416" s="11" t="n">
        <v>5</v>
      </c>
      <c r="C2416" s="7" t="n">
        <v>28</v>
      </c>
      <c r="D2416" s="20" t="s">
        <v>3</v>
      </c>
      <c r="E2416" s="30" t="n">
        <v>64</v>
      </c>
      <c r="F2416" s="7" t="n">
        <v>5</v>
      </c>
      <c r="G2416" s="7" t="n">
        <v>7</v>
      </c>
      <c r="H2416" s="20" t="s">
        <v>3</v>
      </c>
      <c r="I2416" s="7" t="n">
        <v>1</v>
      </c>
      <c r="J2416" s="12" t="n">
        <f t="normal" ca="1">A2420</f>
        <v>0</v>
      </c>
    </row>
    <row r="2417" spans="1:21">
      <c r="A2417" t="s">
        <v>4</v>
      </c>
      <c r="B2417" s="4" t="s">
        <v>5</v>
      </c>
      <c r="C2417" s="4" t="s">
        <v>13</v>
      </c>
      <c r="D2417" s="4" t="s">
        <v>10</v>
      </c>
      <c r="E2417" s="4" t="s">
        <v>13</v>
      </c>
      <c r="F2417" s="4" t="s">
        <v>6</v>
      </c>
      <c r="G2417" s="4" t="s">
        <v>6</v>
      </c>
      <c r="H2417" s="4" t="s">
        <v>6</v>
      </c>
      <c r="I2417" s="4" t="s">
        <v>6</v>
      </c>
      <c r="J2417" s="4" t="s">
        <v>6</v>
      </c>
      <c r="K2417" s="4" t="s">
        <v>6</v>
      </c>
      <c r="L2417" s="4" t="s">
        <v>6</v>
      </c>
      <c r="M2417" s="4" t="s">
        <v>6</v>
      </c>
      <c r="N2417" s="4" t="s">
        <v>6</v>
      </c>
      <c r="O2417" s="4" t="s">
        <v>6</v>
      </c>
      <c r="P2417" s="4" t="s">
        <v>6</v>
      </c>
      <c r="Q2417" s="4" t="s">
        <v>6</v>
      </c>
      <c r="R2417" s="4" t="s">
        <v>6</v>
      </c>
      <c r="S2417" s="4" t="s">
        <v>6</v>
      </c>
      <c r="T2417" s="4" t="s">
        <v>6</v>
      </c>
      <c r="U2417" s="4" t="s">
        <v>6</v>
      </c>
    </row>
    <row r="2418" spans="1:21">
      <c r="A2418" t="n">
        <v>19230</v>
      </c>
      <c r="B2418" s="36" t="n">
        <v>36</v>
      </c>
      <c r="C2418" s="7" t="n">
        <v>8</v>
      </c>
      <c r="D2418" s="7" t="n">
        <v>7</v>
      </c>
      <c r="E2418" s="7" t="n">
        <v>0</v>
      </c>
      <c r="F2418" s="7" t="s">
        <v>216</v>
      </c>
      <c r="G2418" s="7" t="s">
        <v>12</v>
      </c>
      <c r="H2418" s="7" t="s">
        <v>12</v>
      </c>
      <c r="I2418" s="7" t="s">
        <v>12</v>
      </c>
      <c r="J2418" s="7" t="s">
        <v>12</v>
      </c>
      <c r="K2418" s="7" t="s">
        <v>12</v>
      </c>
      <c r="L2418" s="7" t="s">
        <v>12</v>
      </c>
      <c r="M2418" s="7" t="s">
        <v>12</v>
      </c>
      <c r="N2418" s="7" t="s">
        <v>12</v>
      </c>
      <c r="O2418" s="7" t="s">
        <v>12</v>
      </c>
      <c r="P2418" s="7" t="s">
        <v>12</v>
      </c>
      <c r="Q2418" s="7" t="s">
        <v>12</v>
      </c>
      <c r="R2418" s="7" t="s">
        <v>12</v>
      </c>
      <c r="S2418" s="7" t="s">
        <v>12</v>
      </c>
      <c r="T2418" s="7" t="s">
        <v>12</v>
      </c>
      <c r="U2418" s="7" t="s">
        <v>12</v>
      </c>
    </row>
    <row r="2419" spans="1:21">
      <c r="A2419" t="s">
        <v>4</v>
      </c>
      <c r="B2419" s="4" t="s">
        <v>5</v>
      </c>
      <c r="C2419" s="4" t="s">
        <v>13</v>
      </c>
      <c r="D2419" s="20" t="s">
        <v>33</v>
      </c>
      <c r="E2419" s="4" t="s">
        <v>5</v>
      </c>
      <c r="F2419" s="4" t="s">
        <v>13</v>
      </c>
      <c r="G2419" s="4" t="s">
        <v>10</v>
      </c>
      <c r="H2419" s="20" t="s">
        <v>34</v>
      </c>
      <c r="I2419" s="4" t="s">
        <v>13</v>
      </c>
      <c r="J2419" s="4" t="s">
        <v>23</v>
      </c>
    </row>
    <row r="2420" spans="1:21">
      <c r="A2420" t="n">
        <v>19265</v>
      </c>
      <c r="B2420" s="11" t="n">
        <v>5</v>
      </c>
      <c r="C2420" s="7" t="n">
        <v>28</v>
      </c>
      <c r="D2420" s="20" t="s">
        <v>3</v>
      </c>
      <c r="E2420" s="30" t="n">
        <v>64</v>
      </c>
      <c r="F2420" s="7" t="n">
        <v>5</v>
      </c>
      <c r="G2420" s="7" t="n">
        <v>16</v>
      </c>
      <c r="H2420" s="20" t="s">
        <v>3</v>
      </c>
      <c r="I2420" s="7" t="n">
        <v>1</v>
      </c>
      <c r="J2420" s="12" t="n">
        <f t="normal" ca="1">A2424</f>
        <v>0</v>
      </c>
    </row>
    <row r="2421" spans="1:21">
      <c r="A2421" t="s">
        <v>4</v>
      </c>
      <c r="B2421" s="4" t="s">
        <v>5</v>
      </c>
      <c r="C2421" s="4" t="s">
        <v>13</v>
      </c>
      <c r="D2421" s="4" t="s">
        <v>10</v>
      </c>
      <c r="E2421" s="4" t="s">
        <v>13</v>
      </c>
      <c r="F2421" s="4" t="s">
        <v>6</v>
      </c>
      <c r="G2421" s="4" t="s">
        <v>6</v>
      </c>
      <c r="H2421" s="4" t="s">
        <v>6</v>
      </c>
      <c r="I2421" s="4" t="s">
        <v>6</v>
      </c>
      <c r="J2421" s="4" t="s">
        <v>6</v>
      </c>
      <c r="K2421" s="4" t="s">
        <v>6</v>
      </c>
      <c r="L2421" s="4" t="s">
        <v>6</v>
      </c>
      <c r="M2421" s="4" t="s">
        <v>6</v>
      </c>
      <c r="N2421" s="4" t="s">
        <v>6</v>
      </c>
      <c r="O2421" s="4" t="s">
        <v>6</v>
      </c>
      <c r="P2421" s="4" t="s">
        <v>6</v>
      </c>
      <c r="Q2421" s="4" t="s">
        <v>6</v>
      </c>
      <c r="R2421" s="4" t="s">
        <v>6</v>
      </c>
      <c r="S2421" s="4" t="s">
        <v>6</v>
      </c>
      <c r="T2421" s="4" t="s">
        <v>6</v>
      </c>
      <c r="U2421" s="4" t="s">
        <v>6</v>
      </c>
    </row>
    <row r="2422" spans="1:21">
      <c r="A2422" t="n">
        <v>19276</v>
      </c>
      <c r="B2422" s="36" t="n">
        <v>36</v>
      </c>
      <c r="C2422" s="7" t="n">
        <v>8</v>
      </c>
      <c r="D2422" s="7" t="n">
        <v>16</v>
      </c>
      <c r="E2422" s="7" t="n">
        <v>0</v>
      </c>
      <c r="F2422" s="7" t="s">
        <v>70</v>
      </c>
      <c r="G2422" s="7" t="s">
        <v>12</v>
      </c>
      <c r="H2422" s="7" t="s">
        <v>12</v>
      </c>
      <c r="I2422" s="7" t="s">
        <v>12</v>
      </c>
      <c r="J2422" s="7" t="s">
        <v>12</v>
      </c>
      <c r="K2422" s="7" t="s">
        <v>12</v>
      </c>
      <c r="L2422" s="7" t="s">
        <v>12</v>
      </c>
      <c r="M2422" s="7" t="s">
        <v>12</v>
      </c>
      <c r="N2422" s="7" t="s">
        <v>12</v>
      </c>
      <c r="O2422" s="7" t="s">
        <v>12</v>
      </c>
      <c r="P2422" s="7" t="s">
        <v>12</v>
      </c>
      <c r="Q2422" s="7" t="s">
        <v>12</v>
      </c>
      <c r="R2422" s="7" t="s">
        <v>12</v>
      </c>
      <c r="S2422" s="7" t="s">
        <v>12</v>
      </c>
      <c r="T2422" s="7" t="s">
        <v>12</v>
      </c>
      <c r="U2422" s="7" t="s">
        <v>12</v>
      </c>
    </row>
    <row r="2423" spans="1:21">
      <c r="A2423" t="s">
        <v>4</v>
      </c>
      <c r="B2423" s="4" t="s">
        <v>5</v>
      </c>
      <c r="C2423" s="4" t="s">
        <v>13</v>
      </c>
      <c r="D2423" s="20" t="s">
        <v>33</v>
      </c>
      <c r="E2423" s="4" t="s">
        <v>5</v>
      </c>
      <c r="F2423" s="4" t="s">
        <v>13</v>
      </c>
      <c r="G2423" s="4" t="s">
        <v>10</v>
      </c>
      <c r="H2423" s="20" t="s">
        <v>34</v>
      </c>
      <c r="I2423" s="4" t="s">
        <v>13</v>
      </c>
      <c r="J2423" s="4" t="s">
        <v>23</v>
      </c>
    </row>
    <row r="2424" spans="1:21">
      <c r="A2424" t="n">
        <v>19309</v>
      </c>
      <c r="B2424" s="11" t="n">
        <v>5</v>
      </c>
      <c r="C2424" s="7" t="n">
        <v>28</v>
      </c>
      <c r="D2424" s="20" t="s">
        <v>3</v>
      </c>
      <c r="E2424" s="30" t="n">
        <v>64</v>
      </c>
      <c r="F2424" s="7" t="n">
        <v>5</v>
      </c>
      <c r="G2424" s="7" t="n">
        <v>15</v>
      </c>
      <c r="H2424" s="20" t="s">
        <v>3</v>
      </c>
      <c r="I2424" s="7" t="n">
        <v>1</v>
      </c>
      <c r="J2424" s="12" t="n">
        <f t="normal" ca="1">A2426</f>
        <v>0</v>
      </c>
    </row>
    <row r="2425" spans="1:21">
      <c r="A2425" t="s">
        <v>4</v>
      </c>
      <c r="B2425" s="4" t="s">
        <v>5</v>
      </c>
      <c r="C2425" s="4" t="s">
        <v>13</v>
      </c>
      <c r="D2425" s="20" t="s">
        <v>33</v>
      </c>
      <c r="E2425" s="4" t="s">
        <v>5</v>
      </c>
      <c r="F2425" s="4" t="s">
        <v>13</v>
      </c>
      <c r="G2425" s="4" t="s">
        <v>10</v>
      </c>
      <c r="H2425" s="20" t="s">
        <v>34</v>
      </c>
      <c r="I2425" s="4" t="s">
        <v>13</v>
      </c>
      <c r="J2425" s="4" t="s">
        <v>23</v>
      </c>
    </row>
    <row r="2426" spans="1:21">
      <c r="A2426" t="n">
        <v>19320</v>
      </c>
      <c r="B2426" s="11" t="n">
        <v>5</v>
      </c>
      <c r="C2426" s="7" t="n">
        <v>28</v>
      </c>
      <c r="D2426" s="20" t="s">
        <v>3</v>
      </c>
      <c r="E2426" s="30" t="n">
        <v>64</v>
      </c>
      <c r="F2426" s="7" t="n">
        <v>5</v>
      </c>
      <c r="G2426" s="7" t="n">
        <v>14</v>
      </c>
      <c r="H2426" s="20" t="s">
        <v>3</v>
      </c>
      <c r="I2426" s="7" t="n">
        <v>1</v>
      </c>
      <c r="J2426" s="12" t="n">
        <f t="normal" ca="1">A2430</f>
        <v>0</v>
      </c>
    </row>
    <row r="2427" spans="1:21">
      <c r="A2427" t="s">
        <v>4</v>
      </c>
      <c r="B2427" s="4" t="s">
        <v>5</v>
      </c>
      <c r="C2427" s="4" t="s">
        <v>13</v>
      </c>
      <c r="D2427" s="4" t="s">
        <v>10</v>
      </c>
      <c r="E2427" s="4" t="s">
        <v>13</v>
      </c>
      <c r="F2427" s="4" t="s">
        <v>6</v>
      </c>
      <c r="G2427" s="4" t="s">
        <v>6</v>
      </c>
      <c r="H2427" s="4" t="s">
        <v>6</v>
      </c>
      <c r="I2427" s="4" t="s">
        <v>6</v>
      </c>
      <c r="J2427" s="4" t="s">
        <v>6</v>
      </c>
      <c r="K2427" s="4" t="s">
        <v>6</v>
      </c>
      <c r="L2427" s="4" t="s">
        <v>6</v>
      </c>
      <c r="M2427" s="4" t="s">
        <v>6</v>
      </c>
      <c r="N2427" s="4" t="s">
        <v>6</v>
      </c>
      <c r="O2427" s="4" t="s">
        <v>6</v>
      </c>
      <c r="P2427" s="4" t="s">
        <v>6</v>
      </c>
      <c r="Q2427" s="4" t="s">
        <v>6</v>
      </c>
      <c r="R2427" s="4" t="s">
        <v>6</v>
      </c>
      <c r="S2427" s="4" t="s">
        <v>6</v>
      </c>
      <c r="T2427" s="4" t="s">
        <v>6</v>
      </c>
      <c r="U2427" s="4" t="s">
        <v>6</v>
      </c>
    </row>
    <row r="2428" spans="1:21">
      <c r="A2428" t="n">
        <v>19331</v>
      </c>
      <c r="B2428" s="36" t="n">
        <v>36</v>
      </c>
      <c r="C2428" s="7" t="n">
        <v>8</v>
      </c>
      <c r="D2428" s="7" t="n">
        <v>14</v>
      </c>
      <c r="E2428" s="7" t="n">
        <v>0</v>
      </c>
      <c r="F2428" s="7" t="s">
        <v>217</v>
      </c>
      <c r="G2428" s="7" t="s">
        <v>12</v>
      </c>
      <c r="H2428" s="7" t="s">
        <v>12</v>
      </c>
      <c r="I2428" s="7" t="s">
        <v>12</v>
      </c>
      <c r="J2428" s="7" t="s">
        <v>12</v>
      </c>
      <c r="K2428" s="7" t="s">
        <v>12</v>
      </c>
      <c r="L2428" s="7" t="s">
        <v>12</v>
      </c>
      <c r="M2428" s="7" t="s">
        <v>12</v>
      </c>
      <c r="N2428" s="7" t="s">
        <v>12</v>
      </c>
      <c r="O2428" s="7" t="s">
        <v>12</v>
      </c>
      <c r="P2428" s="7" t="s">
        <v>12</v>
      </c>
      <c r="Q2428" s="7" t="s">
        <v>12</v>
      </c>
      <c r="R2428" s="7" t="s">
        <v>12</v>
      </c>
      <c r="S2428" s="7" t="s">
        <v>12</v>
      </c>
      <c r="T2428" s="7" t="s">
        <v>12</v>
      </c>
      <c r="U2428" s="7" t="s">
        <v>12</v>
      </c>
    </row>
    <row r="2429" spans="1:21">
      <c r="A2429" t="s">
        <v>4</v>
      </c>
      <c r="B2429" s="4" t="s">
        <v>5</v>
      </c>
      <c r="C2429" s="4" t="s">
        <v>10</v>
      </c>
      <c r="D2429" s="4" t="s">
        <v>24</v>
      </c>
      <c r="E2429" s="4" t="s">
        <v>24</v>
      </c>
      <c r="F2429" s="4" t="s">
        <v>24</v>
      </c>
      <c r="G2429" s="4" t="s">
        <v>24</v>
      </c>
    </row>
    <row r="2430" spans="1:21">
      <c r="A2430" t="n">
        <v>19366</v>
      </c>
      <c r="B2430" s="37" t="n">
        <v>46</v>
      </c>
      <c r="C2430" s="7" t="n">
        <v>0</v>
      </c>
      <c r="D2430" s="7" t="n">
        <v>-3.3199999332428</v>
      </c>
      <c r="E2430" s="7" t="n">
        <v>13.210000038147</v>
      </c>
      <c r="F2430" s="7" t="n">
        <v>-189.960006713867</v>
      </c>
      <c r="G2430" s="7" t="n">
        <v>248.899993896484</v>
      </c>
    </row>
    <row r="2431" spans="1:21">
      <c r="A2431" t="s">
        <v>4</v>
      </c>
      <c r="B2431" s="4" t="s">
        <v>5</v>
      </c>
      <c r="C2431" s="4" t="s">
        <v>10</v>
      </c>
      <c r="D2431" s="4" t="s">
        <v>24</v>
      </c>
      <c r="E2431" s="4" t="s">
        <v>24</v>
      </c>
      <c r="F2431" s="4" t="s">
        <v>24</v>
      </c>
      <c r="G2431" s="4" t="s">
        <v>24</v>
      </c>
    </row>
    <row r="2432" spans="1:21">
      <c r="A2432" t="n">
        <v>19385</v>
      </c>
      <c r="B2432" s="37" t="n">
        <v>46</v>
      </c>
      <c r="C2432" s="7" t="n">
        <v>6</v>
      </c>
      <c r="D2432" s="7" t="n">
        <v>-6.17000007629395</v>
      </c>
      <c r="E2432" s="7" t="n">
        <v>13.210000038147</v>
      </c>
      <c r="F2432" s="7" t="n">
        <v>-191.130004882813</v>
      </c>
      <c r="G2432" s="7" t="n">
        <v>71.3000030517578</v>
      </c>
    </row>
    <row r="2433" spans="1:21">
      <c r="A2433" t="s">
        <v>4</v>
      </c>
      <c r="B2433" s="4" t="s">
        <v>5</v>
      </c>
      <c r="C2433" s="4" t="s">
        <v>10</v>
      </c>
      <c r="D2433" s="4" t="s">
        <v>24</v>
      </c>
      <c r="E2433" s="4" t="s">
        <v>24</v>
      </c>
      <c r="F2433" s="4" t="s">
        <v>24</v>
      </c>
      <c r="G2433" s="4" t="s">
        <v>24</v>
      </c>
    </row>
    <row r="2434" spans="1:21">
      <c r="A2434" t="n">
        <v>19404</v>
      </c>
      <c r="B2434" s="37" t="n">
        <v>46</v>
      </c>
      <c r="C2434" s="7" t="n">
        <v>27</v>
      </c>
      <c r="D2434" s="7" t="n">
        <v>5.80999994277954</v>
      </c>
      <c r="E2434" s="7" t="n">
        <v>19.6599998474121</v>
      </c>
      <c r="F2434" s="7" t="n">
        <v>-220.279998779297</v>
      </c>
      <c r="G2434" s="7" t="n">
        <v>345.399993896484</v>
      </c>
    </row>
    <row r="2435" spans="1:21">
      <c r="A2435" t="s">
        <v>4</v>
      </c>
      <c r="B2435" s="4" t="s">
        <v>5</v>
      </c>
      <c r="C2435" s="4" t="s">
        <v>10</v>
      </c>
      <c r="D2435" s="4" t="s">
        <v>24</v>
      </c>
      <c r="E2435" s="4" t="s">
        <v>24</v>
      </c>
      <c r="F2435" s="4" t="s">
        <v>24</v>
      </c>
      <c r="G2435" s="4" t="s">
        <v>24</v>
      </c>
    </row>
    <row r="2436" spans="1:21">
      <c r="A2436" t="n">
        <v>19423</v>
      </c>
      <c r="B2436" s="37" t="n">
        <v>46</v>
      </c>
      <c r="C2436" s="7" t="n">
        <v>29</v>
      </c>
      <c r="D2436" s="7" t="n">
        <v>4.53000020980835</v>
      </c>
      <c r="E2436" s="7" t="n">
        <v>19.6299991607666</v>
      </c>
      <c r="F2436" s="7" t="n">
        <v>-219.529998779297</v>
      </c>
      <c r="G2436" s="7" t="n">
        <v>351.100006103516</v>
      </c>
    </row>
    <row r="2437" spans="1:21">
      <c r="A2437" t="s">
        <v>4</v>
      </c>
      <c r="B2437" s="4" t="s">
        <v>5</v>
      </c>
      <c r="C2437" s="4" t="s">
        <v>10</v>
      </c>
      <c r="D2437" s="4" t="s">
        <v>24</v>
      </c>
      <c r="E2437" s="4" t="s">
        <v>24</v>
      </c>
      <c r="F2437" s="4" t="s">
        <v>24</v>
      </c>
      <c r="G2437" s="4" t="s">
        <v>24</v>
      </c>
    </row>
    <row r="2438" spans="1:21">
      <c r="A2438" t="n">
        <v>19442</v>
      </c>
      <c r="B2438" s="37" t="n">
        <v>46</v>
      </c>
      <c r="C2438" s="7" t="n">
        <v>61489</v>
      </c>
      <c r="D2438" s="7" t="n">
        <v>-46.7099990844727</v>
      </c>
      <c r="E2438" s="7" t="n">
        <v>13.210000038147</v>
      </c>
      <c r="F2438" s="7" t="n">
        <v>-178.279998779297</v>
      </c>
      <c r="G2438" s="7" t="n">
        <v>88.5</v>
      </c>
    </row>
    <row r="2439" spans="1:21">
      <c r="A2439" t="s">
        <v>4</v>
      </c>
      <c r="B2439" s="4" t="s">
        <v>5</v>
      </c>
      <c r="C2439" s="4" t="s">
        <v>10</v>
      </c>
      <c r="D2439" s="4" t="s">
        <v>24</v>
      </c>
      <c r="E2439" s="4" t="s">
        <v>24</v>
      </c>
      <c r="F2439" s="4" t="s">
        <v>24</v>
      </c>
      <c r="G2439" s="4" t="s">
        <v>24</v>
      </c>
    </row>
    <row r="2440" spans="1:21">
      <c r="A2440" t="n">
        <v>19461</v>
      </c>
      <c r="B2440" s="37" t="n">
        <v>46</v>
      </c>
      <c r="C2440" s="7" t="n">
        <v>61490</v>
      </c>
      <c r="D2440" s="7" t="n">
        <v>-47.4799995422363</v>
      </c>
      <c r="E2440" s="7" t="n">
        <v>13.210000038147</v>
      </c>
      <c r="F2440" s="7" t="n">
        <v>-176.160003662109</v>
      </c>
      <c r="G2440" s="7" t="n">
        <v>85.5999984741211</v>
      </c>
    </row>
    <row r="2441" spans="1:21">
      <c r="A2441" t="s">
        <v>4</v>
      </c>
      <c r="B2441" s="4" t="s">
        <v>5</v>
      </c>
      <c r="C2441" s="4" t="s">
        <v>10</v>
      </c>
      <c r="D2441" s="4" t="s">
        <v>24</v>
      </c>
      <c r="E2441" s="4" t="s">
        <v>24</v>
      </c>
      <c r="F2441" s="4" t="s">
        <v>24</v>
      </c>
      <c r="G2441" s="4" t="s">
        <v>24</v>
      </c>
    </row>
    <row r="2442" spans="1:21">
      <c r="A2442" t="n">
        <v>19480</v>
      </c>
      <c r="B2442" s="37" t="n">
        <v>46</v>
      </c>
      <c r="C2442" s="7" t="n">
        <v>61488</v>
      </c>
      <c r="D2442" s="7" t="n">
        <v>-48.4500007629395</v>
      </c>
      <c r="E2442" s="7" t="n">
        <v>13.2399997711182</v>
      </c>
      <c r="F2442" s="7" t="n">
        <v>-177.289993286133</v>
      </c>
      <c r="G2442" s="7" t="n">
        <v>94.1999969482422</v>
      </c>
    </row>
    <row r="2443" spans="1:21">
      <c r="A2443" t="s">
        <v>4</v>
      </c>
      <c r="B2443" s="4" t="s">
        <v>5</v>
      </c>
      <c r="C2443" s="4" t="s">
        <v>10</v>
      </c>
      <c r="D2443" s="4" t="s">
        <v>24</v>
      </c>
      <c r="E2443" s="4" t="s">
        <v>24</v>
      </c>
      <c r="F2443" s="4" t="s">
        <v>24</v>
      </c>
      <c r="G2443" s="4" t="s">
        <v>24</v>
      </c>
    </row>
    <row r="2444" spans="1:21">
      <c r="A2444" t="n">
        <v>19499</v>
      </c>
      <c r="B2444" s="37" t="n">
        <v>46</v>
      </c>
      <c r="C2444" s="7" t="n">
        <v>3</v>
      </c>
      <c r="D2444" s="7" t="n">
        <v>-44.6300010681152</v>
      </c>
      <c r="E2444" s="7" t="n">
        <v>13.210000038147</v>
      </c>
      <c r="F2444" s="7" t="n">
        <v>-177.869995117188</v>
      </c>
      <c r="G2444" s="7" t="n">
        <v>88.5</v>
      </c>
    </row>
    <row r="2445" spans="1:21">
      <c r="A2445" t="s">
        <v>4</v>
      </c>
      <c r="B2445" s="4" t="s">
        <v>5</v>
      </c>
      <c r="C2445" s="4" t="s">
        <v>10</v>
      </c>
      <c r="D2445" s="4" t="s">
        <v>24</v>
      </c>
      <c r="E2445" s="4" t="s">
        <v>24</v>
      </c>
      <c r="F2445" s="4" t="s">
        <v>24</v>
      </c>
      <c r="G2445" s="4" t="s">
        <v>24</v>
      </c>
    </row>
    <row r="2446" spans="1:21">
      <c r="A2446" t="n">
        <v>19518</v>
      </c>
      <c r="B2446" s="37" t="n">
        <v>46</v>
      </c>
      <c r="C2446" s="7" t="n">
        <v>5</v>
      </c>
      <c r="D2446" s="7" t="n">
        <v>-45.4300003051758</v>
      </c>
      <c r="E2446" s="7" t="n">
        <v>13.210000038147</v>
      </c>
      <c r="F2446" s="7" t="n">
        <v>-176.970001220703</v>
      </c>
      <c r="G2446" s="7" t="n">
        <v>91.4000015258789</v>
      </c>
    </row>
    <row r="2447" spans="1:21">
      <c r="A2447" t="s">
        <v>4</v>
      </c>
      <c r="B2447" s="4" t="s">
        <v>5</v>
      </c>
      <c r="C2447" s="4" t="s">
        <v>10</v>
      </c>
      <c r="D2447" s="4" t="s">
        <v>24</v>
      </c>
      <c r="E2447" s="4" t="s">
        <v>24</v>
      </c>
      <c r="F2447" s="4" t="s">
        <v>24</v>
      </c>
      <c r="G2447" s="4" t="s">
        <v>24</v>
      </c>
    </row>
    <row r="2448" spans="1:21">
      <c r="A2448" t="n">
        <v>19537</v>
      </c>
      <c r="B2448" s="37" t="n">
        <v>46</v>
      </c>
      <c r="C2448" s="7" t="n">
        <v>7032</v>
      </c>
      <c r="D2448" s="7" t="n">
        <v>-45.8800010681152</v>
      </c>
      <c r="E2448" s="7" t="n">
        <v>13.210000038147</v>
      </c>
      <c r="F2448" s="7" t="n">
        <v>-176.179992675781</v>
      </c>
      <c r="G2448" s="7" t="n">
        <v>88.5</v>
      </c>
    </row>
    <row r="2449" spans="1:7">
      <c r="A2449" t="s">
        <v>4</v>
      </c>
      <c r="B2449" s="4" t="s">
        <v>5</v>
      </c>
      <c r="C2449" s="4" t="s">
        <v>10</v>
      </c>
      <c r="D2449" s="4" t="s">
        <v>10</v>
      </c>
      <c r="E2449" s="4" t="s">
        <v>10</v>
      </c>
    </row>
    <row r="2450" spans="1:7">
      <c r="A2450" t="n">
        <v>19556</v>
      </c>
      <c r="B2450" s="45" t="n">
        <v>61</v>
      </c>
      <c r="C2450" s="7" t="n">
        <v>0</v>
      </c>
      <c r="D2450" s="7" t="n">
        <v>6</v>
      </c>
      <c r="E2450" s="7" t="n">
        <v>0</v>
      </c>
    </row>
    <row r="2451" spans="1:7">
      <c r="A2451" t="s">
        <v>4</v>
      </c>
      <c r="B2451" s="4" t="s">
        <v>5</v>
      </c>
      <c r="C2451" s="4" t="s">
        <v>10</v>
      </c>
      <c r="D2451" s="4" t="s">
        <v>10</v>
      </c>
      <c r="E2451" s="4" t="s">
        <v>10</v>
      </c>
    </row>
    <row r="2452" spans="1:7">
      <c r="A2452" t="n">
        <v>19563</v>
      </c>
      <c r="B2452" s="45" t="n">
        <v>61</v>
      </c>
      <c r="C2452" s="7" t="n">
        <v>6</v>
      </c>
      <c r="D2452" s="7" t="n">
        <v>0</v>
      </c>
      <c r="E2452" s="7" t="n">
        <v>0</v>
      </c>
    </row>
    <row r="2453" spans="1:7">
      <c r="A2453" t="s">
        <v>4</v>
      </c>
      <c r="B2453" s="4" t="s">
        <v>5</v>
      </c>
      <c r="C2453" s="4" t="s">
        <v>13</v>
      </c>
      <c r="D2453" s="4" t="s">
        <v>13</v>
      </c>
      <c r="E2453" s="4" t="s">
        <v>24</v>
      </c>
      <c r="F2453" s="4" t="s">
        <v>24</v>
      </c>
      <c r="G2453" s="4" t="s">
        <v>24</v>
      </c>
      <c r="H2453" s="4" t="s">
        <v>10</v>
      </c>
    </row>
    <row r="2454" spans="1:7">
      <c r="A2454" t="n">
        <v>19570</v>
      </c>
      <c r="B2454" s="39" t="n">
        <v>45</v>
      </c>
      <c r="C2454" s="7" t="n">
        <v>2</v>
      </c>
      <c r="D2454" s="7" t="n">
        <v>3</v>
      </c>
      <c r="E2454" s="7" t="n">
        <v>-5.32000017166138</v>
      </c>
      <c r="F2454" s="7" t="n">
        <v>14.1999998092651</v>
      </c>
      <c r="G2454" s="7" t="n">
        <v>-190.820007324219</v>
      </c>
      <c r="H2454" s="7" t="n">
        <v>0</v>
      </c>
    </row>
    <row r="2455" spans="1:7">
      <c r="A2455" t="s">
        <v>4</v>
      </c>
      <c r="B2455" s="4" t="s">
        <v>5</v>
      </c>
      <c r="C2455" s="4" t="s">
        <v>13</v>
      </c>
      <c r="D2455" s="4" t="s">
        <v>13</v>
      </c>
      <c r="E2455" s="4" t="s">
        <v>24</v>
      </c>
      <c r="F2455" s="4" t="s">
        <v>24</v>
      </c>
      <c r="G2455" s="4" t="s">
        <v>24</v>
      </c>
      <c r="H2455" s="4" t="s">
        <v>10</v>
      </c>
      <c r="I2455" s="4" t="s">
        <v>13</v>
      </c>
    </row>
    <row r="2456" spans="1:7">
      <c r="A2456" t="n">
        <v>19587</v>
      </c>
      <c r="B2456" s="39" t="n">
        <v>45</v>
      </c>
      <c r="C2456" s="7" t="n">
        <v>4</v>
      </c>
      <c r="D2456" s="7" t="n">
        <v>3</v>
      </c>
      <c r="E2456" s="7" t="n">
        <v>11.4499998092651</v>
      </c>
      <c r="F2456" s="7" t="n">
        <v>237.889999389648</v>
      </c>
      <c r="G2456" s="7" t="n">
        <v>0</v>
      </c>
      <c r="H2456" s="7" t="n">
        <v>0</v>
      </c>
      <c r="I2456" s="7" t="n">
        <v>0</v>
      </c>
    </row>
    <row r="2457" spans="1:7">
      <c r="A2457" t="s">
        <v>4</v>
      </c>
      <c r="B2457" s="4" t="s">
        <v>5</v>
      </c>
      <c r="C2457" s="4" t="s">
        <v>13</v>
      </c>
      <c r="D2457" s="4" t="s">
        <v>13</v>
      </c>
      <c r="E2457" s="4" t="s">
        <v>24</v>
      </c>
      <c r="F2457" s="4" t="s">
        <v>10</v>
      </c>
    </row>
    <row r="2458" spans="1:7">
      <c r="A2458" t="n">
        <v>19605</v>
      </c>
      <c r="B2458" s="39" t="n">
        <v>45</v>
      </c>
      <c r="C2458" s="7" t="n">
        <v>5</v>
      </c>
      <c r="D2458" s="7" t="n">
        <v>3</v>
      </c>
      <c r="E2458" s="7" t="n">
        <v>2.90000009536743</v>
      </c>
      <c r="F2458" s="7" t="n">
        <v>0</v>
      </c>
    </row>
    <row r="2459" spans="1:7">
      <c r="A2459" t="s">
        <v>4</v>
      </c>
      <c r="B2459" s="4" t="s">
        <v>5</v>
      </c>
      <c r="C2459" s="4" t="s">
        <v>13</v>
      </c>
      <c r="D2459" s="4" t="s">
        <v>13</v>
      </c>
      <c r="E2459" s="4" t="s">
        <v>24</v>
      </c>
      <c r="F2459" s="4" t="s">
        <v>10</v>
      </c>
    </row>
    <row r="2460" spans="1:7">
      <c r="A2460" t="n">
        <v>19614</v>
      </c>
      <c r="B2460" s="39" t="n">
        <v>45</v>
      </c>
      <c r="C2460" s="7" t="n">
        <v>11</v>
      </c>
      <c r="D2460" s="7" t="n">
        <v>3</v>
      </c>
      <c r="E2460" s="7" t="n">
        <v>40</v>
      </c>
      <c r="F2460" s="7" t="n">
        <v>0</v>
      </c>
    </row>
    <row r="2461" spans="1:7">
      <c r="A2461" t="s">
        <v>4</v>
      </c>
      <c r="B2461" s="4" t="s">
        <v>5</v>
      </c>
      <c r="C2461" s="4" t="s">
        <v>13</v>
      </c>
      <c r="D2461" s="4" t="s">
        <v>13</v>
      </c>
      <c r="E2461" s="4" t="s">
        <v>24</v>
      </c>
      <c r="F2461" s="4" t="s">
        <v>24</v>
      </c>
      <c r="G2461" s="4" t="s">
        <v>24</v>
      </c>
      <c r="H2461" s="4" t="s">
        <v>10</v>
      </c>
    </row>
    <row r="2462" spans="1:7">
      <c r="A2462" t="n">
        <v>19623</v>
      </c>
      <c r="B2462" s="39" t="n">
        <v>45</v>
      </c>
      <c r="C2462" s="7" t="n">
        <v>2</v>
      </c>
      <c r="D2462" s="7" t="n">
        <v>3</v>
      </c>
      <c r="E2462" s="7" t="n">
        <v>-5.15999984741211</v>
      </c>
      <c r="F2462" s="7" t="n">
        <v>14.4399995803833</v>
      </c>
      <c r="G2462" s="7" t="n">
        <v>-190.649993896484</v>
      </c>
      <c r="H2462" s="7" t="n">
        <v>3500</v>
      </c>
    </row>
    <row r="2463" spans="1:7">
      <c r="A2463" t="s">
        <v>4</v>
      </c>
      <c r="B2463" s="4" t="s">
        <v>5</v>
      </c>
      <c r="C2463" s="4" t="s">
        <v>13</v>
      </c>
      <c r="D2463" s="4" t="s">
        <v>13</v>
      </c>
      <c r="E2463" s="4" t="s">
        <v>24</v>
      </c>
      <c r="F2463" s="4" t="s">
        <v>24</v>
      </c>
      <c r="G2463" s="4" t="s">
        <v>24</v>
      </c>
      <c r="H2463" s="4" t="s">
        <v>10</v>
      </c>
      <c r="I2463" s="4" t="s">
        <v>13</v>
      </c>
    </row>
    <row r="2464" spans="1:7">
      <c r="A2464" t="n">
        <v>19640</v>
      </c>
      <c r="B2464" s="39" t="n">
        <v>45</v>
      </c>
      <c r="C2464" s="7" t="n">
        <v>4</v>
      </c>
      <c r="D2464" s="7" t="n">
        <v>3</v>
      </c>
      <c r="E2464" s="7" t="n">
        <v>346.540008544922</v>
      </c>
      <c r="F2464" s="7" t="n">
        <v>297.690002441406</v>
      </c>
      <c r="G2464" s="7" t="n">
        <v>0</v>
      </c>
      <c r="H2464" s="7" t="n">
        <v>3500</v>
      </c>
      <c r="I2464" s="7" t="n">
        <v>1</v>
      </c>
    </row>
    <row r="2465" spans="1:9">
      <c r="A2465" t="s">
        <v>4</v>
      </c>
      <c r="B2465" s="4" t="s">
        <v>5</v>
      </c>
      <c r="C2465" s="4" t="s">
        <v>13</v>
      </c>
      <c r="D2465" s="4" t="s">
        <v>13</v>
      </c>
      <c r="E2465" s="4" t="s">
        <v>24</v>
      </c>
      <c r="F2465" s="4" t="s">
        <v>10</v>
      </c>
    </row>
    <row r="2466" spans="1:9">
      <c r="A2466" t="n">
        <v>19658</v>
      </c>
      <c r="B2466" s="39" t="n">
        <v>45</v>
      </c>
      <c r="C2466" s="7" t="n">
        <v>5</v>
      </c>
      <c r="D2466" s="7" t="n">
        <v>3</v>
      </c>
      <c r="E2466" s="7" t="n">
        <v>5.09999990463257</v>
      </c>
      <c r="F2466" s="7" t="n">
        <v>3500</v>
      </c>
    </row>
    <row r="2467" spans="1:9">
      <c r="A2467" t="s">
        <v>4</v>
      </c>
      <c r="B2467" s="4" t="s">
        <v>5</v>
      </c>
      <c r="C2467" s="4" t="s">
        <v>13</v>
      </c>
      <c r="D2467" s="4" t="s">
        <v>13</v>
      </c>
      <c r="E2467" s="4" t="s">
        <v>24</v>
      </c>
      <c r="F2467" s="4" t="s">
        <v>10</v>
      </c>
    </row>
    <row r="2468" spans="1:9">
      <c r="A2468" t="n">
        <v>19667</v>
      </c>
      <c r="B2468" s="39" t="n">
        <v>45</v>
      </c>
      <c r="C2468" s="7" t="n">
        <v>11</v>
      </c>
      <c r="D2468" s="7" t="n">
        <v>3</v>
      </c>
      <c r="E2468" s="7" t="n">
        <v>40</v>
      </c>
      <c r="F2468" s="7" t="n">
        <v>3500</v>
      </c>
    </row>
    <row r="2469" spans="1:9">
      <c r="A2469" t="s">
        <v>4</v>
      </c>
      <c r="B2469" s="4" t="s">
        <v>5</v>
      </c>
      <c r="C2469" s="4" t="s">
        <v>10</v>
      </c>
    </row>
    <row r="2470" spans="1:9">
      <c r="A2470" t="n">
        <v>19676</v>
      </c>
      <c r="B2470" s="32" t="n">
        <v>16</v>
      </c>
      <c r="C2470" s="7" t="n">
        <v>1000</v>
      </c>
    </row>
    <row r="2471" spans="1:9">
      <c r="A2471" t="s">
        <v>4</v>
      </c>
      <c r="B2471" s="4" t="s">
        <v>5</v>
      </c>
      <c r="C2471" s="4" t="s">
        <v>13</v>
      </c>
      <c r="D2471" s="4" t="s">
        <v>10</v>
      </c>
      <c r="E2471" s="4" t="s">
        <v>24</v>
      </c>
      <c r="F2471" s="4" t="s">
        <v>10</v>
      </c>
      <c r="G2471" s="4" t="s">
        <v>9</v>
      </c>
      <c r="H2471" s="4" t="s">
        <v>9</v>
      </c>
      <c r="I2471" s="4" t="s">
        <v>10</v>
      </c>
      <c r="J2471" s="4" t="s">
        <v>10</v>
      </c>
      <c r="K2471" s="4" t="s">
        <v>9</v>
      </c>
      <c r="L2471" s="4" t="s">
        <v>9</v>
      </c>
      <c r="M2471" s="4" t="s">
        <v>9</v>
      </c>
      <c r="N2471" s="4" t="s">
        <v>9</v>
      </c>
      <c r="O2471" s="4" t="s">
        <v>6</v>
      </c>
    </row>
    <row r="2472" spans="1:9">
      <c r="A2472" t="n">
        <v>19679</v>
      </c>
      <c r="B2472" s="15" t="n">
        <v>50</v>
      </c>
      <c r="C2472" s="7" t="n">
        <v>0</v>
      </c>
      <c r="D2472" s="7" t="n">
        <v>5320</v>
      </c>
      <c r="E2472" s="7" t="n">
        <v>1</v>
      </c>
      <c r="F2472" s="7" t="n">
        <v>0</v>
      </c>
      <c r="G2472" s="7" t="n">
        <v>0</v>
      </c>
      <c r="H2472" s="7" t="n">
        <v>0</v>
      </c>
      <c r="I2472" s="7" t="n">
        <v>0</v>
      </c>
      <c r="J2472" s="7" t="n">
        <v>65533</v>
      </c>
      <c r="K2472" s="7" t="n">
        <v>0</v>
      </c>
      <c r="L2472" s="7" t="n">
        <v>0</v>
      </c>
      <c r="M2472" s="7" t="n">
        <v>0</v>
      </c>
      <c r="N2472" s="7" t="n">
        <v>0</v>
      </c>
      <c r="O2472" s="7" t="s">
        <v>12</v>
      </c>
    </row>
    <row r="2473" spans="1:9">
      <c r="A2473" t="s">
        <v>4</v>
      </c>
      <c r="B2473" s="4" t="s">
        <v>5</v>
      </c>
      <c r="C2473" s="4" t="s">
        <v>13</v>
      </c>
      <c r="D2473" s="4" t="s">
        <v>10</v>
      </c>
      <c r="E2473" s="4" t="s">
        <v>24</v>
      </c>
      <c r="F2473" s="4" t="s">
        <v>10</v>
      </c>
      <c r="G2473" s="4" t="s">
        <v>9</v>
      </c>
      <c r="H2473" s="4" t="s">
        <v>9</v>
      </c>
      <c r="I2473" s="4" t="s">
        <v>10</v>
      </c>
      <c r="J2473" s="4" t="s">
        <v>10</v>
      </c>
      <c r="K2473" s="4" t="s">
        <v>9</v>
      </c>
      <c r="L2473" s="4" t="s">
        <v>9</v>
      </c>
      <c r="M2473" s="4" t="s">
        <v>9</v>
      </c>
      <c r="N2473" s="4" t="s">
        <v>9</v>
      </c>
      <c r="O2473" s="4" t="s">
        <v>6</v>
      </c>
    </row>
    <row r="2474" spans="1:9">
      <c r="A2474" t="n">
        <v>19718</v>
      </c>
      <c r="B2474" s="15" t="n">
        <v>50</v>
      </c>
      <c r="C2474" s="7" t="n">
        <v>0</v>
      </c>
      <c r="D2474" s="7" t="n">
        <v>2004</v>
      </c>
      <c r="E2474" s="7" t="n">
        <v>1</v>
      </c>
      <c r="F2474" s="7" t="n">
        <v>0</v>
      </c>
      <c r="G2474" s="7" t="n">
        <v>0</v>
      </c>
      <c r="H2474" s="7" t="n">
        <v>0</v>
      </c>
      <c r="I2474" s="7" t="n">
        <v>0</v>
      </c>
      <c r="J2474" s="7" t="n">
        <v>65533</v>
      </c>
      <c r="K2474" s="7" t="n">
        <v>0</v>
      </c>
      <c r="L2474" s="7" t="n">
        <v>0</v>
      </c>
      <c r="M2474" s="7" t="n">
        <v>0</v>
      </c>
      <c r="N2474" s="7" t="n">
        <v>0</v>
      </c>
      <c r="O2474" s="7" t="s">
        <v>12</v>
      </c>
    </row>
    <row r="2475" spans="1:9">
      <c r="A2475" t="s">
        <v>4</v>
      </c>
      <c r="B2475" s="4" t="s">
        <v>5</v>
      </c>
      <c r="C2475" s="4" t="s">
        <v>13</v>
      </c>
      <c r="D2475" s="4" t="s">
        <v>10</v>
      </c>
      <c r="E2475" s="4" t="s">
        <v>24</v>
      </c>
      <c r="F2475" s="4" t="s">
        <v>10</v>
      </c>
      <c r="G2475" s="4" t="s">
        <v>9</v>
      </c>
      <c r="H2475" s="4" t="s">
        <v>9</v>
      </c>
      <c r="I2475" s="4" t="s">
        <v>10</v>
      </c>
      <c r="J2475" s="4" t="s">
        <v>10</v>
      </c>
      <c r="K2475" s="4" t="s">
        <v>9</v>
      </c>
      <c r="L2475" s="4" t="s">
        <v>9</v>
      </c>
      <c r="M2475" s="4" t="s">
        <v>9</v>
      </c>
      <c r="N2475" s="4" t="s">
        <v>9</v>
      </c>
      <c r="O2475" s="4" t="s">
        <v>6</v>
      </c>
    </row>
    <row r="2476" spans="1:9">
      <c r="A2476" t="n">
        <v>19757</v>
      </c>
      <c r="B2476" s="15" t="n">
        <v>50</v>
      </c>
      <c r="C2476" s="7" t="n">
        <v>0</v>
      </c>
      <c r="D2476" s="7" t="n">
        <v>5321</v>
      </c>
      <c r="E2476" s="7" t="n">
        <v>0.800000011920929</v>
      </c>
      <c r="F2476" s="7" t="n">
        <v>100</v>
      </c>
      <c r="G2476" s="7" t="n">
        <v>0</v>
      </c>
      <c r="H2476" s="7" t="n">
        <v>1082130432</v>
      </c>
      <c r="I2476" s="7" t="n">
        <v>0</v>
      </c>
      <c r="J2476" s="7" t="n">
        <v>65533</v>
      </c>
      <c r="K2476" s="7" t="n">
        <v>0</v>
      </c>
      <c r="L2476" s="7" t="n">
        <v>0</v>
      </c>
      <c r="M2476" s="7" t="n">
        <v>0</v>
      </c>
      <c r="N2476" s="7" t="n">
        <v>0</v>
      </c>
      <c r="O2476" s="7" t="s">
        <v>12</v>
      </c>
    </row>
    <row r="2477" spans="1:9">
      <c r="A2477" t="s">
        <v>4</v>
      </c>
      <c r="B2477" s="4" t="s">
        <v>5</v>
      </c>
      <c r="C2477" s="4" t="s">
        <v>13</v>
      </c>
      <c r="D2477" s="4" t="s">
        <v>10</v>
      </c>
      <c r="E2477" s="4" t="s">
        <v>10</v>
      </c>
      <c r="F2477" s="4" t="s">
        <v>9</v>
      </c>
    </row>
    <row r="2478" spans="1:9">
      <c r="A2478" t="n">
        <v>19796</v>
      </c>
      <c r="B2478" s="40" t="n">
        <v>84</v>
      </c>
      <c r="C2478" s="7" t="n">
        <v>0</v>
      </c>
      <c r="D2478" s="7" t="n">
        <v>2</v>
      </c>
      <c r="E2478" s="7" t="n">
        <v>0</v>
      </c>
      <c r="F2478" s="7" t="n">
        <v>1050253722</v>
      </c>
    </row>
    <row r="2479" spans="1:9">
      <c r="A2479" t="s">
        <v>4</v>
      </c>
      <c r="B2479" s="4" t="s">
        <v>5</v>
      </c>
      <c r="C2479" s="4" t="s">
        <v>10</v>
      </c>
      <c r="D2479" s="4" t="s">
        <v>13</v>
      </c>
      <c r="E2479" s="4" t="s">
        <v>6</v>
      </c>
      <c r="F2479" s="4" t="s">
        <v>24</v>
      </c>
      <c r="G2479" s="4" t="s">
        <v>24</v>
      </c>
      <c r="H2479" s="4" t="s">
        <v>24</v>
      </c>
    </row>
    <row r="2480" spans="1:9">
      <c r="A2480" t="n">
        <v>19806</v>
      </c>
      <c r="B2480" s="55" t="n">
        <v>48</v>
      </c>
      <c r="C2480" s="7" t="n">
        <v>0</v>
      </c>
      <c r="D2480" s="7" t="n">
        <v>0</v>
      </c>
      <c r="E2480" s="7" t="s">
        <v>205</v>
      </c>
      <c r="F2480" s="7" t="n">
        <v>-1</v>
      </c>
      <c r="G2480" s="7" t="n">
        <v>1</v>
      </c>
      <c r="H2480" s="7" t="n">
        <v>0</v>
      </c>
    </row>
    <row r="2481" spans="1:15">
      <c r="A2481" t="s">
        <v>4</v>
      </c>
      <c r="B2481" s="4" t="s">
        <v>5</v>
      </c>
      <c r="C2481" s="4" t="s">
        <v>10</v>
      </c>
      <c r="D2481" s="4" t="s">
        <v>13</v>
      </c>
      <c r="E2481" s="4" t="s">
        <v>6</v>
      </c>
      <c r="F2481" s="4" t="s">
        <v>24</v>
      </c>
      <c r="G2481" s="4" t="s">
        <v>24</v>
      </c>
      <c r="H2481" s="4" t="s">
        <v>24</v>
      </c>
    </row>
    <row r="2482" spans="1:15">
      <c r="A2482" t="n">
        <v>19838</v>
      </c>
      <c r="B2482" s="55" t="n">
        <v>48</v>
      </c>
      <c r="C2482" s="7" t="n">
        <v>6</v>
      </c>
      <c r="D2482" s="7" t="n">
        <v>0</v>
      </c>
      <c r="E2482" s="7" t="s">
        <v>206</v>
      </c>
      <c r="F2482" s="7" t="n">
        <v>-1</v>
      </c>
      <c r="G2482" s="7" t="n">
        <v>1</v>
      </c>
      <c r="H2482" s="7" t="n">
        <v>0</v>
      </c>
    </row>
    <row r="2483" spans="1:15">
      <c r="A2483" t="s">
        <v>4</v>
      </c>
      <c r="B2483" s="4" t="s">
        <v>5</v>
      </c>
      <c r="C2483" s="4" t="s">
        <v>13</v>
      </c>
      <c r="D2483" s="4" t="s">
        <v>10</v>
      </c>
      <c r="E2483" s="4" t="s">
        <v>24</v>
      </c>
    </row>
    <row r="2484" spans="1:15">
      <c r="A2484" t="n">
        <v>19864</v>
      </c>
      <c r="B2484" s="22" t="n">
        <v>58</v>
      </c>
      <c r="C2484" s="7" t="n">
        <v>103</v>
      </c>
      <c r="D2484" s="7" t="n">
        <v>1000</v>
      </c>
      <c r="E2484" s="7" t="n">
        <v>1</v>
      </c>
    </row>
    <row r="2485" spans="1:15">
      <c r="A2485" t="s">
        <v>4</v>
      </c>
      <c r="B2485" s="4" t="s">
        <v>5</v>
      </c>
      <c r="C2485" s="4" t="s">
        <v>13</v>
      </c>
      <c r="D2485" s="4" t="s">
        <v>10</v>
      </c>
    </row>
    <row r="2486" spans="1:15">
      <c r="A2486" t="n">
        <v>19872</v>
      </c>
      <c r="B2486" s="22" t="n">
        <v>58</v>
      </c>
      <c r="C2486" s="7" t="n">
        <v>255</v>
      </c>
      <c r="D2486" s="7" t="n">
        <v>0</v>
      </c>
    </row>
    <row r="2487" spans="1:15">
      <c r="A2487" t="s">
        <v>4</v>
      </c>
      <c r="B2487" s="4" t="s">
        <v>5</v>
      </c>
      <c r="C2487" s="4" t="s">
        <v>6</v>
      </c>
      <c r="D2487" s="4" t="s">
        <v>6</v>
      </c>
    </row>
    <row r="2488" spans="1:15">
      <c r="A2488" t="n">
        <v>19876</v>
      </c>
      <c r="B2488" s="76" t="n">
        <v>70</v>
      </c>
      <c r="C2488" s="7" t="s">
        <v>202</v>
      </c>
      <c r="D2488" s="7" t="s">
        <v>218</v>
      </c>
    </row>
    <row r="2489" spans="1:15">
      <c r="A2489" t="s">
        <v>4</v>
      </c>
      <c r="B2489" s="4" t="s">
        <v>5</v>
      </c>
      <c r="C2489" s="4" t="s">
        <v>10</v>
      </c>
    </row>
    <row r="2490" spans="1:15">
      <c r="A2490" t="n">
        <v>19891</v>
      </c>
      <c r="B2490" s="32" t="n">
        <v>16</v>
      </c>
      <c r="C2490" s="7" t="n">
        <v>1000</v>
      </c>
    </row>
    <row r="2491" spans="1:15">
      <c r="A2491" t="s">
        <v>4</v>
      </c>
      <c r="B2491" s="4" t="s">
        <v>5</v>
      </c>
      <c r="C2491" s="4" t="s">
        <v>13</v>
      </c>
      <c r="D2491" s="4" t="s">
        <v>10</v>
      </c>
      <c r="E2491" s="4" t="s">
        <v>10</v>
      </c>
    </row>
    <row r="2492" spans="1:15">
      <c r="A2492" t="n">
        <v>19894</v>
      </c>
      <c r="B2492" s="15" t="n">
        <v>50</v>
      </c>
      <c r="C2492" s="7" t="n">
        <v>1</v>
      </c>
      <c r="D2492" s="7" t="n">
        <v>5321</v>
      </c>
      <c r="E2492" s="7" t="n">
        <v>100</v>
      </c>
    </row>
    <row r="2493" spans="1:15">
      <c r="A2493" t="s">
        <v>4</v>
      </c>
      <c r="B2493" s="4" t="s">
        <v>5</v>
      </c>
      <c r="C2493" s="4" t="s">
        <v>13</v>
      </c>
      <c r="D2493" s="4" t="s">
        <v>24</v>
      </c>
      <c r="E2493" s="4" t="s">
        <v>24</v>
      </c>
      <c r="F2493" s="4" t="s">
        <v>24</v>
      </c>
    </row>
    <row r="2494" spans="1:15">
      <c r="A2494" t="n">
        <v>19900</v>
      </c>
      <c r="B2494" s="39" t="n">
        <v>45</v>
      </c>
      <c r="C2494" s="7" t="n">
        <v>9</v>
      </c>
      <c r="D2494" s="7" t="n">
        <v>0.00999999977648258</v>
      </c>
      <c r="E2494" s="7" t="n">
        <v>0.00999999977648258</v>
      </c>
      <c r="F2494" s="7" t="n">
        <v>0.200000002980232</v>
      </c>
    </row>
    <row r="2495" spans="1:15">
      <c r="A2495" t="s">
        <v>4</v>
      </c>
      <c r="B2495" s="4" t="s">
        <v>5</v>
      </c>
      <c r="C2495" s="4" t="s">
        <v>13</v>
      </c>
      <c r="D2495" s="4" t="s">
        <v>10</v>
      </c>
      <c r="E2495" s="4" t="s">
        <v>24</v>
      </c>
      <c r="F2495" s="4" t="s">
        <v>10</v>
      </c>
      <c r="G2495" s="4" t="s">
        <v>9</v>
      </c>
      <c r="H2495" s="4" t="s">
        <v>9</v>
      </c>
      <c r="I2495" s="4" t="s">
        <v>10</v>
      </c>
      <c r="J2495" s="4" t="s">
        <v>10</v>
      </c>
      <c r="K2495" s="4" t="s">
        <v>9</v>
      </c>
      <c r="L2495" s="4" t="s">
        <v>9</v>
      </c>
      <c r="M2495" s="4" t="s">
        <v>9</v>
      </c>
      <c r="N2495" s="4" t="s">
        <v>9</v>
      </c>
      <c r="O2495" s="4" t="s">
        <v>6</v>
      </c>
    </row>
    <row r="2496" spans="1:15">
      <c r="A2496" t="n">
        <v>19914</v>
      </c>
      <c r="B2496" s="15" t="n">
        <v>50</v>
      </c>
      <c r="C2496" s="7" t="n">
        <v>0</v>
      </c>
      <c r="D2496" s="7" t="n">
        <v>4341</v>
      </c>
      <c r="E2496" s="7" t="n">
        <v>1</v>
      </c>
      <c r="F2496" s="7" t="n">
        <v>0</v>
      </c>
      <c r="G2496" s="7" t="n">
        <v>0</v>
      </c>
      <c r="H2496" s="7" t="n">
        <v>0</v>
      </c>
      <c r="I2496" s="7" t="n">
        <v>0</v>
      </c>
      <c r="J2496" s="7" t="n">
        <v>65533</v>
      </c>
      <c r="K2496" s="7" t="n">
        <v>0</v>
      </c>
      <c r="L2496" s="7" t="n">
        <v>0</v>
      </c>
      <c r="M2496" s="7" t="n">
        <v>0</v>
      </c>
      <c r="N2496" s="7" t="n">
        <v>0</v>
      </c>
      <c r="O2496" s="7" t="s">
        <v>12</v>
      </c>
    </row>
    <row r="2497" spans="1:15">
      <c r="A2497" t="s">
        <v>4</v>
      </c>
      <c r="B2497" s="4" t="s">
        <v>5</v>
      </c>
      <c r="C2497" s="4" t="s">
        <v>13</v>
      </c>
      <c r="D2497" s="4" t="s">
        <v>10</v>
      </c>
      <c r="E2497" s="4" t="s">
        <v>10</v>
      </c>
      <c r="F2497" s="4" t="s">
        <v>9</v>
      </c>
    </row>
    <row r="2498" spans="1:15">
      <c r="A2498" t="n">
        <v>19953</v>
      </c>
      <c r="B2498" s="40" t="n">
        <v>84</v>
      </c>
      <c r="C2498" s="7" t="n">
        <v>1</v>
      </c>
      <c r="D2498" s="7" t="n">
        <v>0</v>
      </c>
      <c r="E2498" s="7" t="n">
        <v>1000</v>
      </c>
      <c r="F2498" s="7" t="n">
        <v>0</v>
      </c>
    </row>
    <row r="2499" spans="1:15">
      <c r="A2499" t="s">
        <v>4</v>
      </c>
      <c r="B2499" s="4" t="s">
        <v>5</v>
      </c>
      <c r="C2499" s="4" t="s">
        <v>10</v>
      </c>
    </row>
    <row r="2500" spans="1:15">
      <c r="A2500" t="n">
        <v>19963</v>
      </c>
      <c r="B2500" s="32" t="n">
        <v>16</v>
      </c>
      <c r="C2500" s="7" t="n">
        <v>1000</v>
      </c>
    </row>
    <row r="2501" spans="1:15">
      <c r="A2501" t="s">
        <v>4</v>
      </c>
      <c r="B2501" s="4" t="s">
        <v>5</v>
      </c>
      <c r="C2501" s="4" t="s">
        <v>13</v>
      </c>
      <c r="D2501" s="4" t="s">
        <v>10</v>
      </c>
      <c r="E2501" s="4" t="s">
        <v>6</v>
      </c>
    </row>
    <row r="2502" spans="1:15">
      <c r="A2502" t="n">
        <v>19966</v>
      </c>
      <c r="B2502" s="48" t="n">
        <v>51</v>
      </c>
      <c r="C2502" s="7" t="n">
        <v>4</v>
      </c>
      <c r="D2502" s="7" t="n">
        <v>6</v>
      </c>
      <c r="E2502" s="7" t="s">
        <v>219</v>
      </c>
    </row>
    <row r="2503" spans="1:15">
      <c r="A2503" t="s">
        <v>4</v>
      </c>
      <c r="B2503" s="4" t="s">
        <v>5</v>
      </c>
      <c r="C2503" s="4" t="s">
        <v>10</v>
      </c>
    </row>
    <row r="2504" spans="1:15">
      <c r="A2504" t="n">
        <v>19986</v>
      </c>
      <c r="B2504" s="32" t="n">
        <v>16</v>
      </c>
      <c r="C2504" s="7" t="n">
        <v>0</v>
      </c>
    </row>
    <row r="2505" spans="1:15">
      <c r="A2505" t="s">
        <v>4</v>
      </c>
      <c r="B2505" s="4" t="s">
        <v>5</v>
      </c>
      <c r="C2505" s="4" t="s">
        <v>10</v>
      </c>
      <c r="D2505" s="4" t="s">
        <v>13</v>
      </c>
      <c r="E2505" s="4" t="s">
        <v>9</v>
      </c>
      <c r="F2505" s="4" t="s">
        <v>81</v>
      </c>
      <c r="G2505" s="4" t="s">
        <v>13</v>
      </c>
      <c r="H2505" s="4" t="s">
        <v>13</v>
      </c>
    </row>
    <row r="2506" spans="1:15">
      <c r="A2506" t="n">
        <v>19989</v>
      </c>
      <c r="B2506" s="49" t="n">
        <v>26</v>
      </c>
      <c r="C2506" s="7" t="n">
        <v>6</v>
      </c>
      <c r="D2506" s="7" t="n">
        <v>17</v>
      </c>
      <c r="E2506" s="7" t="n">
        <v>8360</v>
      </c>
      <c r="F2506" s="7" t="s">
        <v>220</v>
      </c>
      <c r="G2506" s="7" t="n">
        <v>2</v>
      </c>
      <c r="H2506" s="7" t="n">
        <v>0</v>
      </c>
    </row>
    <row r="2507" spans="1:15">
      <c r="A2507" t="s">
        <v>4</v>
      </c>
      <c r="B2507" s="4" t="s">
        <v>5</v>
      </c>
    </row>
    <row r="2508" spans="1:15">
      <c r="A2508" t="n">
        <v>20006</v>
      </c>
      <c r="B2508" s="50" t="n">
        <v>28</v>
      </c>
    </row>
    <row r="2509" spans="1:15">
      <c r="A2509" t="s">
        <v>4</v>
      </c>
      <c r="B2509" s="4" t="s">
        <v>5</v>
      </c>
      <c r="C2509" s="4" t="s">
        <v>13</v>
      </c>
      <c r="D2509" s="4" t="s">
        <v>10</v>
      </c>
      <c r="E2509" s="4" t="s">
        <v>6</v>
      </c>
    </row>
    <row r="2510" spans="1:15">
      <c r="A2510" t="n">
        <v>20007</v>
      </c>
      <c r="B2510" s="48" t="n">
        <v>51</v>
      </c>
      <c r="C2510" s="7" t="n">
        <v>4</v>
      </c>
      <c r="D2510" s="7" t="n">
        <v>0</v>
      </c>
      <c r="E2510" s="7" t="s">
        <v>107</v>
      </c>
    </row>
    <row r="2511" spans="1:15">
      <c r="A2511" t="s">
        <v>4</v>
      </c>
      <c r="B2511" s="4" t="s">
        <v>5</v>
      </c>
      <c r="C2511" s="4" t="s">
        <v>10</v>
      </c>
    </row>
    <row r="2512" spans="1:15">
      <c r="A2512" t="n">
        <v>20021</v>
      </c>
      <c r="B2512" s="32" t="n">
        <v>16</v>
      </c>
      <c r="C2512" s="7" t="n">
        <v>0</v>
      </c>
    </row>
    <row r="2513" spans="1:8">
      <c r="A2513" t="s">
        <v>4</v>
      </c>
      <c r="B2513" s="4" t="s">
        <v>5</v>
      </c>
      <c r="C2513" s="4" t="s">
        <v>10</v>
      </c>
      <c r="D2513" s="4" t="s">
        <v>13</v>
      </c>
      <c r="E2513" s="4" t="s">
        <v>9</v>
      </c>
      <c r="F2513" s="4" t="s">
        <v>81</v>
      </c>
      <c r="G2513" s="4" t="s">
        <v>13</v>
      </c>
      <c r="H2513" s="4" t="s">
        <v>13</v>
      </c>
      <c r="I2513" s="4" t="s">
        <v>13</v>
      </c>
      <c r="J2513" s="4" t="s">
        <v>9</v>
      </c>
      <c r="K2513" s="4" t="s">
        <v>81</v>
      </c>
      <c r="L2513" s="4" t="s">
        <v>13</v>
      </c>
      <c r="M2513" s="4" t="s">
        <v>13</v>
      </c>
    </row>
    <row r="2514" spans="1:8">
      <c r="A2514" t="n">
        <v>20024</v>
      </c>
      <c r="B2514" s="49" t="n">
        <v>26</v>
      </c>
      <c r="C2514" s="7" t="n">
        <v>0</v>
      </c>
      <c r="D2514" s="7" t="n">
        <v>17</v>
      </c>
      <c r="E2514" s="7" t="n">
        <v>52686</v>
      </c>
      <c r="F2514" s="7" t="s">
        <v>221</v>
      </c>
      <c r="G2514" s="7" t="n">
        <v>2</v>
      </c>
      <c r="H2514" s="7" t="n">
        <v>3</v>
      </c>
      <c r="I2514" s="7" t="n">
        <v>17</v>
      </c>
      <c r="J2514" s="7" t="n">
        <v>52687</v>
      </c>
      <c r="K2514" s="7" t="s">
        <v>222</v>
      </c>
      <c r="L2514" s="7" t="n">
        <v>2</v>
      </c>
      <c r="M2514" s="7" t="n">
        <v>0</v>
      </c>
    </row>
    <row r="2515" spans="1:8">
      <c r="A2515" t="s">
        <v>4</v>
      </c>
      <c r="B2515" s="4" t="s">
        <v>5</v>
      </c>
    </row>
    <row r="2516" spans="1:8">
      <c r="A2516" t="n">
        <v>20093</v>
      </c>
      <c r="B2516" s="50" t="n">
        <v>28</v>
      </c>
    </row>
    <row r="2517" spans="1:8">
      <c r="A2517" t="s">
        <v>4</v>
      </c>
      <c r="B2517" s="4" t="s">
        <v>5</v>
      </c>
      <c r="C2517" s="4" t="s">
        <v>13</v>
      </c>
      <c r="D2517" s="4" t="s">
        <v>10</v>
      </c>
      <c r="E2517" s="4" t="s">
        <v>9</v>
      </c>
      <c r="F2517" s="4" t="s">
        <v>10</v>
      </c>
      <c r="G2517" s="4" t="s">
        <v>9</v>
      </c>
      <c r="H2517" s="4" t="s">
        <v>13</v>
      </c>
    </row>
    <row r="2518" spans="1:8">
      <c r="A2518" t="n">
        <v>20094</v>
      </c>
      <c r="B2518" s="13" t="n">
        <v>49</v>
      </c>
      <c r="C2518" s="7" t="n">
        <v>0</v>
      </c>
      <c r="D2518" s="7" t="n">
        <v>550</v>
      </c>
      <c r="E2518" s="7" t="n">
        <v>1061997773</v>
      </c>
      <c r="F2518" s="7" t="n">
        <v>0</v>
      </c>
      <c r="G2518" s="7" t="n">
        <v>0</v>
      </c>
      <c r="H2518" s="7" t="n">
        <v>0</v>
      </c>
    </row>
    <row r="2519" spans="1:8">
      <c r="A2519" t="s">
        <v>4</v>
      </c>
      <c r="B2519" s="4" t="s">
        <v>5</v>
      </c>
      <c r="C2519" s="4" t="s">
        <v>13</v>
      </c>
      <c r="D2519" s="4" t="s">
        <v>10</v>
      </c>
      <c r="E2519" s="4" t="s">
        <v>24</v>
      </c>
    </row>
    <row r="2520" spans="1:8">
      <c r="A2520" t="n">
        <v>20109</v>
      </c>
      <c r="B2520" s="22" t="n">
        <v>58</v>
      </c>
      <c r="C2520" s="7" t="n">
        <v>101</v>
      </c>
      <c r="D2520" s="7" t="n">
        <v>500</v>
      </c>
      <c r="E2520" s="7" t="n">
        <v>1</v>
      </c>
    </row>
    <row r="2521" spans="1:8">
      <c r="A2521" t="s">
        <v>4</v>
      </c>
      <c r="B2521" s="4" t="s">
        <v>5</v>
      </c>
      <c r="C2521" s="4" t="s">
        <v>13</v>
      </c>
      <c r="D2521" s="4" t="s">
        <v>10</v>
      </c>
    </row>
    <row r="2522" spans="1:8">
      <c r="A2522" t="n">
        <v>20117</v>
      </c>
      <c r="B2522" s="22" t="n">
        <v>58</v>
      </c>
      <c r="C2522" s="7" t="n">
        <v>254</v>
      </c>
      <c r="D2522" s="7" t="n">
        <v>0</v>
      </c>
    </row>
    <row r="2523" spans="1:8">
      <c r="A2523" t="s">
        <v>4</v>
      </c>
      <c r="B2523" s="4" t="s">
        <v>5</v>
      </c>
      <c r="C2523" s="4" t="s">
        <v>13</v>
      </c>
      <c r="D2523" s="4" t="s">
        <v>13</v>
      </c>
      <c r="E2523" s="4" t="s">
        <v>24</v>
      </c>
      <c r="F2523" s="4" t="s">
        <v>24</v>
      </c>
      <c r="G2523" s="4" t="s">
        <v>24</v>
      </c>
      <c r="H2523" s="4" t="s">
        <v>10</v>
      </c>
    </row>
    <row r="2524" spans="1:8">
      <c r="A2524" t="n">
        <v>20121</v>
      </c>
      <c r="B2524" s="39" t="n">
        <v>45</v>
      </c>
      <c r="C2524" s="7" t="n">
        <v>2</v>
      </c>
      <c r="D2524" s="7" t="n">
        <v>3</v>
      </c>
      <c r="E2524" s="7" t="n">
        <v>-6.17000007629395</v>
      </c>
      <c r="F2524" s="7" t="n">
        <v>13.9499998092651</v>
      </c>
      <c r="G2524" s="7" t="n">
        <v>-190.850006103516</v>
      </c>
      <c r="H2524" s="7" t="n">
        <v>0</v>
      </c>
    </row>
    <row r="2525" spans="1:8">
      <c r="A2525" t="s">
        <v>4</v>
      </c>
      <c r="B2525" s="4" t="s">
        <v>5</v>
      </c>
      <c r="C2525" s="4" t="s">
        <v>13</v>
      </c>
      <c r="D2525" s="4" t="s">
        <v>13</v>
      </c>
      <c r="E2525" s="4" t="s">
        <v>24</v>
      </c>
      <c r="F2525" s="4" t="s">
        <v>24</v>
      </c>
      <c r="G2525" s="4" t="s">
        <v>24</v>
      </c>
      <c r="H2525" s="4" t="s">
        <v>10</v>
      </c>
      <c r="I2525" s="4" t="s">
        <v>13</v>
      </c>
    </row>
    <row r="2526" spans="1:8">
      <c r="A2526" t="n">
        <v>20138</v>
      </c>
      <c r="B2526" s="39" t="n">
        <v>45</v>
      </c>
      <c r="C2526" s="7" t="n">
        <v>4</v>
      </c>
      <c r="D2526" s="7" t="n">
        <v>3</v>
      </c>
      <c r="E2526" s="7" t="n">
        <v>354.540008544922</v>
      </c>
      <c r="F2526" s="7" t="n">
        <v>108.610000610352</v>
      </c>
      <c r="G2526" s="7" t="n">
        <v>0</v>
      </c>
      <c r="H2526" s="7" t="n">
        <v>0</v>
      </c>
      <c r="I2526" s="7" t="n">
        <v>1</v>
      </c>
    </row>
    <row r="2527" spans="1:8">
      <c r="A2527" t="s">
        <v>4</v>
      </c>
      <c r="B2527" s="4" t="s">
        <v>5</v>
      </c>
      <c r="C2527" s="4" t="s">
        <v>13</v>
      </c>
      <c r="D2527" s="4" t="s">
        <v>13</v>
      </c>
      <c r="E2527" s="4" t="s">
        <v>24</v>
      </c>
      <c r="F2527" s="4" t="s">
        <v>10</v>
      </c>
    </row>
    <row r="2528" spans="1:8">
      <c r="A2528" t="n">
        <v>20156</v>
      </c>
      <c r="B2528" s="39" t="n">
        <v>45</v>
      </c>
      <c r="C2528" s="7" t="n">
        <v>5</v>
      </c>
      <c r="D2528" s="7" t="n">
        <v>3</v>
      </c>
      <c r="E2528" s="7" t="n">
        <v>1.89999997615814</v>
      </c>
      <c r="F2528" s="7" t="n">
        <v>0</v>
      </c>
    </row>
    <row r="2529" spans="1:13">
      <c r="A2529" t="s">
        <v>4</v>
      </c>
      <c r="B2529" s="4" t="s">
        <v>5</v>
      </c>
      <c r="C2529" s="4" t="s">
        <v>13</v>
      </c>
      <c r="D2529" s="4" t="s">
        <v>13</v>
      </c>
      <c r="E2529" s="4" t="s">
        <v>24</v>
      </c>
      <c r="F2529" s="4" t="s">
        <v>10</v>
      </c>
    </row>
    <row r="2530" spans="1:13">
      <c r="A2530" t="n">
        <v>20165</v>
      </c>
      <c r="B2530" s="39" t="n">
        <v>45</v>
      </c>
      <c r="C2530" s="7" t="n">
        <v>11</v>
      </c>
      <c r="D2530" s="7" t="n">
        <v>3</v>
      </c>
      <c r="E2530" s="7" t="n">
        <v>40</v>
      </c>
      <c r="F2530" s="7" t="n">
        <v>0</v>
      </c>
    </row>
    <row r="2531" spans="1:13">
      <c r="A2531" t="s">
        <v>4</v>
      </c>
      <c r="B2531" s="4" t="s">
        <v>5</v>
      </c>
      <c r="C2531" s="4" t="s">
        <v>13</v>
      </c>
      <c r="D2531" s="4" t="s">
        <v>13</v>
      </c>
      <c r="E2531" s="4" t="s">
        <v>24</v>
      </c>
      <c r="F2531" s="4" t="s">
        <v>24</v>
      </c>
      <c r="G2531" s="4" t="s">
        <v>24</v>
      </c>
      <c r="H2531" s="4" t="s">
        <v>10</v>
      </c>
    </row>
    <row r="2532" spans="1:13">
      <c r="A2532" t="n">
        <v>20174</v>
      </c>
      <c r="B2532" s="39" t="n">
        <v>45</v>
      </c>
      <c r="C2532" s="7" t="n">
        <v>2</v>
      </c>
      <c r="D2532" s="7" t="n">
        <v>3</v>
      </c>
      <c r="E2532" s="7" t="n">
        <v>-6.17000007629395</v>
      </c>
      <c r="F2532" s="7" t="n">
        <v>14.0100002288818</v>
      </c>
      <c r="G2532" s="7" t="n">
        <v>-190.850006103516</v>
      </c>
      <c r="H2532" s="7" t="n">
        <v>3500</v>
      </c>
    </row>
    <row r="2533" spans="1:13">
      <c r="A2533" t="s">
        <v>4</v>
      </c>
      <c r="B2533" s="4" t="s">
        <v>5</v>
      </c>
      <c r="C2533" s="4" t="s">
        <v>13</v>
      </c>
      <c r="D2533" s="4" t="s">
        <v>13</v>
      </c>
      <c r="E2533" s="4" t="s">
        <v>24</v>
      </c>
      <c r="F2533" s="4" t="s">
        <v>24</v>
      </c>
      <c r="G2533" s="4" t="s">
        <v>24</v>
      </c>
      <c r="H2533" s="4" t="s">
        <v>10</v>
      </c>
      <c r="I2533" s="4" t="s">
        <v>13</v>
      </c>
    </row>
    <row r="2534" spans="1:13">
      <c r="A2534" t="n">
        <v>20191</v>
      </c>
      <c r="B2534" s="39" t="n">
        <v>45</v>
      </c>
      <c r="C2534" s="7" t="n">
        <v>4</v>
      </c>
      <c r="D2534" s="7" t="n">
        <v>3</v>
      </c>
      <c r="E2534" s="7" t="n">
        <v>13.7600002288818</v>
      </c>
      <c r="F2534" s="7" t="n">
        <v>97.370002746582</v>
      </c>
      <c r="G2534" s="7" t="n">
        <v>0</v>
      </c>
      <c r="H2534" s="7" t="n">
        <v>3500</v>
      </c>
      <c r="I2534" s="7" t="n">
        <v>1</v>
      </c>
    </row>
    <row r="2535" spans="1:13">
      <c r="A2535" t="s">
        <v>4</v>
      </c>
      <c r="B2535" s="4" t="s">
        <v>5</v>
      </c>
      <c r="C2535" s="4" t="s">
        <v>13</v>
      </c>
      <c r="D2535" s="4" t="s">
        <v>13</v>
      </c>
      <c r="E2535" s="4" t="s">
        <v>24</v>
      </c>
      <c r="F2535" s="4" t="s">
        <v>10</v>
      </c>
    </row>
    <row r="2536" spans="1:13">
      <c r="A2536" t="n">
        <v>20209</v>
      </c>
      <c r="B2536" s="39" t="n">
        <v>45</v>
      </c>
      <c r="C2536" s="7" t="n">
        <v>5</v>
      </c>
      <c r="D2536" s="7" t="n">
        <v>3</v>
      </c>
      <c r="E2536" s="7" t="n">
        <v>1.5</v>
      </c>
      <c r="F2536" s="7" t="n">
        <v>3500</v>
      </c>
    </row>
    <row r="2537" spans="1:13">
      <c r="A2537" t="s">
        <v>4</v>
      </c>
      <c r="B2537" s="4" t="s">
        <v>5</v>
      </c>
      <c r="C2537" s="4" t="s">
        <v>13</v>
      </c>
    </row>
    <row r="2538" spans="1:13">
      <c r="A2538" t="n">
        <v>20218</v>
      </c>
      <c r="B2538" s="43" t="n">
        <v>116</v>
      </c>
      <c r="C2538" s="7" t="n">
        <v>0</v>
      </c>
    </row>
    <row r="2539" spans="1:13">
      <c r="A2539" t="s">
        <v>4</v>
      </c>
      <c r="B2539" s="4" t="s">
        <v>5</v>
      </c>
      <c r="C2539" s="4" t="s">
        <v>13</v>
      </c>
      <c r="D2539" s="4" t="s">
        <v>10</v>
      </c>
    </row>
    <row r="2540" spans="1:13">
      <c r="A2540" t="n">
        <v>20220</v>
      </c>
      <c r="B2540" s="43" t="n">
        <v>116</v>
      </c>
      <c r="C2540" s="7" t="n">
        <v>2</v>
      </c>
      <c r="D2540" s="7" t="n">
        <v>1</v>
      </c>
    </row>
    <row r="2541" spans="1:13">
      <c r="A2541" t="s">
        <v>4</v>
      </c>
      <c r="B2541" s="4" t="s">
        <v>5</v>
      </c>
      <c r="C2541" s="4" t="s">
        <v>13</v>
      </c>
      <c r="D2541" s="4" t="s">
        <v>9</v>
      </c>
    </row>
    <row r="2542" spans="1:13">
      <c r="A2542" t="n">
        <v>20224</v>
      </c>
      <c r="B2542" s="43" t="n">
        <v>116</v>
      </c>
      <c r="C2542" s="7" t="n">
        <v>5</v>
      </c>
      <c r="D2542" s="7" t="n">
        <v>1120403456</v>
      </c>
    </row>
    <row r="2543" spans="1:13">
      <c r="A2543" t="s">
        <v>4</v>
      </c>
      <c r="B2543" s="4" t="s">
        <v>5</v>
      </c>
      <c r="C2543" s="4" t="s">
        <v>13</v>
      </c>
      <c r="D2543" s="4" t="s">
        <v>10</v>
      </c>
    </row>
    <row r="2544" spans="1:13">
      <c r="A2544" t="n">
        <v>20230</v>
      </c>
      <c r="B2544" s="43" t="n">
        <v>116</v>
      </c>
      <c r="C2544" s="7" t="n">
        <v>6</v>
      </c>
      <c r="D2544" s="7" t="n">
        <v>1</v>
      </c>
    </row>
    <row r="2545" spans="1:9">
      <c r="A2545" t="s">
        <v>4</v>
      </c>
      <c r="B2545" s="4" t="s">
        <v>5</v>
      </c>
      <c r="C2545" s="4" t="s">
        <v>13</v>
      </c>
      <c r="D2545" s="4" t="s">
        <v>10</v>
      </c>
    </row>
    <row r="2546" spans="1:9">
      <c r="A2546" t="n">
        <v>20234</v>
      </c>
      <c r="B2546" s="22" t="n">
        <v>58</v>
      </c>
      <c r="C2546" s="7" t="n">
        <v>255</v>
      </c>
      <c r="D2546" s="7" t="n">
        <v>0</v>
      </c>
    </row>
    <row r="2547" spans="1:9">
      <c r="A2547" t="s">
        <v>4</v>
      </c>
      <c r="B2547" s="4" t="s">
        <v>5</v>
      </c>
      <c r="C2547" s="4" t="s">
        <v>10</v>
      </c>
      <c r="D2547" s="4" t="s">
        <v>13</v>
      </c>
      <c r="E2547" s="4" t="s">
        <v>13</v>
      </c>
      <c r="F2547" s="4" t="s">
        <v>6</v>
      </c>
    </row>
    <row r="2548" spans="1:9">
      <c r="A2548" t="n">
        <v>20238</v>
      </c>
      <c r="B2548" s="27" t="n">
        <v>47</v>
      </c>
      <c r="C2548" s="7" t="n">
        <v>6</v>
      </c>
      <c r="D2548" s="7" t="n">
        <v>0</v>
      </c>
      <c r="E2548" s="7" t="n">
        <v>0</v>
      </c>
      <c r="F2548" s="7" t="s">
        <v>208</v>
      </c>
    </row>
    <row r="2549" spans="1:9">
      <c r="A2549" t="s">
        <v>4</v>
      </c>
      <c r="B2549" s="4" t="s">
        <v>5</v>
      </c>
      <c r="C2549" s="4" t="s">
        <v>10</v>
      </c>
    </row>
    <row r="2550" spans="1:9">
      <c r="A2550" t="n">
        <v>20253</v>
      </c>
      <c r="B2550" s="32" t="n">
        <v>16</v>
      </c>
      <c r="C2550" s="7" t="n">
        <v>500</v>
      </c>
    </row>
    <row r="2551" spans="1:9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6</v>
      </c>
      <c r="F2551" s="4" t="s">
        <v>6</v>
      </c>
      <c r="G2551" s="4" t="s">
        <v>6</v>
      </c>
      <c r="H2551" s="4" t="s">
        <v>6</v>
      </c>
    </row>
    <row r="2552" spans="1:9">
      <c r="A2552" t="n">
        <v>20256</v>
      </c>
      <c r="B2552" s="48" t="n">
        <v>51</v>
      </c>
      <c r="C2552" s="7" t="n">
        <v>3</v>
      </c>
      <c r="D2552" s="7" t="n">
        <v>6</v>
      </c>
      <c r="E2552" s="7" t="s">
        <v>119</v>
      </c>
      <c r="F2552" s="7" t="s">
        <v>223</v>
      </c>
      <c r="G2552" s="7" t="s">
        <v>119</v>
      </c>
      <c r="H2552" s="7" t="s">
        <v>78</v>
      </c>
    </row>
    <row r="2553" spans="1:9">
      <c r="A2553" t="s">
        <v>4</v>
      </c>
      <c r="B2553" s="4" t="s">
        <v>5</v>
      </c>
      <c r="C2553" s="4" t="s">
        <v>10</v>
      </c>
      <c r="D2553" s="4" t="s">
        <v>9</v>
      </c>
      <c r="E2553" s="4" t="s">
        <v>13</v>
      </c>
    </row>
    <row r="2554" spans="1:9">
      <c r="A2554" t="n">
        <v>20268</v>
      </c>
      <c r="B2554" s="72" t="n">
        <v>35</v>
      </c>
      <c r="C2554" s="7" t="n">
        <v>6</v>
      </c>
      <c r="D2554" s="7" t="n">
        <v>0</v>
      </c>
      <c r="E2554" s="7" t="n">
        <v>0</v>
      </c>
    </row>
    <row r="2555" spans="1:9">
      <c r="A2555" t="s">
        <v>4</v>
      </c>
      <c r="B2555" s="4" t="s">
        <v>5</v>
      </c>
      <c r="C2555" s="4" t="s">
        <v>13</v>
      </c>
      <c r="D2555" s="4" t="s">
        <v>10</v>
      </c>
    </row>
    <row r="2556" spans="1:9">
      <c r="A2556" t="n">
        <v>20276</v>
      </c>
      <c r="B2556" s="39" t="n">
        <v>45</v>
      </c>
      <c r="C2556" s="7" t="n">
        <v>7</v>
      </c>
      <c r="D2556" s="7" t="n">
        <v>255</v>
      </c>
    </row>
    <row r="2557" spans="1:9">
      <c r="A2557" t="s">
        <v>4</v>
      </c>
      <c r="B2557" s="4" t="s">
        <v>5</v>
      </c>
      <c r="C2557" s="4" t="s">
        <v>13</v>
      </c>
      <c r="D2557" s="4" t="s">
        <v>10</v>
      </c>
      <c r="E2557" s="4" t="s">
        <v>6</v>
      </c>
    </row>
    <row r="2558" spans="1:9">
      <c r="A2558" t="n">
        <v>20280</v>
      </c>
      <c r="B2558" s="48" t="n">
        <v>51</v>
      </c>
      <c r="C2558" s="7" t="n">
        <v>4</v>
      </c>
      <c r="D2558" s="7" t="n">
        <v>6</v>
      </c>
      <c r="E2558" s="7" t="s">
        <v>224</v>
      </c>
    </row>
    <row r="2559" spans="1:9">
      <c r="A2559" t="s">
        <v>4</v>
      </c>
      <c r="B2559" s="4" t="s">
        <v>5</v>
      </c>
      <c r="C2559" s="4" t="s">
        <v>10</v>
      </c>
    </row>
    <row r="2560" spans="1:9">
      <c r="A2560" t="n">
        <v>20294</v>
      </c>
      <c r="B2560" s="32" t="n">
        <v>16</v>
      </c>
      <c r="C2560" s="7" t="n">
        <v>0</v>
      </c>
    </row>
    <row r="2561" spans="1:8">
      <c r="A2561" t="s">
        <v>4</v>
      </c>
      <c r="B2561" s="4" t="s">
        <v>5</v>
      </c>
      <c r="C2561" s="4" t="s">
        <v>10</v>
      </c>
      <c r="D2561" s="4" t="s">
        <v>13</v>
      </c>
      <c r="E2561" s="4" t="s">
        <v>9</v>
      </c>
      <c r="F2561" s="4" t="s">
        <v>81</v>
      </c>
      <c r="G2561" s="4" t="s">
        <v>13</v>
      </c>
      <c r="H2561" s="4" t="s">
        <v>13</v>
      </c>
      <c r="I2561" s="4" t="s">
        <v>13</v>
      </c>
      <c r="J2561" s="4" t="s">
        <v>9</v>
      </c>
      <c r="K2561" s="4" t="s">
        <v>81</v>
      </c>
      <c r="L2561" s="4" t="s">
        <v>13</v>
      </c>
      <c r="M2561" s="4" t="s">
        <v>13</v>
      </c>
    </row>
    <row r="2562" spans="1:8">
      <c r="A2562" t="n">
        <v>20297</v>
      </c>
      <c r="B2562" s="49" t="n">
        <v>26</v>
      </c>
      <c r="C2562" s="7" t="n">
        <v>6</v>
      </c>
      <c r="D2562" s="7" t="n">
        <v>17</v>
      </c>
      <c r="E2562" s="7" t="n">
        <v>8361</v>
      </c>
      <c r="F2562" s="7" t="s">
        <v>225</v>
      </c>
      <c r="G2562" s="7" t="n">
        <v>2</v>
      </c>
      <c r="H2562" s="7" t="n">
        <v>3</v>
      </c>
      <c r="I2562" s="7" t="n">
        <v>17</v>
      </c>
      <c r="J2562" s="7" t="n">
        <v>8362</v>
      </c>
      <c r="K2562" s="7" t="s">
        <v>226</v>
      </c>
      <c r="L2562" s="7" t="n">
        <v>2</v>
      </c>
      <c r="M2562" s="7" t="n">
        <v>0</v>
      </c>
    </row>
    <row r="2563" spans="1:8">
      <c r="A2563" t="s">
        <v>4</v>
      </c>
      <c r="B2563" s="4" t="s">
        <v>5</v>
      </c>
    </row>
    <row r="2564" spans="1:8">
      <c r="A2564" t="n">
        <v>20452</v>
      </c>
      <c r="B2564" s="50" t="n">
        <v>28</v>
      </c>
    </row>
    <row r="2565" spans="1:8">
      <c r="A2565" t="s">
        <v>4</v>
      </c>
      <c r="B2565" s="4" t="s">
        <v>5</v>
      </c>
      <c r="C2565" s="4" t="s">
        <v>10</v>
      </c>
      <c r="D2565" s="4" t="s">
        <v>13</v>
      </c>
    </row>
    <row r="2566" spans="1:8">
      <c r="A2566" t="n">
        <v>20453</v>
      </c>
      <c r="B2566" s="51" t="n">
        <v>89</v>
      </c>
      <c r="C2566" s="7" t="n">
        <v>65533</v>
      </c>
      <c r="D2566" s="7" t="n">
        <v>1</v>
      </c>
    </row>
    <row r="2567" spans="1:8">
      <c r="A2567" t="s">
        <v>4</v>
      </c>
      <c r="B2567" s="4" t="s">
        <v>5</v>
      </c>
      <c r="C2567" s="4" t="s">
        <v>13</v>
      </c>
      <c r="D2567" s="4" t="s">
        <v>10</v>
      </c>
      <c r="E2567" s="4" t="s">
        <v>24</v>
      </c>
    </row>
    <row r="2568" spans="1:8">
      <c r="A2568" t="n">
        <v>20457</v>
      </c>
      <c r="B2568" s="22" t="n">
        <v>58</v>
      </c>
      <c r="C2568" s="7" t="n">
        <v>101</v>
      </c>
      <c r="D2568" s="7" t="n">
        <v>500</v>
      </c>
      <c r="E2568" s="7" t="n">
        <v>1</v>
      </c>
    </row>
    <row r="2569" spans="1:8">
      <c r="A2569" t="s">
        <v>4</v>
      </c>
      <c r="B2569" s="4" t="s">
        <v>5</v>
      </c>
      <c r="C2569" s="4" t="s">
        <v>13</v>
      </c>
      <c r="D2569" s="4" t="s">
        <v>10</v>
      </c>
    </row>
    <row r="2570" spans="1:8">
      <c r="A2570" t="n">
        <v>20465</v>
      </c>
      <c r="B2570" s="22" t="n">
        <v>58</v>
      </c>
      <c r="C2570" s="7" t="n">
        <v>254</v>
      </c>
      <c r="D2570" s="7" t="n">
        <v>0</v>
      </c>
    </row>
    <row r="2571" spans="1:8">
      <c r="A2571" t="s">
        <v>4</v>
      </c>
      <c r="B2571" s="4" t="s">
        <v>5</v>
      </c>
      <c r="C2571" s="4" t="s">
        <v>13</v>
      </c>
      <c r="D2571" s="4" t="s">
        <v>13</v>
      </c>
      <c r="E2571" s="4" t="s">
        <v>24</v>
      </c>
      <c r="F2571" s="4" t="s">
        <v>24</v>
      </c>
      <c r="G2571" s="4" t="s">
        <v>24</v>
      </c>
      <c r="H2571" s="4" t="s">
        <v>10</v>
      </c>
    </row>
    <row r="2572" spans="1:8">
      <c r="A2572" t="n">
        <v>20469</v>
      </c>
      <c r="B2572" s="39" t="n">
        <v>45</v>
      </c>
      <c r="C2572" s="7" t="n">
        <v>2</v>
      </c>
      <c r="D2572" s="7" t="n">
        <v>3</v>
      </c>
      <c r="E2572" s="7" t="n">
        <v>-3.33999991416931</v>
      </c>
      <c r="F2572" s="7" t="n">
        <v>14.5100002288818</v>
      </c>
      <c r="G2572" s="7" t="n">
        <v>-189.75</v>
      </c>
      <c r="H2572" s="7" t="n">
        <v>0</v>
      </c>
    </row>
    <row r="2573" spans="1:8">
      <c r="A2573" t="s">
        <v>4</v>
      </c>
      <c r="B2573" s="4" t="s">
        <v>5</v>
      </c>
      <c r="C2573" s="4" t="s">
        <v>13</v>
      </c>
      <c r="D2573" s="4" t="s">
        <v>13</v>
      </c>
      <c r="E2573" s="4" t="s">
        <v>24</v>
      </c>
      <c r="F2573" s="4" t="s">
        <v>24</v>
      </c>
      <c r="G2573" s="4" t="s">
        <v>24</v>
      </c>
      <c r="H2573" s="4" t="s">
        <v>10</v>
      </c>
      <c r="I2573" s="4" t="s">
        <v>13</v>
      </c>
    </row>
    <row r="2574" spans="1:8">
      <c r="A2574" t="n">
        <v>20486</v>
      </c>
      <c r="B2574" s="39" t="n">
        <v>45</v>
      </c>
      <c r="C2574" s="7" t="n">
        <v>4</v>
      </c>
      <c r="D2574" s="7" t="n">
        <v>3</v>
      </c>
      <c r="E2574" s="7" t="n">
        <v>5.78999996185303</v>
      </c>
      <c r="F2574" s="7" t="n">
        <v>213.919998168945</v>
      </c>
      <c r="G2574" s="7" t="n">
        <v>0</v>
      </c>
      <c r="H2574" s="7" t="n">
        <v>0</v>
      </c>
      <c r="I2574" s="7" t="n">
        <v>1</v>
      </c>
    </row>
    <row r="2575" spans="1:8">
      <c r="A2575" t="s">
        <v>4</v>
      </c>
      <c r="B2575" s="4" t="s">
        <v>5</v>
      </c>
      <c r="C2575" s="4" t="s">
        <v>13</v>
      </c>
      <c r="D2575" s="4" t="s">
        <v>13</v>
      </c>
      <c r="E2575" s="4" t="s">
        <v>24</v>
      </c>
      <c r="F2575" s="4" t="s">
        <v>10</v>
      </c>
    </row>
    <row r="2576" spans="1:8">
      <c r="A2576" t="n">
        <v>20504</v>
      </c>
      <c r="B2576" s="39" t="n">
        <v>45</v>
      </c>
      <c r="C2576" s="7" t="n">
        <v>5</v>
      </c>
      <c r="D2576" s="7" t="n">
        <v>3</v>
      </c>
      <c r="E2576" s="7" t="n">
        <v>1.89999997615814</v>
      </c>
      <c r="F2576" s="7" t="n">
        <v>0</v>
      </c>
    </row>
    <row r="2577" spans="1:13">
      <c r="A2577" t="s">
        <v>4</v>
      </c>
      <c r="B2577" s="4" t="s">
        <v>5</v>
      </c>
      <c r="C2577" s="4" t="s">
        <v>13</v>
      </c>
      <c r="D2577" s="4" t="s">
        <v>13</v>
      </c>
      <c r="E2577" s="4" t="s">
        <v>24</v>
      </c>
      <c r="F2577" s="4" t="s">
        <v>10</v>
      </c>
    </row>
    <row r="2578" spans="1:13">
      <c r="A2578" t="n">
        <v>20513</v>
      </c>
      <c r="B2578" s="39" t="n">
        <v>45</v>
      </c>
      <c r="C2578" s="7" t="n">
        <v>11</v>
      </c>
      <c r="D2578" s="7" t="n">
        <v>3</v>
      </c>
      <c r="E2578" s="7" t="n">
        <v>39.4000015258789</v>
      </c>
      <c r="F2578" s="7" t="n">
        <v>0</v>
      </c>
    </row>
    <row r="2579" spans="1:13">
      <c r="A2579" t="s">
        <v>4</v>
      </c>
      <c r="B2579" s="4" t="s">
        <v>5</v>
      </c>
      <c r="C2579" s="4" t="s">
        <v>13</v>
      </c>
      <c r="D2579" s="4" t="s">
        <v>13</v>
      </c>
      <c r="E2579" s="4" t="s">
        <v>24</v>
      </c>
      <c r="F2579" s="4" t="s">
        <v>24</v>
      </c>
      <c r="G2579" s="4" t="s">
        <v>24</v>
      </c>
      <c r="H2579" s="4" t="s">
        <v>10</v>
      </c>
      <c r="I2579" s="4" t="s">
        <v>13</v>
      </c>
    </row>
    <row r="2580" spans="1:13">
      <c r="A2580" t="n">
        <v>20522</v>
      </c>
      <c r="B2580" s="39" t="n">
        <v>45</v>
      </c>
      <c r="C2580" s="7" t="n">
        <v>4</v>
      </c>
      <c r="D2580" s="7" t="n">
        <v>3</v>
      </c>
      <c r="E2580" s="7" t="n">
        <v>5.78999996185303</v>
      </c>
      <c r="F2580" s="7" t="n">
        <v>229.399993896484</v>
      </c>
      <c r="G2580" s="7" t="n">
        <v>0</v>
      </c>
      <c r="H2580" s="7" t="n">
        <v>10000</v>
      </c>
      <c r="I2580" s="7" t="n">
        <v>1</v>
      </c>
    </row>
    <row r="2581" spans="1:13">
      <c r="A2581" t="s">
        <v>4</v>
      </c>
      <c r="B2581" s="4" t="s">
        <v>5</v>
      </c>
      <c r="C2581" s="4" t="s">
        <v>13</v>
      </c>
      <c r="D2581" s="4" t="s">
        <v>10</v>
      </c>
    </row>
    <row r="2582" spans="1:13">
      <c r="A2582" t="n">
        <v>20540</v>
      </c>
      <c r="B2582" s="22" t="n">
        <v>58</v>
      </c>
      <c r="C2582" s="7" t="n">
        <v>255</v>
      </c>
      <c r="D2582" s="7" t="n">
        <v>0</v>
      </c>
    </row>
    <row r="2583" spans="1:13">
      <c r="A2583" t="s">
        <v>4</v>
      </c>
      <c r="B2583" s="4" t="s">
        <v>5</v>
      </c>
      <c r="C2583" s="4" t="s">
        <v>13</v>
      </c>
      <c r="D2583" s="4" t="s">
        <v>10</v>
      </c>
      <c r="E2583" s="4" t="s">
        <v>6</v>
      </c>
      <c r="F2583" s="4" t="s">
        <v>6</v>
      </c>
      <c r="G2583" s="4" t="s">
        <v>6</v>
      </c>
      <c r="H2583" s="4" t="s">
        <v>6</v>
      </c>
    </row>
    <row r="2584" spans="1:13">
      <c r="A2584" t="n">
        <v>20544</v>
      </c>
      <c r="B2584" s="48" t="n">
        <v>51</v>
      </c>
      <c r="C2584" s="7" t="n">
        <v>3</v>
      </c>
      <c r="D2584" s="7" t="n">
        <v>0</v>
      </c>
      <c r="E2584" s="7" t="s">
        <v>173</v>
      </c>
      <c r="F2584" s="7" t="s">
        <v>105</v>
      </c>
      <c r="G2584" s="7" t="s">
        <v>79</v>
      </c>
      <c r="H2584" s="7" t="s">
        <v>78</v>
      </c>
    </row>
    <row r="2585" spans="1:13">
      <c r="A2585" t="s">
        <v>4</v>
      </c>
      <c r="B2585" s="4" t="s">
        <v>5</v>
      </c>
      <c r="C2585" s="4" t="s">
        <v>10</v>
      </c>
      <c r="D2585" s="4" t="s">
        <v>13</v>
      </c>
      <c r="E2585" s="4" t="s">
        <v>13</v>
      </c>
      <c r="F2585" s="4" t="s">
        <v>6</v>
      </c>
    </row>
    <row r="2586" spans="1:13">
      <c r="A2586" t="n">
        <v>20565</v>
      </c>
      <c r="B2586" s="27" t="n">
        <v>47</v>
      </c>
      <c r="C2586" s="7" t="n">
        <v>0</v>
      </c>
      <c r="D2586" s="7" t="n">
        <v>0</v>
      </c>
      <c r="E2586" s="7" t="n">
        <v>1</v>
      </c>
      <c r="F2586" s="7" t="s">
        <v>227</v>
      </c>
    </row>
    <row r="2587" spans="1:13">
      <c r="A2587" t="s">
        <v>4</v>
      </c>
      <c r="B2587" s="4" t="s">
        <v>5</v>
      </c>
      <c r="C2587" s="4" t="s">
        <v>10</v>
      </c>
    </row>
    <row r="2588" spans="1:13">
      <c r="A2588" t="n">
        <v>20585</v>
      </c>
      <c r="B2588" s="32" t="n">
        <v>16</v>
      </c>
      <c r="C2588" s="7" t="n">
        <v>500</v>
      </c>
    </row>
    <row r="2589" spans="1:13">
      <c r="A2589" t="s">
        <v>4</v>
      </c>
      <c r="B2589" s="4" t="s">
        <v>5</v>
      </c>
      <c r="C2589" s="4" t="s">
        <v>10</v>
      </c>
      <c r="D2589" s="4" t="s">
        <v>9</v>
      </c>
      <c r="E2589" s="4" t="s">
        <v>13</v>
      </c>
    </row>
    <row r="2590" spans="1:13">
      <c r="A2590" t="n">
        <v>20588</v>
      </c>
      <c r="B2590" s="72" t="n">
        <v>35</v>
      </c>
      <c r="C2590" s="7" t="n">
        <v>0</v>
      </c>
      <c r="D2590" s="7" t="n">
        <v>0</v>
      </c>
      <c r="E2590" s="7" t="n">
        <v>0</v>
      </c>
    </row>
    <row r="2591" spans="1:13">
      <c r="A2591" t="s">
        <v>4</v>
      </c>
      <c r="B2591" s="4" t="s">
        <v>5</v>
      </c>
      <c r="C2591" s="4" t="s">
        <v>13</v>
      </c>
      <c r="D2591" s="4" t="s">
        <v>10</v>
      </c>
      <c r="E2591" s="4" t="s">
        <v>6</v>
      </c>
    </row>
    <row r="2592" spans="1:13">
      <c r="A2592" t="n">
        <v>20596</v>
      </c>
      <c r="B2592" s="48" t="n">
        <v>51</v>
      </c>
      <c r="C2592" s="7" t="n">
        <v>4</v>
      </c>
      <c r="D2592" s="7" t="n">
        <v>0</v>
      </c>
      <c r="E2592" s="7" t="s">
        <v>228</v>
      </c>
    </row>
    <row r="2593" spans="1:9">
      <c r="A2593" t="s">
        <v>4</v>
      </c>
      <c r="B2593" s="4" t="s">
        <v>5</v>
      </c>
      <c r="C2593" s="4" t="s">
        <v>10</v>
      </c>
    </row>
    <row r="2594" spans="1:9">
      <c r="A2594" t="n">
        <v>20609</v>
      </c>
      <c r="B2594" s="32" t="n">
        <v>16</v>
      </c>
      <c r="C2594" s="7" t="n">
        <v>0</v>
      </c>
    </row>
    <row r="2595" spans="1:9">
      <c r="A2595" t="s">
        <v>4</v>
      </c>
      <c r="B2595" s="4" t="s">
        <v>5</v>
      </c>
      <c r="C2595" s="4" t="s">
        <v>10</v>
      </c>
      <c r="D2595" s="4" t="s">
        <v>13</v>
      </c>
      <c r="E2595" s="4" t="s">
        <v>9</v>
      </c>
      <c r="F2595" s="4" t="s">
        <v>81</v>
      </c>
      <c r="G2595" s="4" t="s">
        <v>13</v>
      </c>
      <c r="H2595" s="4" t="s">
        <v>13</v>
      </c>
      <c r="I2595" s="4" t="s">
        <v>13</v>
      </c>
      <c r="J2595" s="4" t="s">
        <v>9</v>
      </c>
      <c r="K2595" s="4" t="s">
        <v>81</v>
      </c>
      <c r="L2595" s="4" t="s">
        <v>13</v>
      </c>
      <c r="M2595" s="4" t="s">
        <v>13</v>
      </c>
      <c r="N2595" s="4" t="s">
        <v>13</v>
      </c>
      <c r="O2595" s="4" t="s">
        <v>9</v>
      </c>
      <c r="P2595" s="4" t="s">
        <v>81</v>
      </c>
      <c r="Q2595" s="4" t="s">
        <v>13</v>
      </c>
      <c r="R2595" s="4" t="s">
        <v>13</v>
      </c>
    </row>
    <row r="2596" spans="1:9">
      <c r="A2596" t="n">
        <v>20612</v>
      </c>
      <c r="B2596" s="49" t="n">
        <v>26</v>
      </c>
      <c r="C2596" s="7" t="n">
        <v>0</v>
      </c>
      <c r="D2596" s="7" t="n">
        <v>17</v>
      </c>
      <c r="E2596" s="7" t="n">
        <v>52688</v>
      </c>
      <c r="F2596" s="7" t="s">
        <v>229</v>
      </c>
      <c r="G2596" s="7" t="n">
        <v>2</v>
      </c>
      <c r="H2596" s="7" t="n">
        <v>3</v>
      </c>
      <c r="I2596" s="7" t="n">
        <v>17</v>
      </c>
      <c r="J2596" s="7" t="n">
        <v>52689</v>
      </c>
      <c r="K2596" s="7" t="s">
        <v>230</v>
      </c>
      <c r="L2596" s="7" t="n">
        <v>2</v>
      </c>
      <c r="M2596" s="7" t="n">
        <v>3</v>
      </c>
      <c r="N2596" s="7" t="n">
        <v>17</v>
      </c>
      <c r="O2596" s="7" t="n">
        <v>52690</v>
      </c>
      <c r="P2596" s="7" t="s">
        <v>231</v>
      </c>
      <c r="Q2596" s="7" t="n">
        <v>2</v>
      </c>
      <c r="R2596" s="7" t="n">
        <v>0</v>
      </c>
    </row>
    <row r="2597" spans="1:9">
      <c r="A2597" t="s">
        <v>4</v>
      </c>
      <c r="B2597" s="4" t="s">
        <v>5</v>
      </c>
    </row>
    <row r="2598" spans="1:9">
      <c r="A2598" t="n">
        <v>20832</v>
      </c>
      <c r="B2598" s="50" t="n">
        <v>28</v>
      </c>
    </row>
    <row r="2599" spans="1:9">
      <c r="A2599" t="s">
        <v>4</v>
      </c>
      <c r="B2599" s="4" t="s">
        <v>5</v>
      </c>
      <c r="C2599" s="4" t="s">
        <v>10</v>
      </c>
      <c r="D2599" s="4" t="s">
        <v>13</v>
      </c>
    </row>
    <row r="2600" spans="1:9">
      <c r="A2600" t="n">
        <v>20833</v>
      </c>
      <c r="B2600" s="51" t="n">
        <v>89</v>
      </c>
      <c r="C2600" s="7" t="n">
        <v>65533</v>
      </c>
      <c r="D2600" s="7" t="n">
        <v>1</v>
      </c>
    </row>
    <row r="2601" spans="1:9">
      <c r="A2601" t="s">
        <v>4</v>
      </c>
      <c r="B2601" s="4" t="s">
        <v>5</v>
      </c>
      <c r="C2601" s="4" t="s">
        <v>13</v>
      </c>
      <c r="D2601" s="4" t="s">
        <v>10</v>
      </c>
      <c r="E2601" s="4" t="s">
        <v>24</v>
      </c>
    </row>
    <row r="2602" spans="1:9">
      <c r="A2602" t="n">
        <v>20837</v>
      </c>
      <c r="B2602" s="22" t="n">
        <v>58</v>
      </c>
      <c r="C2602" s="7" t="n">
        <v>101</v>
      </c>
      <c r="D2602" s="7" t="n">
        <v>500</v>
      </c>
      <c r="E2602" s="7" t="n">
        <v>1</v>
      </c>
    </row>
    <row r="2603" spans="1:9">
      <c r="A2603" t="s">
        <v>4</v>
      </c>
      <c r="B2603" s="4" t="s">
        <v>5</v>
      </c>
      <c r="C2603" s="4" t="s">
        <v>13</v>
      </c>
      <c r="D2603" s="4" t="s">
        <v>10</v>
      </c>
    </row>
    <row r="2604" spans="1:9">
      <c r="A2604" t="n">
        <v>20845</v>
      </c>
      <c r="B2604" s="22" t="n">
        <v>58</v>
      </c>
      <c r="C2604" s="7" t="n">
        <v>254</v>
      </c>
      <c r="D2604" s="7" t="n">
        <v>0</v>
      </c>
    </row>
    <row r="2605" spans="1:9">
      <c r="A2605" t="s">
        <v>4</v>
      </c>
      <c r="B2605" s="4" t="s">
        <v>5</v>
      </c>
      <c r="C2605" s="4" t="s">
        <v>13</v>
      </c>
      <c r="D2605" s="4" t="s">
        <v>13</v>
      </c>
      <c r="E2605" s="4" t="s">
        <v>24</v>
      </c>
      <c r="F2605" s="4" t="s">
        <v>24</v>
      </c>
      <c r="G2605" s="4" t="s">
        <v>24</v>
      </c>
      <c r="H2605" s="4" t="s">
        <v>10</v>
      </c>
    </row>
    <row r="2606" spans="1:9">
      <c r="A2606" t="n">
        <v>20849</v>
      </c>
      <c r="B2606" s="39" t="n">
        <v>45</v>
      </c>
      <c r="C2606" s="7" t="n">
        <v>2</v>
      </c>
      <c r="D2606" s="7" t="n">
        <v>3</v>
      </c>
      <c r="E2606" s="7" t="n">
        <v>-4.55000019073486</v>
      </c>
      <c r="F2606" s="7" t="n">
        <v>14.2399997711182</v>
      </c>
      <c r="G2606" s="7" t="n">
        <v>-190.179992675781</v>
      </c>
      <c r="H2606" s="7" t="n">
        <v>0</v>
      </c>
    </row>
    <row r="2607" spans="1:9">
      <c r="A2607" t="s">
        <v>4</v>
      </c>
      <c r="B2607" s="4" t="s">
        <v>5</v>
      </c>
      <c r="C2607" s="4" t="s">
        <v>13</v>
      </c>
      <c r="D2607" s="4" t="s">
        <v>13</v>
      </c>
      <c r="E2607" s="4" t="s">
        <v>24</v>
      </c>
      <c r="F2607" s="4" t="s">
        <v>24</v>
      </c>
      <c r="G2607" s="4" t="s">
        <v>24</v>
      </c>
      <c r="H2607" s="4" t="s">
        <v>10</v>
      </c>
      <c r="I2607" s="4" t="s">
        <v>13</v>
      </c>
    </row>
    <row r="2608" spans="1:9">
      <c r="A2608" t="n">
        <v>20866</v>
      </c>
      <c r="B2608" s="39" t="n">
        <v>45</v>
      </c>
      <c r="C2608" s="7" t="n">
        <v>4</v>
      </c>
      <c r="D2608" s="7" t="n">
        <v>3</v>
      </c>
      <c r="E2608" s="7" t="n">
        <v>13.9799995422363</v>
      </c>
      <c r="F2608" s="7" t="n">
        <v>99.6900024414063</v>
      </c>
      <c r="G2608" s="7" t="n">
        <v>0</v>
      </c>
      <c r="H2608" s="7" t="n">
        <v>0</v>
      </c>
      <c r="I2608" s="7" t="n">
        <v>0</v>
      </c>
    </row>
    <row r="2609" spans="1:18">
      <c r="A2609" t="s">
        <v>4</v>
      </c>
      <c r="B2609" s="4" t="s">
        <v>5</v>
      </c>
      <c r="C2609" s="4" t="s">
        <v>13</v>
      </c>
      <c r="D2609" s="4" t="s">
        <v>13</v>
      </c>
      <c r="E2609" s="4" t="s">
        <v>24</v>
      </c>
      <c r="F2609" s="4" t="s">
        <v>10</v>
      </c>
    </row>
    <row r="2610" spans="1:18">
      <c r="A2610" t="n">
        <v>20884</v>
      </c>
      <c r="B2610" s="39" t="n">
        <v>45</v>
      </c>
      <c r="C2610" s="7" t="n">
        <v>5</v>
      </c>
      <c r="D2610" s="7" t="n">
        <v>3</v>
      </c>
      <c r="E2610" s="7" t="n">
        <v>2.90000009536743</v>
      </c>
      <c r="F2610" s="7" t="n">
        <v>0</v>
      </c>
    </row>
    <row r="2611" spans="1:18">
      <c r="A2611" t="s">
        <v>4</v>
      </c>
      <c r="B2611" s="4" t="s">
        <v>5</v>
      </c>
      <c r="C2611" s="4" t="s">
        <v>13</v>
      </c>
      <c r="D2611" s="4" t="s">
        <v>13</v>
      </c>
      <c r="E2611" s="4" t="s">
        <v>24</v>
      </c>
      <c r="F2611" s="4" t="s">
        <v>10</v>
      </c>
    </row>
    <row r="2612" spans="1:18">
      <c r="A2612" t="n">
        <v>20893</v>
      </c>
      <c r="B2612" s="39" t="n">
        <v>45</v>
      </c>
      <c r="C2612" s="7" t="n">
        <v>11</v>
      </c>
      <c r="D2612" s="7" t="n">
        <v>3</v>
      </c>
      <c r="E2612" s="7" t="n">
        <v>39.4000015258789</v>
      </c>
      <c r="F2612" s="7" t="n">
        <v>0</v>
      </c>
    </row>
    <row r="2613" spans="1:18">
      <c r="A2613" t="s">
        <v>4</v>
      </c>
      <c r="B2613" s="4" t="s">
        <v>5</v>
      </c>
      <c r="C2613" s="4" t="s">
        <v>13</v>
      </c>
      <c r="D2613" s="4" t="s">
        <v>13</v>
      </c>
      <c r="E2613" s="4" t="s">
        <v>24</v>
      </c>
      <c r="F2613" s="4" t="s">
        <v>24</v>
      </c>
      <c r="G2613" s="4" t="s">
        <v>24</v>
      </c>
      <c r="H2613" s="4" t="s">
        <v>10</v>
      </c>
      <c r="I2613" s="4" t="s">
        <v>13</v>
      </c>
    </row>
    <row r="2614" spans="1:18">
      <c r="A2614" t="n">
        <v>20902</v>
      </c>
      <c r="B2614" s="39" t="n">
        <v>45</v>
      </c>
      <c r="C2614" s="7" t="n">
        <v>4</v>
      </c>
      <c r="D2614" s="7" t="n">
        <v>3</v>
      </c>
      <c r="E2614" s="7" t="n">
        <v>9.68000030517578</v>
      </c>
      <c r="F2614" s="7" t="n">
        <v>107.599998474121</v>
      </c>
      <c r="G2614" s="7" t="n">
        <v>0</v>
      </c>
      <c r="H2614" s="7" t="n">
        <v>20000</v>
      </c>
      <c r="I2614" s="7" t="n">
        <v>0</v>
      </c>
    </row>
    <row r="2615" spans="1:18">
      <c r="A2615" t="s">
        <v>4</v>
      </c>
      <c r="B2615" s="4" t="s">
        <v>5</v>
      </c>
      <c r="C2615" s="4" t="s">
        <v>13</v>
      </c>
      <c r="D2615" s="4" t="s">
        <v>10</v>
      </c>
    </row>
    <row r="2616" spans="1:18">
      <c r="A2616" t="n">
        <v>20920</v>
      </c>
      <c r="B2616" s="22" t="n">
        <v>58</v>
      </c>
      <c r="C2616" s="7" t="n">
        <v>255</v>
      </c>
      <c r="D2616" s="7" t="n">
        <v>0</v>
      </c>
    </row>
    <row r="2617" spans="1:18">
      <c r="A2617" t="s">
        <v>4</v>
      </c>
      <c r="B2617" s="4" t="s">
        <v>5</v>
      </c>
      <c r="C2617" s="4" t="s">
        <v>13</v>
      </c>
      <c r="D2617" s="4" t="s">
        <v>10</v>
      </c>
      <c r="E2617" s="4" t="s">
        <v>6</v>
      </c>
    </row>
    <row r="2618" spans="1:18">
      <c r="A2618" t="n">
        <v>20924</v>
      </c>
      <c r="B2618" s="48" t="n">
        <v>51</v>
      </c>
      <c r="C2618" s="7" t="n">
        <v>4</v>
      </c>
      <c r="D2618" s="7" t="n">
        <v>6</v>
      </c>
      <c r="E2618" s="7" t="s">
        <v>114</v>
      </c>
    </row>
    <row r="2619" spans="1:18">
      <c r="A2619" t="s">
        <v>4</v>
      </c>
      <c r="B2619" s="4" t="s">
        <v>5</v>
      </c>
      <c r="C2619" s="4" t="s">
        <v>10</v>
      </c>
    </row>
    <row r="2620" spans="1:18">
      <c r="A2620" t="n">
        <v>20938</v>
      </c>
      <c r="B2620" s="32" t="n">
        <v>16</v>
      </c>
      <c r="C2620" s="7" t="n">
        <v>0</v>
      </c>
    </row>
    <row r="2621" spans="1:18">
      <c r="A2621" t="s">
        <v>4</v>
      </c>
      <c r="B2621" s="4" t="s">
        <v>5</v>
      </c>
      <c r="C2621" s="4" t="s">
        <v>10</v>
      </c>
      <c r="D2621" s="4" t="s">
        <v>13</v>
      </c>
      <c r="E2621" s="4" t="s">
        <v>9</v>
      </c>
      <c r="F2621" s="4" t="s">
        <v>81</v>
      </c>
      <c r="G2621" s="4" t="s">
        <v>13</v>
      </c>
      <c r="H2621" s="4" t="s">
        <v>13</v>
      </c>
      <c r="I2621" s="4" t="s">
        <v>13</v>
      </c>
      <c r="J2621" s="4" t="s">
        <v>9</v>
      </c>
      <c r="K2621" s="4" t="s">
        <v>81</v>
      </c>
      <c r="L2621" s="4" t="s">
        <v>13</v>
      </c>
      <c r="M2621" s="4" t="s">
        <v>13</v>
      </c>
    </row>
    <row r="2622" spans="1:18">
      <c r="A2622" t="n">
        <v>20941</v>
      </c>
      <c r="B2622" s="49" t="n">
        <v>26</v>
      </c>
      <c r="C2622" s="7" t="n">
        <v>6</v>
      </c>
      <c r="D2622" s="7" t="n">
        <v>17</v>
      </c>
      <c r="E2622" s="7" t="n">
        <v>8363</v>
      </c>
      <c r="F2622" s="7" t="s">
        <v>232</v>
      </c>
      <c r="G2622" s="7" t="n">
        <v>2</v>
      </c>
      <c r="H2622" s="7" t="n">
        <v>3</v>
      </c>
      <c r="I2622" s="7" t="n">
        <v>17</v>
      </c>
      <c r="J2622" s="7" t="n">
        <v>8364</v>
      </c>
      <c r="K2622" s="7" t="s">
        <v>233</v>
      </c>
      <c r="L2622" s="7" t="n">
        <v>2</v>
      </c>
      <c r="M2622" s="7" t="n">
        <v>0</v>
      </c>
    </row>
    <row r="2623" spans="1:18">
      <c r="A2623" t="s">
        <v>4</v>
      </c>
      <c r="B2623" s="4" t="s">
        <v>5</v>
      </c>
    </row>
    <row r="2624" spans="1:18">
      <c r="A2624" t="n">
        <v>21057</v>
      </c>
      <c r="B2624" s="50" t="n">
        <v>28</v>
      </c>
    </row>
    <row r="2625" spans="1:13">
      <c r="A2625" t="s">
        <v>4</v>
      </c>
      <c r="B2625" s="4" t="s">
        <v>5</v>
      </c>
      <c r="C2625" s="4" t="s">
        <v>10</v>
      </c>
    </row>
    <row r="2626" spans="1:13">
      <c r="A2626" t="n">
        <v>21058</v>
      </c>
      <c r="B2626" s="32" t="n">
        <v>16</v>
      </c>
      <c r="C2626" s="7" t="n">
        <v>1000</v>
      </c>
    </row>
    <row r="2627" spans="1:13">
      <c r="A2627" t="s">
        <v>4</v>
      </c>
      <c r="B2627" s="4" t="s">
        <v>5</v>
      </c>
      <c r="C2627" s="4" t="s">
        <v>13</v>
      </c>
      <c r="D2627" s="4" t="s">
        <v>10</v>
      </c>
      <c r="E2627" s="4" t="s">
        <v>10</v>
      </c>
      <c r="F2627" s="4" t="s">
        <v>13</v>
      </c>
    </row>
    <row r="2628" spans="1:13">
      <c r="A2628" t="n">
        <v>21061</v>
      </c>
      <c r="B2628" s="56" t="n">
        <v>25</v>
      </c>
      <c r="C2628" s="7" t="n">
        <v>1</v>
      </c>
      <c r="D2628" s="7" t="n">
        <v>400</v>
      </c>
      <c r="E2628" s="7" t="n">
        <v>50</v>
      </c>
      <c r="F2628" s="7" t="n">
        <v>5</v>
      </c>
    </row>
    <row r="2629" spans="1:13">
      <c r="A2629" t="s">
        <v>4</v>
      </c>
      <c r="B2629" s="4" t="s">
        <v>5</v>
      </c>
      <c r="C2629" s="4" t="s">
        <v>13</v>
      </c>
      <c r="D2629" s="4" t="s">
        <v>24</v>
      </c>
      <c r="E2629" s="4" t="s">
        <v>24</v>
      </c>
      <c r="F2629" s="4" t="s">
        <v>24</v>
      </c>
    </row>
    <row r="2630" spans="1:13">
      <c r="A2630" t="n">
        <v>21068</v>
      </c>
      <c r="B2630" s="39" t="n">
        <v>45</v>
      </c>
      <c r="C2630" s="7" t="n">
        <v>9</v>
      </c>
      <c r="D2630" s="7" t="n">
        <v>0.0199999995529652</v>
      </c>
      <c r="E2630" s="7" t="n">
        <v>0.0199999995529652</v>
      </c>
      <c r="F2630" s="7" t="n">
        <v>0.5</v>
      </c>
    </row>
    <row r="2631" spans="1:13">
      <c r="A2631" t="s">
        <v>4</v>
      </c>
      <c r="B2631" s="4" t="s">
        <v>5</v>
      </c>
      <c r="C2631" s="4" t="s">
        <v>6</v>
      </c>
      <c r="D2631" s="4" t="s">
        <v>10</v>
      </c>
    </row>
    <row r="2632" spans="1:13">
      <c r="A2632" t="n">
        <v>21082</v>
      </c>
      <c r="B2632" s="74" t="n">
        <v>29</v>
      </c>
      <c r="C2632" s="7" t="s">
        <v>234</v>
      </c>
      <c r="D2632" s="7" t="n">
        <v>65533</v>
      </c>
    </row>
    <row r="2633" spans="1:13">
      <c r="A2633" t="s">
        <v>4</v>
      </c>
      <c r="B2633" s="4" t="s">
        <v>5</v>
      </c>
      <c r="C2633" s="4" t="s">
        <v>13</v>
      </c>
      <c r="D2633" s="4" t="s">
        <v>10</v>
      </c>
      <c r="E2633" s="4" t="s">
        <v>6</v>
      </c>
    </row>
    <row r="2634" spans="1:13">
      <c r="A2634" t="n">
        <v>21099</v>
      </c>
      <c r="B2634" s="48" t="n">
        <v>51</v>
      </c>
      <c r="C2634" s="7" t="n">
        <v>4</v>
      </c>
      <c r="D2634" s="7" t="n">
        <v>3</v>
      </c>
      <c r="E2634" s="7" t="s">
        <v>89</v>
      </c>
    </row>
    <row r="2635" spans="1:13">
      <c r="A2635" t="s">
        <v>4</v>
      </c>
      <c r="B2635" s="4" t="s">
        <v>5</v>
      </c>
      <c r="C2635" s="4" t="s">
        <v>10</v>
      </c>
    </row>
    <row r="2636" spans="1:13">
      <c r="A2636" t="n">
        <v>21112</v>
      </c>
      <c r="B2636" s="32" t="n">
        <v>16</v>
      </c>
      <c r="C2636" s="7" t="n">
        <v>0</v>
      </c>
    </row>
    <row r="2637" spans="1:13">
      <c r="A2637" t="s">
        <v>4</v>
      </c>
      <c r="B2637" s="4" t="s">
        <v>5</v>
      </c>
      <c r="C2637" s="4" t="s">
        <v>10</v>
      </c>
      <c r="D2637" s="4" t="s">
        <v>13</v>
      </c>
      <c r="E2637" s="4" t="s">
        <v>9</v>
      </c>
      <c r="F2637" s="4" t="s">
        <v>81</v>
      </c>
      <c r="G2637" s="4" t="s">
        <v>13</v>
      </c>
      <c r="H2637" s="4" t="s">
        <v>13</v>
      </c>
    </row>
    <row r="2638" spans="1:13">
      <c r="A2638" t="n">
        <v>21115</v>
      </c>
      <c r="B2638" s="49" t="n">
        <v>26</v>
      </c>
      <c r="C2638" s="7" t="n">
        <v>3</v>
      </c>
      <c r="D2638" s="7" t="n">
        <v>17</v>
      </c>
      <c r="E2638" s="7" t="n">
        <v>2336</v>
      </c>
      <c r="F2638" s="7" t="s">
        <v>235</v>
      </c>
      <c r="G2638" s="7" t="n">
        <v>2</v>
      </c>
      <c r="H2638" s="7" t="n">
        <v>0</v>
      </c>
    </row>
    <row r="2639" spans="1:13">
      <c r="A2639" t="s">
        <v>4</v>
      </c>
      <c r="B2639" s="4" t="s">
        <v>5</v>
      </c>
    </row>
    <row r="2640" spans="1:13">
      <c r="A2640" t="n">
        <v>21143</v>
      </c>
      <c r="B2640" s="50" t="n">
        <v>28</v>
      </c>
    </row>
    <row r="2641" spans="1:8">
      <c r="A2641" t="s">
        <v>4</v>
      </c>
      <c r="B2641" s="4" t="s">
        <v>5</v>
      </c>
      <c r="C2641" s="4" t="s">
        <v>6</v>
      </c>
      <c r="D2641" s="4" t="s">
        <v>10</v>
      </c>
    </row>
    <row r="2642" spans="1:8">
      <c r="A2642" t="n">
        <v>21144</v>
      </c>
      <c r="B2642" s="74" t="n">
        <v>29</v>
      </c>
      <c r="C2642" s="7" t="s">
        <v>12</v>
      </c>
      <c r="D2642" s="7" t="n">
        <v>65533</v>
      </c>
    </row>
    <row r="2643" spans="1:8">
      <c r="A2643" t="s">
        <v>4</v>
      </c>
      <c r="B2643" s="4" t="s">
        <v>5</v>
      </c>
      <c r="C2643" s="4" t="s">
        <v>10</v>
      </c>
    </row>
    <row r="2644" spans="1:8">
      <c r="A2644" t="n">
        <v>21148</v>
      </c>
      <c r="B2644" s="32" t="n">
        <v>16</v>
      </c>
      <c r="C2644" s="7" t="n">
        <v>300</v>
      </c>
    </row>
    <row r="2645" spans="1:8">
      <c r="A2645" t="s">
        <v>4</v>
      </c>
      <c r="B2645" s="4" t="s">
        <v>5</v>
      </c>
      <c r="C2645" s="4" t="s">
        <v>13</v>
      </c>
      <c r="D2645" s="4" t="s">
        <v>10</v>
      </c>
      <c r="E2645" s="4" t="s">
        <v>10</v>
      </c>
      <c r="F2645" s="4" t="s">
        <v>13</v>
      </c>
    </row>
    <row r="2646" spans="1:8">
      <c r="A2646" t="n">
        <v>21151</v>
      </c>
      <c r="B2646" s="56" t="n">
        <v>25</v>
      </c>
      <c r="C2646" s="7" t="n">
        <v>1</v>
      </c>
      <c r="D2646" s="7" t="n">
        <v>450</v>
      </c>
      <c r="E2646" s="7" t="n">
        <v>100</v>
      </c>
      <c r="F2646" s="7" t="n">
        <v>5</v>
      </c>
    </row>
    <row r="2647" spans="1:8">
      <c r="A2647" t="s">
        <v>4</v>
      </c>
      <c r="B2647" s="4" t="s">
        <v>5</v>
      </c>
      <c r="C2647" s="4" t="s">
        <v>13</v>
      </c>
      <c r="D2647" s="4" t="s">
        <v>24</v>
      </c>
      <c r="E2647" s="4" t="s">
        <v>24</v>
      </c>
      <c r="F2647" s="4" t="s">
        <v>24</v>
      </c>
    </row>
    <row r="2648" spans="1:8">
      <c r="A2648" t="n">
        <v>21158</v>
      </c>
      <c r="B2648" s="39" t="n">
        <v>45</v>
      </c>
      <c r="C2648" s="7" t="n">
        <v>9</v>
      </c>
      <c r="D2648" s="7" t="n">
        <v>0.0299999993294477</v>
      </c>
      <c r="E2648" s="7" t="n">
        <v>0.0299999993294477</v>
      </c>
      <c r="F2648" s="7" t="n">
        <v>0.150000005960464</v>
      </c>
    </row>
    <row r="2649" spans="1:8">
      <c r="A2649" t="s">
        <v>4</v>
      </c>
      <c r="B2649" s="4" t="s">
        <v>5</v>
      </c>
      <c r="C2649" s="4" t="s">
        <v>6</v>
      </c>
      <c r="D2649" s="4" t="s">
        <v>10</v>
      </c>
    </row>
    <row r="2650" spans="1:8">
      <c r="A2650" t="n">
        <v>21172</v>
      </c>
      <c r="B2650" s="74" t="n">
        <v>29</v>
      </c>
      <c r="C2650" s="7" t="s">
        <v>236</v>
      </c>
      <c r="D2650" s="7" t="n">
        <v>65533</v>
      </c>
    </row>
    <row r="2651" spans="1:8">
      <c r="A2651" t="s">
        <v>4</v>
      </c>
      <c r="B2651" s="4" t="s">
        <v>5</v>
      </c>
      <c r="C2651" s="4" t="s">
        <v>13</v>
      </c>
      <c r="D2651" s="4" t="s">
        <v>10</v>
      </c>
      <c r="E2651" s="4" t="s">
        <v>6</v>
      </c>
    </row>
    <row r="2652" spans="1:8">
      <c r="A2652" t="n">
        <v>21188</v>
      </c>
      <c r="B2652" s="48" t="n">
        <v>51</v>
      </c>
      <c r="C2652" s="7" t="n">
        <v>4</v>
      </c>
      <c r="D2652" s="7" t="n">
        <v>5</v>
      </c>
      <c r="E2652" s="7" t="s">
        <v>237</v>
      </c>
    </row>
    <row r="2653" spans="1:8">
      <c r="A2653" t="s">
        <v>4</v>
      </c>
      <c r="B2653" s="4" t="s">
        <v>5</v>
      </c>
      <c r="C2653" s="4" t="s">
        <v>10</v>
      </c>
    </row>
    <row r="2654" spans="1:8">
      <c r="A2654" t="n">
        <v>21201</v>
      </c>
      <c r="B2654" s="32" t="n">
        <v>16</v>
      </c>
      <c r="C2654" s="7" t="n">
        <v>0</v>
      </c>
    </row>
    <row r="2655" spans="1:8">
      <c r="A2655" t="s">
        <v>4</v>
      </c>
      <c r="B2655" s="4" t="s">
        <v>5</v>
      </c>
      <c r="C2655" s="4" t="s">
        <v>10</v>
      </c>
      <c r="D2655" s="4" t="s">
        <v>13</v>
      </c>
      <c r="E2655" s="4" t="s">
        <v>9</v>
      </c>
      <c r="F2655" s="4" t="s">
        <v>81</v>
      </c>
      <c r="G2655" s="4" t="s">
        <v>13</v>
      </c>
      <c r="H2655" s="4" t="s">
        <v>13</v>
      </c>
    </row>
    <row r="2656" spans="1:8">
      <c r="A2656" t="n">
        <v>21204</v>
      </c>
      <c r="B2656" s="49" t="n">
        <v>26</v>
      </c>
      <c r="C2656" s="7" t="n">
        <v>5</v>
      </c>
      <c r="D2656" s="7" t="n">
        <v>17</v>
      </c>
      <c r="E2656" s="7" t="n">
        <v>3361</v>
      </c>
      <c r="F2656" s="7" t="s">
        <v>238</v>
      </c>
      <c r="G2656" s="7" t="n">
        <v>2</v>
      </c>
      <c r="H2656" s="7" t="n">
        <v>0</v>
      </c>
    </row>
    <row r="2657" spans="1:8">
      <c r="A2657" t="s">
        <v>4</v>
      </c>
      <c r="B2657" s="4" t="s">
        <v>5</v>
      </c>
    </row>
    <row r="2658" spans="1:8">
      <c r="A2658" t="n">
        <v>21244</v>
      </c>
      <c r="B2658" s="50" t="n">
        <v>28</v>
      </c>
    </row>
    <row r="2659" spans="1:8">
      <c r="A2659" t="s">
        <v>4</v>
      </c>
      <c r="B2659" s="4" t="s">
        <v>5</v>
      </c>
      <c r="C2659" s="4" t="s">
        <v>6</v>
      </c>
      <c r="D2659" s="4" t="s">
        <v>10</v>
      </c>
    </row>
    <row r="2660" spans="1:8">
      <c r="A2660" t="n">
        <v>21245</v>
      </c>
      <c r="B2660" s="74" t="n">
        <v>29</v>
      </c>
      <c r="C2660" s="7" t="s">
        <v>12</v>
      </c>
      <c r="D2660" s="7" t="n">
        <v>65533</v>
      </c>
    </row>
    <row r="2661" spans="1:8">
      <c r="A2661" t="s">
        <v>4</v>
      </c>
      <c r="B2661" s="4" t="s">
        <v>5</v>
      </c>
      <c r="C2661" s="4" t="s">
        <v>13</v>
      </c>
      <c r="D2661" s="4" t="s">
        <v>10</v>
      </c>
      <c r="E2661" s="4" t="s">
        <v>10</v>
      </c>
      <c r="F2661" s="4" t="s">
        <v>13</v>
      </c>
    </row>
    <row r="2662" spans="1:8">
      <c r="A2662" t="n">
        <v>21249</v>
      </c>
      <c r="B2662" s="56" t="n">
        <v>25</v>
      </c>
      <c r="C2662" s="7" t="n">
        <v>1</v>
      </c>
      <c r="D2662" s="7" t="n">
        <v>65535</v>
      </c>
      <c r="E2662" s="7" t="n">
        <v>65535</v>
      </c>
      <c r="F2662" s="7" t="n">
        <v>0</v>
      </c>
    </row>
    <row r="2663" spans="1:8">
      <c r="A2663" t="s">
        <v>4</v>
      </c>
      <c r="B2663" s="4" t="s">
        <v>5</v>
      </c>
      <c r="C2663" s="4" t="s">
        <v>10</v>
      </c>
      <c r="D2663" s="4" t="s">
        <v>13</v>
      </c>
      <c r="E2663" s="4" t="s">
        <v>24</v>
      </c>
      <c r="F2663" s="4" t="s">
        <v>10</v>
      </c>
    </row>
    <row r="2664" spans="1:8">
      <c r="A2664" t="n">
        <v>21256</v>
      </c>
      <c r="B2664" s="52" t="n">
        <v>59</v>
      </c>
      <c r="C2664" s="7" t="n">
        <v>0</v>
      </c>
      <c r="D2664" s="7" t="n">
        <v>13</v>
      </c>
      <c r="E2664" s="7" t="n">
        <v>0.150000005960464</v>
      </c>
      <c r="F2664" s="7" t="n">
        <v>0</v>
      </c>
    </row>
    <row r="2665" spans="1:8">
      <c r="A2665" t="s">
        <v>4</v>
      </c>
      <c r="B2665" s="4" t="s">
        <v>5</v>
      </c>
      <c r="C2665" s="4" t="s">
        <v>10</v>
      </c>
      <c r="D2665" s="4" t="s">
        <v>13</v>
      </c>
      <c r="E2665" s="4" t="s">
        <v>24</v>
      </c>
      <c r="F2665" s="4" t="s">
        <v>10</v>
      </c>
    </row>
    <row r="2666" spans="1:8">
      <c r="A2666" t="n">
        <v>21266</v>
      </c>
      <c r="B2666" s="52" t="n">
        <v>59</v>
      </c>
      <c r="C2666" s="7" t="n">
        <v>6</v>
      </c>
      <c r="D2666" s="7" t="n">
        <v>13</v>
      </c>
      <c r="E2666" s="7" t="n">
        <v>0.150000005960464</v>
      </c>
      <c r="F2666" s="7" t="n">
        <v>0</v>
      </c>
    </row>
    <row r="2667" spans="1:8">
      <c r="A2667" t="s">
        <v>4</v>
      </c>
      <c r="B2667" s="4" t="s">
        <v>5</v>
      </c>
      <c r="C2667" s="4" t="s">
        <v>10</v>
      </c>
    </row>
    <row r="2668" spans="1:8">
      <c r="A2668" t="n">
        <v>21276</v>
      </c>
      <c r="B2668" s="32" t="n">
        <v>16</v>
      </c>
      <c r="C2668" s="7" t="n">
        <v>1300</v>
      </c>
    </row>
    <row r="2669" spans="1:8">
      <c r="A2669" t="s">
        <v>4</v>
      </c>
      <c r="B2669" s="4" t="s">
        <v>5</v>
      </c>
      <c r="C2669" s="4" t="s">
        <v>10</v>
      </c>
      <c r="D2669" s="4" t="s">
        <v>24</v>
      </c>
      <c r="E2669" s="4" t="s">
        <v>24</v>
      </c>
      <c r="F2669" s="4" t="s">
        <v>24</v>
      </c>
      <c r="G2669" s="4" t="s">
        <v>10</v>
      </c>
      <c r="H2669" s="4" t="s">
        <v>10</v>
      </c>
    </row>
    <row r="2670" spans="1:8">
      <c r="A2670" t="n">
        <v>21279</v>
      </c>
      <c r="B2670" s="44" t="n">
        <v>60</v>
      </c>
      <c r="C2670" s="7" t="n">
        <v>0</v>
      </c>
      <c r="D2670" s="7" t="n">
        <v>20</v>
      </c>
      <c r="E2670" s="7" t="n">
        <v>0</v>
      </c>
      <c r="F2670" s="7" t="n">
        <v>0</v>
      </c>
      <c r="G2670" s="7" t="n">
        <v>1000</v>
      </c>
      <c r="H2670" s="7" t="n">
        <v>0</v>
      </c>
    </row>
    <row r="2671" spans="1:8">
      <c r="A2671" t="s">
        <v>4</v>
      </c>
      <c r="B2671" s="4" t="s">
        <v>5</v>
      </c>
      <c r="C2671" s="4" t="s">
        <v>10</v>
      </c>
      <c r="D2671" s="4" t="s">
        <v>24</v>
      </c>
      <c r="E2671" s="4" t="s">
        <v>24</v>
      </c>
      <c r="F2671" s="4" t="s">
        <v>24</v>
      </c>
      <c r="G2671" s="4" t="s">
        <v>10</v>
      </c>
      <c r="H2671" s="4" t="s">
        <v>10</v>
      </c>
    </row>
    <row r="2672" spans="1:8">
      <c r="A2672" t="n">
        <v>21298</v>
      </c>
      <c r="B2672" s="44" t="n">
        <v>60</v>
      </c>
      <c r="C2672" s="7" t="n">
        <v>6</v>
      </c>
      <c r="D2672" s="7" t="n">
        <v>-40</v>
      </c>
      <c r="E2672" s="7" t="n">
        <v>0</v>
      </c>
      <c r="F2672" s="7" t="n">
        <v>0</v>
      </c>
      <c r="G2672" s="7" t="n">
        <v>1000</v>
      </c>
      <c r="H2672" s="7" t="n">
        <v>0</v>
      </c>
    </row>
    <row r="2673" spans="1:8">
      <c r="A2673" t="s">
        <v>4</v>
      </c>
      <c r="B2673" s="4" t="s">
        <v>5</v>
      </c>
      <c r="C2673" s="4" t="s">
        <v>10</v>
      </c>
    </row>
    <row r="2674" spans="1:8">
      <c r="A2674" t="n">
        <v>21317</v>
      </c>
      <c r="B2674" s="32" t="n">
        <v>16</v>
      </c>
      <c r="C2674" s="7" t="n">
        <v>500</v>
      </c>
    </row>
    <row r="2675" spans="1:8">
      <c r="A2675" t="s">
        <v>4</v>
      </c>
      <c r="B2675" s="4" t="s">
        <v>5</v>
      </c>
      <c r="C2675" s="4" t="s">
        <v>13</v>
      </c>
      <c r="D2675" s="4" t="s">
        <v>10</v>
      </c>
      <c r="E2675" s="4" t="s">
        <v>24</v>
      </c>
    </row>
    <row r="2676" spans="1:8">
      <c r="A2676" t="n">
        <v>21320</v>
      </c>
      <c r="B2676" s="22" t="n">
        <v>58</v>
      </c>
      <c r="C2676" s="7" t="n">
        <v>101</v>
      </c>
      <c r="D2676" s="7" t="n">
        <v>500</v>
      </c>
      <c r="E2676" s="7" t="n">
        <v>1</v>
      </c>
    </row>
    <row r="2677" spans="1:8">
      <c r="A2677" t="s">
        <v>4</v>
      </c>
      <c r="B2677" s="4" t="s">
        <v>5</v>
      </c>
      <c r="C2677" s="4" t="s">
        <v>13</v>
      </c>
      <c r="D2677" s="4" t="s">
        <v>10</v>
      </c>
    </row>
    <row r="2678" spans="1:8">
      <c r="A2678" t="n">
        <v>21328</v>
      </c>
      <c r="B2678" s="22" t="n">
        <v>58</v>
      </c>
      <c r="C2678" s="7" t="n">
        <v>254</v>
      </c>
      <c r="D2678" s="7" t="n">
        <v>0</v>
      </c>
    </row>
    <row r="2679" spans="1:8">
      <c r="A2679" t="s">
        <v>4</v>
      </c>
      <c r="B2679" s="4" t="s">
        <v>5</v>
      </c>
      <c r="C2679" s="4" t="s">
        <v>13</v>
      </c>
    </row>
    <row r="2680" spans="1:8">
      <c r="A2680" t="n">
        <v>21332</v>
      </c>
      <c r="B2680" s="39" t="n">
        <v>45</v>
      </c>
      <c r="C2680" s="7" t="n">
        <v>0</v>
      </c>
    </row>
    <row r="2681" spans="1:8">
      <c r="A2681" t="s">
        <v>4</v>
      </c>
      <c r="B2681" s="4" t="s">
        <v>5</v>
      </c>
      <c r="C2681" s="4" t="s">
        <v>13</v>
      </c>
      <c r="D2681" s="4" t="s">
        <v>13</v>
      </c>
      <c r="E2681" s="4" t="s">
        <v>24</v>
      </c>
      <c r="F2681" s="4" t="s">
        <v>24</v>
      </c>
      <c r="G2681" s="4" t="s">
        <v>24</v>
      </c>
      <c r="H2681" s="4" t="s">
        <v>10</v>
      </c>
    </row>
    <row r="2682" spans="1:8">
      <c r="A2682" t="n">
        <v>21334</v>
      </c>
      <c r="B2682" s="39" t="n">
        <v>45</v>
      </c>
      <c r="C2682" s="7" t="n">
        <v>2</v>
      </c>
      <c r="D2682" s="7" t="n">
        <v>3</v>
      </c>
      <c r="E2682" s="7" t="n">
        <v>-35.0299987792969</v>
      </c>
      <c r="F2682" s="7" t="n">
        <v>14.1099996566772</v>
      </c>
      <c r="G2682" s="7" t="n">
        <v>-178.110000610352</v>
      </c>
      <c r="H2682" s="7" t="n">
        <v>0</v>
      </c>
    </row>
    <row r="2683" spans="1:8">
      <c r="A2683" t="s">
        <v>4</v>
      </c>
      <c r="B2683" s="4" t="s">
        <v>5</v>
      </c>
      <c r="C2683" s="4" t="s">
        <v>13</v>
      </c>
      <c r="D2683" s="4" t="s">
        <v>13</v>
      </c>
      <c r="E2683" s="4" t="s">
        <v>24</v>
      </c>
      <c r="F2683" s="4" t="s">
        <v>24</v>
      </c>
      <c r="G2683" s="4" t="s">
        <v>24</v>
      </c>
      <c r="H2683" s="4" t="s">
        <v>10</v>
      </c>
      <c r="I2683" s="4" t="s">
        <v>13</v>
      </c>
    </row>
    <row r="2684" spans="1:8">
      <c r="A2684" t="n">
        <v>21351</v>
      </c>
      <c r="B2684" s="39" t="n">
        <v>45</v>
      </c>
      <c r="C2684" s="7" t="n">
        <v>4</v>
      </c>
      <c r="D2684" s="7" t="n">
        <v>3</v>
      </c>
      <c r="E2684" s="7" t="n">
        <v>9.64000034332275</v>
      </c>
      <c r="F2684" s="7" t="n">
        <v>77.7300033569336</v>
      </c>
      <c r="G2684" s="7" t="n">
        <v>0</v>
      </c>
      <c r="H2684" s="7" t="n">
        <v>0</v>
      </c>
      <c r="I2684" s="7" t="n">
        <v>1</v>
      </c>
    </row>
    <row r="2685" spans="1:8">
      <c r="A2685" t="s">
        <v>4</v>
      </c>
      <c r="B2685" s="4" t="s">
        <v>5</v>
      </c>
      <c r="C2685" s="4" t="s">
        <v>13</v>
      </c>
      <c r="D2685" s="4" t="s">
        <v>13</v>
      </c>
      <c r="E2685" s="4" t="s">
        <v>24</v>
      </c>
      <c r="F2685" s="4" t="s">
        <v>10</v>
      </c>
    </row>
    <row r="2686" spans="1:8">
      <c r="A2686" t="n">
        <v>21369</v>
      </c>
      <c r="B2686" s="39" t="n">
        <v>45</v>
      </c>
      <c r="C2686" s="7" t="n">
        <v>5</v>
      </c>
      <c r="D2686" s="7" t="n">
        <v>3</v>
      </c>
      <c r="E2686" s="7" t="n">
        <v>10.6000003814697</v>
      </c>
      <c r="F2686" s="7" t="n">
        <v>0</v>
      </c>
    </row>
    <row r="2687" spans="1:8">
      <c r="A2687" t="s">
        <v>4</v>
      </c>
      <c r="B2687" s="4" t="s">
        <v>5</v>
      </c>
      <c r="C2687" s="4" t="s">
        <v>13</v>
      </c>
      <c r="D2687" s="4" t="s">
        <v>13</v>
      </c>
      <c r="E2687" s="4" t="s">
        <v>24</v>
      </c>
      <c r="F2687" s="4" t="s">
        <v>10</v>
      </c>
    </row>
    <row r="2688" spans="1:8">
      <c r="A2688" t="n">
        <v>21378</v>
      </c>
      <c r="B2688" s="39" t="n">
        <v>45</v>
      </c>
      <c r="C2688" s="7" t="n">
        <v>11</v>
      </c>
      <c r="D2688" s="7" t="n">
        <v>3</v>
      </c>
      <c r="E2688" s="7" t="n">
        <v>39.4000015258789</v>
      </c>
      <c r="F2688" s="7" t="n">
        <v>0</v>
      </c>
    </row>
    <row r="2689" spans="1:9">
      <c r="A2689" t="s">
        <v>4</v>
      </c>
      <c r="B2689" s="4" t="s">
        <v>5</v>
      </c>
      <c r="C2689" s="4" t="s">
        <v>13</v>
      </c>
      <c r="D2689" s="4" t="s">
        <v>13</v>
      </c>
      <c r="E2689" s="4" t="s">
        <v>24</v>
      </c>
      <c r="F2689" s="4" t="s">
        <v>24</v>
      </c>
      <c r="G2689" s="4" t="s">
        <v>24</v>
      </c>
      <c r="H2689" s="4" t="s">
        <v>10</v>
      </c>
    </row>
    <row r="2690" spans="1:9">
      <c r="A2690" t="n">
        <v>21387</v>
      </c>
      <c r="B2690" s="39" t="n">
        <v>45</v>
      </c>
      <c r="C2690" s="7" t="n">
        <v>2</v>
      </c>
      <c r="D2690" s="7" t="n">
        <v>3</v>
      </c>
      <c r="E2690" s="7" t="n">
        <v>-30.8799991607666</v>
      </c>
      <c r="F2690" s="7" t="n">
        <v>14.1099996566772</v>
      </c>
      <c r="G2690" s="7" t="n">
        <v>-178.539993286133</v>
      </c>
      <c r="H2690" s="7" t="n">
        <v>10000</v>
      </c>
    </row>
    <row r="2691" spans="1:9">
      <c r="A2691" t="s">
        <v>4</v>
      </c>
      <c r="B2691" s="4" t="s">
        <v>5</v>
      </c>
      <c r="C2691" s="4" t="s">
        <v>13</v>
      </c>
      <c r="D2691" s="4" t="s">
        <v>13</v>
      </c>
      <c r="E2691" s="4" t="s">
        <v>24</v>
      </c>
      <c r="F2691" s="4" t="s">
        <v>24</v>
      </c>
      <c r="G2691" s="4" t="s">
        <v>24</v>
      </c>
      <c r="H2691" s="4" t="s">
        <v>10</v>
      </c>
      <c r="I2691" s="4" t="s">
        <v>13</v>
      </c>
    </row>
    <row r="2692" spans="1:9">
      <c r="A2692" t="n">
        <v>21404</v>
      </c>
      <c r="B2692" s="39" t="n">
        <v>45</v>
      </c>
      <c r="C2692" s="7" t="n">
        <v>4</v>
      </c>
      <c r="D2692" s="7" t="n">
        <v>3</v>
      </c>
      <c r="E2692" s="7" t="n">
        <v>4.80000019073486</v>
      </c>
      <c r="F2692" s="7" t="n">
        <v>89</v>
      </c>
      <c r="G2692" s="7" t="n">
        <v>0</v>
      </c>
      <c r="H2692" s="7" t="n">
        <v>10000</v>
      </c>
      <c r="I2692" s="7" t="n">
        <v>1</v>
      </c>
    </row>
    <row r="2693" spans="1:9">
      <c r="A2693" t="s">
        <v>4</v>
      </c>
      <c r="B2693" s="4" t="s">
        <v>5</v>
      </c>
      <c r="C2693" s="4" t="s">
        <v>13</v>
      </c>
      <c r="D2693" s="4" t="s">
        <v>13</v>
      </c>
      <c r="E2693" s="4" t="s">
        <v>24</v>
      </c>
      <c r="F2693" s="4" t="s">
        <v>10</v>
      </c>
    </row>
    <row r="2694" spans="1:9">
      <c r="A2694" t="n">
        <v>21422</v>
      </c>
      <c r="B2694" s="39" t="n">
        <v>45</v>
      </c>
      <c r="C2694" s="7" t="n">
        <v>5</v>
      </c>
      <c r="D2694" s="7" t="n">
        <v>3</v>
      </c>
      <c r="E2694" s="7" t="n">
        <v>10.6000003814697</v>
      </c>
      <c r="F2694" s="7" t="n">
        <v>10000</v>
      </c>
    </row>
    <row r="2695" spans="1:9">
      <c r="A2695" t="s">
        <v>4</v>
      </c>
      <c r="B2695" s="4" t="s">
        <v>5</v>
      </c>
      <c r="C2695" s="4" t="s">
        <v>10</v>
      </c>
      <c r="D2695" s="4" t="s">
        <v>9</v>
      </c>
    </row>
    <row r="2696" spans="1:9">
      <c r="A2696" t="n">
        <v>21431</v>
      </c>
      <c r="B2696" s="35" t="n">
        <v>44</v>
      </c>
      <c r="C2696" s="7" t="n">
        <v>61489</v>
      </c>
      <c r="D2696" s="7" t="n">
        <v>128</v>
      </c>
    </row>
    <row r="2697" spans="1:9">
      <c r="A2697" t="s">
        <v>4</v>
      </c>
      <c r="B2697" s="4" t="s">
        <v>5</v>
      </c>
      <c r="C2697" s="4" t="s">
        <v>10</v>
      </c>
      <c r="D2697" s="4" t="s">
        <v>9</v>
      </c>
    </row>
    <row r="2698" spans="1:9">
      <c r="A2698" t="n">
        <v>21438</v>
      </c>
      <c r="B2698" s="35" t="n">
        <v>44</v>
      </c>
      <c r="C2698" s="7" t="n">
        <v>61490</v>
      </c>
      <c r="D2698" s="7" t="n">
        <v>128</v>
      </c>
    </row>
    <row r="2699" spans="1:9">
      <c r="A2699" t="s">
        <v>4</v>
      </c>
      <c r="B2699" s="4" t="s">
        <v>5</v>
      </c>
      <c r="C2699" s="4" t="s">
        <v>10</v>
      </c>
      <c r="D2699" s="4" t="s">
        <v>9</v>
      </c>
    </row>
    <row r="2700" spans="1:9">
      <c r="A2700" t="n">
        <v>21445</v>
      </c>
      <c r="B2700" s="35" t="n">
        <v>44</v>
      </c>
      <c r="C2700" s="7" t="n">
        <v>61488</v>
      </c>
      <c r="D2700" s="7" t="n">
        <v>128</v>
      </c>
    </row>
    <row r="2701" spans="1:9">
      <c r="A2701" t="s">
        <v>4</v>
      </c>
      <c r="B2701" s="4" t="s">
        <v>5</v>
      </c>
      <c r="C2701" s="4" t="s">
        <v>10</v>
      </c>
      <c r="D2701" s="4" t="s">
        <v>9</v>
      </c>
    </row>
    <row r="2702" spans="1:9">
      <c r="A2702" t="n">
        <v>21452</v>
      </c>
      <c r="B2702" s="35" t="n">
        <v>44</v>
      </c>
      <c r="C2702" s="7" t="n">
        <v>5</v>
      </c>
      <c r="D2702" s="7" t="n">
        <v>128</v>
      </c>
    </row>
    <row r="2703" spans="1:9">
      <c r="A2703" t="s">
        <v>4</v>
      </c>
      <c r="B2703" s="4" t="s">
        <v>5</v>
      </c>
      <c r="C2703" s="4" t="s">
        <v>10</v>
      </c>
      <c r="D2703" s="4" t="s">
        <v>9</v>
      </c>
    </row>
    <row r="2704" spans="1:9">
      <c r="A2704" t="n">
        <v>21459</v>
      </c>
      <c r="B2704" s="35" t="n">
        <v>44</v>
      </c>
      <c r="C2704" s="7" t="n">
        <v>3</v>
      </c>
      <c r="D2704" s="7" t="n">
        <v>128</v>
      </c>
    </row>
    <row r="2705" spans="1:9">
      <c r="A2705" t="s">
        <v>4</v>
      </c>
      <c r="B2705" s="4" t="s">
        <v>5</v>
      </c>
      <c r="C2705" s="4" t="s">
        <v>10</v>
      </c>
      <c r="D2705" s="4" t="s">
        <v>9</v>
      </c>
    </row>
    <row r="2706" spans="1:9">
      <c r="A2706" t="n">
        <v>21466</v>
      </c>
      <c r="B2706" s="35" t="n">
        <v>44</v>
      </c>
      <c r="C2706" s="7" t="n">
        <v>7032</v>
      </c>
      <c r="D2706" s="7" t="n">
        <v>128</v>
      </c>
    </row>
    <row r="2707" spans="1:9">
      <c r="A2707" t="s">
        <v>4</v>
      </c>
      <c r="B2707" s="4" t="s">
        <v>5</v>
      </c>
      <c r="C2707" s="4" t="s">
        <v>10</v>
      </c>
      <c r="D2707" s="4" t="s">
        <v>10</v>
      </c>
      <c r="E2707" s="4" t="s">
        <v>24</v>
      </c>
      <c r="F2707" s="4" t="s">
        <v>24</v>
      </c>
      <c r="G2707" s="4" t="s">
        <v>24</v>
      </c>
      <c r="H2707" s="4" t="s">
        <v>24</v>
      </c>
      <c r="I2707" s="4" t="s">
        <v>13</v>
      </c>
      <c r="J2707" s="4" t="s">
        <v>10</v>
      </c>
    </row>
    <row r="2708" spans="1:9">
      <c r="A2708" t="n">
        <v>21473</v>
      </c>
      <c r="B2708" s="71" t="n">
        <v>55</v>
      </c>
      <c r="C2708" s="7" t="n">
        <v>61489</v>
      </c>
      <c r="D2708" s="7" t="n">
        <v>65533</v>
      </c>
      <c r="E2708" s="7" t="n">
        <v>-32.75</v>
      </c>
      <c r="F2708" s="7" t="n">
        <v>13.210000038147</v>
      </c>
      <c r="G2708" s="7" t="n">
        <v>-178.630004882813</v>
      </c>
      <c r="H2708" s="7" t="n">
        <v>3.29999995231628</v>
      </c>
      <c r="I2708" s="7" t="n">
        <v>2</v>
      </c>
      <c r="J2708" s="7" t="n">
        <v>0</v>
      </c>
    </row>
    <row r="2709" spans="1:9">
      <c r="A2709" t="s">
        <v>4</v>
      </c>
      <c r="B2709" s="4" t="s">
        <v>5</v>
      </c>
      <c r="C2709" s="4" t="s">
        <v>10</v>
      </c>
      <c r="D2709" s="4" t="s">
        <v>10</v>
      </c>
      <c r="E2709" s="4" t="s">
        <v>24</v>
      </c>
      <c r="F2709" s="4" t="s">
        <v>24</v>
      </c>
      <c r="G2709" s="4" t="s">
        <v>24</v>
      </c>
      <c r="H2709" s="4" t="s">
        <v>24</v>
      </c>
      <c r="I2709" s="4" t="s">
        <v>13</v>
      </c>
      <c r="J2709" s="4" t="s">
        <v>10</v>
      </c>
    </row>
    <row r="2710" spans="1:9">
      <c r="A2710" t="n">
        <v>21497</v>
      </c>
      <c r="B2710" s="71" t="n">
        <v>55</v>
      </c>
      <c r="C2710" s="7" t="n">
        <v>61490</v>
      </c>
      <c r="D2710" s="7" t="n">
        <v>65533</v>
      </c>
      <c r="E2710" s="7" t="n">
        <v>-32.5900001525879</v>
      </c>
      <c r="F2710" s="7" t="n">
        <v>13.210000038147</v>
      </c>
      <c r="G2710" s="7" t="n">
        <v>-176.759994506836</v>
      </c>
      <c r="H2710" s="7" t="n">
        <v>3.29999995231628</v>
      </c>
      <c r="I2710" s="7" t="n">
        <v>2</v>
      </c>
      <c r="J2710" s="7" t="n">
        <v>0</v>
      </c>
    </row>
    <row r="2711" spans="1:9">
      <c r="A2711" t="s">
        <v>4</v>
      </c>
      <c r="B2711" s="4" t="s">
        <v>5</v>
      </c>
      <c r="C2711" s="4" t="s">
        <v>10</v>
      </c>
      <c r="D2711" s="4" t="s">
        <v>10</v>
      </c>
      <c r="E2711" s="4" t="s">
        <v>24</v>
      </c>
      <c r="F2711" s="4" t="s">
        <v>24</v>
      </c>
      <c r="G2711" s="4" t="s">
        <v>24</v>
      </c>
      <c r="H2711" s="4" t="s">
        <v>24</v>
      </c>
      <c r="I2711" s="4" t="s">
        <v>13</v>
      </c>
      <c r="J2711" s="4" t="s">
        <v>10</v>
      </c>
    </row>
    <row r="2712" spans="1:9">
      <c r="A2712" t="n">
        <v>21521</v>
      </c>
      <c r="B2712" s="71" t="n">
        <v>55</v>
      </c>
      <c r="C2712" s="7" t="n">
        <v>61488</v>
      </c>
      <c r="D2712" s="7" t="n">
        <v>65533</v>
      </c>
      <c r="E2712" s="7" t="n">
        <v>-33.5099983215332</v>
      </c>
      <c r="F2712" s="7" t="n">
        <v>13.2399997711182</v>
      </c>
      <c r="G2712" s="7" t="n">
        <v>-177.529998779297</v>
      </c>
      <c r="H2712" s="7" t="n">
        <v>3.29999995231628</v>
      </c>
      <c r="I2712" s="7" t="n">
        <v>2</v>
      </c>
      <c r="J2712" s="7" t="n">
        <v>0</v>
      </c>
    </row>
    <row r="2713" spans="1:9">
      <c r="A2713" t="s">
        <v>4</v>
      </c>
      <c r="B2713" s="4" t="s">
        <v>5</v>
      </c>
      <c r="C2713" s="4" t="s">
        <v>10</v>
      </c>
      <c r="D2713" s="4" t="s">
        <v>10</v>
      </c>
      <c r="E2713" s="4" t="s">
        <v>24</v>
      </c>
      <c r="F2713" s="4" t="s">
        <v>24</v>
      </c>
      <c r="G2713" s="4" t="s">
        <v>24</v>
      </c>
      <c r="H2713" s="4" t="s">
        <v>24</v>
      </c>
      <c r="I2713" s="4" t="s">
        <v>13</v>
      </c>
      <c r="J2713" s="4" t="s">
        <v>10</v>
      </c>
    </row>
    <row r="2714" spans="1:9">
      <c r="A2714" t="n">
        <v>21545</v>
      </c>
      <c r="B2714" s="71" t="n">
        <v>55</v>
      </c>
      <c r="C2714" s="7" t="n">
        <v>3</v>
      </c>
      <c r="D2714" s="7" t="n">
        <v>65533</v>
      </c>
      <c r="E2714" s="7" t="n">
        <v>-30.6700000762939</v>
      </c>
      <c r="F2714" s="7" t="n">
        <v>13.210000038147</v>
      </c>
      <c r="G2714" s="7" t="n">
        <v>-178.119995117188</v>
      </c>
      <c r="H2714" s="7" t="n">
        <v>3.29999995231628</v>
      </c>
      <c r="I2714" s="7" t="n">
        <v>2</v>
      </c>
      <c r="J2714" s="7" t="n">
        <v>0</v>
      </c>
    </row>
    <row r="2715" spans="1:9">
      <c r="A2715" t="s">
        <v>4</v>
      </c>
      <c r="B2715" s="4" t="s">
        <v>5</v>
      </c>
      <c r="C2715" s="4" t="s">
        <v>10</v>
      </c>
      <c r="D2715" s="4" t="s">
        <v>10</v>
      </c>
      <c r="E2715" s="4" t="s">
        <v>24</v>
      </c>
      <c r="F2715" s="4" t="s">
        <v>24</v>
      </c>
      <c r="G2715" s="4" t="s">
        <v>24</v>
      </c>
      <c r="H2715" s="4" t="s">
        <v>24</v>
      </c>
      <c r="I2715" s="4" t="s">
        <v>13</v>
      </c>
      <c r="J2715" s="4" t="s">
        <v>10</v>
      </c>
    </row>
    <row r="2716" spans="1:9">
      <c r="A2716" t="n">
        <v>21569</v>
      </c>
      <c r="B2716" s="71" t="n">
        <v>55</v>
      </c>
      <c r="C2716" s="7" t="n">
        <v>5</v>
      </c>
      <c r="D2716" s="7" t="n">
        <v>65533</v>
      </c>
      <c r="E2716" s="7" t="n">
        <v>-31.1299991607666</v>
      </c>
      <c r="F2716" s="7" t="n">
        <v>13.210000038147</v>
      </c>
      <c r="G2716" s="7" t="n">
        <v>-177.169998168945</v>
      </c>
      <c r="H2716" s="7" t="n">
        <v>3.29999995231628</v>
      </c>
      <c r="I2716" s="7" t="n">
        <v>2</v>
      </c>
      <c r="J2716" s="7" t="n">
        <v>0</v>
      </c>
    </row>
    <row r="2717" spans="1:9">
      <c r="A2717" t="s">
        <v>4</v>
      </c>
      <c r="B2717" s="4" t="s">
        <v>5</v>
      </c>
      <c r="C2717" s="4" t="s">
        <v>10</v>
      </c>
      <c r="D2717" s="4" t="s">
        <v>10</v>
      </c>
      <c r="E2717" s="4" t="s">
        <v>24</v>
      </c>
      <c r="F2717" s="4" t="s">
        <v>24</v>
      </c>
      <c r="G2717" s="4" t="s">
        <v>24</v>
      </c>
      <c r="H2717" s="4" t="s">
        <v>24</v>
      </c>
      <c r="I2717" s="4" t="s">
        <v>13</v>
      </c>
      <c r="J2717" s="4" t="s">
        <v>10</v>
      </c>
    </row>
    <row r="2718" spans="1:9">
      <c r="A2718" t="n">
        <v>21593</v>
      </c>
      <c r="B2718" s="71" t="n">
        <v>55</v>
      </c>
      <c r="C2718" s="7" t="n">
        <v>7032</v>
      </c>
      <c r="D2718" s="7" t="n">
        <v>65533</v>
      </c>
      <c r="E2718" s="7" t="n">
        <v>-30.4799995422363</v>
      </c>
      <c r="F2718" s="7" t="n">
        <v>13.210000038147</v>
      </c>
      <c r="G2718" s="7" t="n">
        <v>-176.580001831055</v>
      </c>
      <c r="H2718" s="7" t="n">
        <v>3.29999995231628</v>
      </c>
      <c r="I2718" s="7" t="n">
        <v>2</v>
      </c>
      <c r="J2718" s="7" t="n">
        <v>0</v>
      </c>
    </row>
    <row r="2719" spans="1:9">
      <c r="A2719" t="s">
        <v>4</v>
      </c>
      <c r="B2719" s="4" t="s">
        <v>5</v>
      </c>
      <c r="C2719" s="4" t="s">
        <v>10</v>
      </c>
      <c r="D2719" s="4" t="s">
        <v>24</v>
      </c>
      <c r="E2719" s="4" t="s">
        <v>24</v>
      </c>
      <c r="F2719" s="4" t="s">
        <v>24</v>
      </c>
      <c r="G2719" s="4" t="s">
        <v>10</v>
      </c>
      <c r="H2719" s="4" t="s">
        <v>10</v>
      </c>
    </row>
    <row r="2720" spans="1:9">
      <c r="A2720" t="n">
        <v>21617</v>
      </c>
      <c r="B2720" s="44" t="n">
        <v>60</v>
      </c>
      <c r="C2720" s="7" t="n">
        <v>0</v>
      </c>
      <c r="D2720" s="7" t="n">
        <v>0</v>
      </c>
      <c r="E2720" s="7" t="n">
        <v>0</v>
      </c>
      <c r="F2720" s="7" t="n">
        <v>0</v>
      </c>
      <c r="G2720" s="7" t="n">
        <v>300</v>
      </c>
      <c r="H2720" s="7" t="n">
        <v>0</v>
      </c>
    </row>
    <row r="2721" spans="1:10">
      <c r="A2721" t="s">
        <v>4</v>
      </c>
      <c r="B2721" s="4" t="s">
        <v>5</v>
      </c>
      <c r="C2721" s="4" t="s">
        <v>10</v>
      </c>
      <c r="D2721" s="4" t="s">
        <v>24</v>
      </c>
      <c r="E2721" s="4" t="s">
        <v>24</v>
      </c>
      <c r="F2721" s="4" t="s">
        <v>24</v>
      </c>
      <c r="G2721" s="4" t="s">
        <v>10</v>
      </c>
      <c r="H2721" s="4" t="s">
        <v>10</v>
      </c>
    </row>
    <row r="2722" spans="1:10">
      <c r="A2722" t="n">
        <v>21636</v>
      </c>
      <c r="B2722" s="44" t="n">
        <v>60</v>
      </c>
      <c r="C2722" s="7" t="n">
        <v>6</v>
      </c>
      <c r="D2722" s="7" t="n">
        <v>0</v>
      </c>
      <c r="E2722" s="7" t="n">
        <v>0</v>
      </c>
      <c r="F2722" s="7" t="n">
        <v>0</v>
      </c>
      <c r="G2722" s="7" t="n">
        <v>300</v>
      </c>
      <c r="H2722" s="7" t="n">
        <v>0</v>
      </c>
    </row>
    <row r="2723" spans="1:10">
      <c r="A2723" t="s">
        <v>4</v>
      </c>
      <c r="B2723" s="4" t="s">
        <v>5</v>
      </c>
      <c r="C2723" s="4" t="s">
        <v>13</v>
      </c>
      <c r="D2723" s="4" t="s">
        <v>10</v>
      </c>
    </row>
    <row r="2724" spans="1:10">
      <c r="A2724" t="n">
        <v>21655</v>
      </c>
      <c r="B2724" s="22" t="n">
        <v>58</v>
      </c>
      <c r="C2724" s="7" t="n">
        <v>255</v>
      </c>
      <c r="D2724" s="7" t="n">
        <v>0</v>
      </c>
    </row>
    <row r="2725" spans="1:10">
      <c r="A2725" t="s">
        <v>4</v>
      </c>
      <c r="B2725" s="4" t="s">
        <v>5</v>
      </c>
      <c r="C2725" s="4" t="s">
        <v>10</v>
      </c>
    </row>
    <row r="2726" spans="1:10">
      <c r="A2726" t="n">
        <v>21659</v>
      </c>
      <c r="B2726" s="32" t="n">
        <v>16</v>
      </c>
      <c r="C2726" s="7" t="n">
        <v>2500</v>
      </c>
    </row>
    <row r="2727" spans="1:10">
      <c r="A2727" t="s">
        <v>4</v>
      </c>
      <c r="B2727" s="4" t="s">
        <v>5</v>
      </c>
      <c r="C2727" s="4" t="s">
        <v>13</v>
      </c>
      <c r="D2727" s="4" t="s">
        <v>10</v>
      </c>
      <c r="E2727" s="4" t="s">
        <v>24</v>
      </c>
    </row>
    <row r="2728" spans="1:10">
      <c r="A2728" t="n">
        <v>21662</v>
      </c>
      <c r="B2728" s="22" t="n">
        <v>58</v>
      </c>
      <c r="C2728" s="7" t="n">
        <v>0</v>
      </c>
      <c r="D2728" s="7" t="n">
        <v>1000</v>
      </c>
      <c r="E2728" s="7" t="n">
        <v>1</v>
      </c>
    </row>
    <row r="2729" spans="1:10">
      <c r="A2729" t="s">
        <v>4</v>
      </c>
      <c r="B2729" s="4" t="s">
        <v>5</v>
      </c>
      <c r="C2729" s="4" t="s">
        <v>13</v>
      </c>
      <c r="D2729" s="4" t="s">
        <v>10</v>
      </c>
    </row>
    <row r="2730" spans="1:10">
      <c r="A2730" t="n">
        <v>21670</v>
      </c>
      <c r="B2730" s="22" t="n">
        <v>58</v>
      </c>
      <c r="C2730" s="7" t="n">
        <v>255</v>
      </c>
      <c r="D2730" s="7" t="n">
        <v>0</v>
      </c>
    </row>
    <row r="2731" spans="1:10">
      <c r="A2731" t="s">
        <v>4</v>
      </c>
      <c r="B2731" s="4" t="s">
        <v>5</v>
      </c>
      <c r="C2731" s="4" t="s">
        <v>13</v>
      </c>
      <c r="D2731" s="4" t="s">
        <v>13</v>
      </c>
      <c r="E2731" s="4" t="s">
        <v>24</v>
      </c>
      <c r="F2731" s="4" t="s">
        <v>24</v>
      </c>
      <c r="G2731" s="4" t="s">
        <v>24</v>
      </c>
      <c r="H2731" s="4" t="s">
        <v>10</v>
      </c>
    </row>
    <row r="2732" spans="1:10">
      <c r="A2732" t="n">
        <v>21674</v>
      </c>
      <c r="B2732" s="39" t="n">
        <v>45</v>
      </c>
      <c r="C2732" s="7" t="n">
        <v>2</v>
      </c>
      <c r="D2732" s="7" t="n">
        <v>3</v>
      </c>
      <c r="E2732" s="7" t="n">
        <v>-4.26999998092651</v>
      </c>
      <c r="F2732" s="7" t="n">
        <v>14.289999961853</v>
      </c>
      <c r="G2732" s="7" t="n">
        <v>-189.710006713867</v>
      </c>
      <c r="H2732" s="7" t="n">
        <v>0</v>
      </c>
    </row>
    <row r="2733" spans="1:10">
      <c r="A2733" t="s">
        <v>4</v>
      </c>
      <c r="B2733" s="4" t="s">
        <v>5</v>
      </c>
      <c r="C2733" s="4" t="s">
        <v>13</v>
      </c>
      <c r="D2733" s="4" t="s">
        <v>13</v>
      </c>
      <c r="E2733" s="4" t="s">
        <v>24</v>
      </c>
      <c r="F2733" s="4" t="s">
        <v>24</v>
      </c>
      <c r="G2733" s="4" t="s">
        <v>24</v>
      </c>
      <c r="H2733" s="4" t="s">
        <v>10</v>
      </c>
      <c r="I2733" s="4" t="s">
        <v>13</v>
      </c>
    </row>
    <row r="2734" spans="1:10">
      <c r="A2734" t="n">
        <v>21691</v>
      </c>
      <c r="B2734" s="39" t="n">
        <v>45</v>
      </c>
      <c r="C2734" s="7" t="n">
        <v>4</v>
      </c>
      <c r="D2734" s="7" t="n">
        <v>3</v>
      </c>
      <c r="E2734" s="7" t="n">
        <v>3.08999991416931</v>
      </c>
      <c r="F2734" s="7" t="n">
        <v>128.149993896484</v>
      </c>
      <c r="G2734" s="7" t="n">
        <v>0</v>
      </c>
      <c r="H2734" s="7" t="n">
        <v>0</v>
      </c>
      <c r="I2734" s="7" t="n">
        <v>0</v>
      </c>
    </row>
    <row r="2735" spans="1:10">
      <c r="A2735" t="s">
        <v>4</v>
      </c>
      <c r="B2735" s="4" t="s">
        <v>5</v>
      </c>
      <c r="C2735" s="4" t="s">
        <v>13</v>
      </c>
      <c r="D2735" s="4" t="s">
        <v>13</v>
      </c>
      <c r="E2735" s="4" t="s">
        <v>24</v>
      </c>
      <c r="F2735" s="4" t="s">
        <v>10</v>
      </c>
    </row>
    <row r="2736" spans="1:10">
      <c r="A2736" t="n">
        <v>21709</v>
      </c>
      <c r="B2736" s="39" t="n">
        <v>45</v>
      </c>
      <c r="C2736" s="7" t="n">
        <v>5</v>
      </c>
      <c r="D2736" s="7" t="n">
        <v>3</v>
      </c>
      <c r="E2736" s="7" t="n">
        <v>3.79999995231628</v>
      </c>
      <c r="F2736" s="7" t="n">
        <v>0</v>
      </c>
    </row>
    <row r="2737" spans="1:9">
      <c r="A2737" t="s">
        <v>4</v>
      </c>
      <c r="B2737" s="4" t="s">
        <v>5</v>
      </c>
      <c r="C2737" s="4" t="s">
        <v>13</v>
      </c>
      <c r="D2737" s="4" t="s">
        <v>13</v>
      </c>
      <c r="E2737" s="4" t="s">
        <v>24</v>
      </c>
      <c r="F2737" s="4" t="s">
        <v>10</v>
      </c>
    </row>
    <row r="2738" spans="1:9">
      <c r="A2738" t="n">
        <v>21718</v>
      </c>
      <c r="B2738" s="39" t="n">
        <v>45</v>
      </c>
      <c r="C2738" s="7" t="n">
        <v>11</v>
      </c>
      <c r="D2738" s="7" t="n">
        <v>3</v>
      </c>
      <c r="E2738" s="7" t="n">
        <v>39.4000015258789</v>
      </c>
      <c r="F2738" s="7" t="n">
        <v>0</v>
      </c>
    </row>
    <row r="2739" spans="1:9">
      <c r="A2739" t="s">
        <v>4</v>
      </c>
      <c r="B2739" s="4" t="s">
        <v>5</v>
      </c>
      <c r="C2739" s="4" t="s">
        <v>13</v>
      </c>
      <c r="D2739" s="4" t="s">
        <v>6</v>
      </c>
      <c r="E2739" s="4" t="s">
        <v>10</v>
      </c>
    </row>
    <row r="2740" spans="1:9">
      <c r="A2740" t="n">
        <v>21727</v>
      </c>
      <c r="B2740" s="75" t="n">
        <v>94</v>
      </c>
      <c r="C2740" s="7" t="n">
        <v>1</v>
      </c>
      <c r="D2740" s="7" t="s">
        <v>202</v>
      </c>
      <c r="E2740" s="7" t="n">
        <v>1</v>
      </c>
    </row>
    <row r="2741" spans="1:9">
      <c r="A2741" t="s">
        <v>4</v>
      </c>
      <c r="B2741" s="4" t="s">
        <v>5</v>
      </c>
      <c r="C2741" s="4" t="s">
        <v>13</v>
      </c>
      <c r="D2741" s="4" t="s">
        <v>6</v>
      </c>
      <c r="E2741" s="4" t="s">
        <v>10</v>
      </c>
    </row>
    <row r="2742" spans="1:9">
      <c r="A2742" t="n">
        <v>21739</v>
      </c>
      <c r="B2742" s="75" t="n">
        <v>94</v>
      </c>
      <c r="C2742" s="7" t="n">
        <v>1</v>
      </c>
      <c r="D2742" s="7" t="s">
        <v>202</v>
      </c>
      <c r="E2742" s="7" t="n">
        <v>2</v>
      </c>
    </row>
    <row r="2743" spans="1:9">
      <c r="A2743" t="s">
        <v>4</v>
      </c>
      <c r="B2743" s="4" t="s">
        <v>5</v>
      </c>
      <c r="C2743" s="4" t="s">
        <v>13</v>
      </c>
      <c r="D2743" s="4" t="s">
        <v>6</v>
      </c>
      <c r="E2743" s="4" t="s">
        <v>10</v>
      </c>
    </row>
    <row r="2744" spans="1:9">
      <c r="A2744" t="n">
        <v>21751</v>
      </c>
      <c r="B2744" s="75" t="n">
        <v>94</v>
      </c>
      <c r="C2744" s="7" t="n">
        <v>0</v>
      </c>
      <c r="D2744" s="7" t="s">
        <v>202</v>
      </c>
      <c r="E2744" s="7" t="n">
        <v>4</v>
      </c>
    </row>
    <row r="2745" spans="1:9">
      <c r="A2745" t="s">
        <v>4</v>
      </c>
      <c r="B2745" s="4" t="s">
        <v>5</v>
      </c>
      <c r="C2745" s="4" t="s">
        <v>10</v>
      </c>
      <c r="D2745" s="4" t="s">
        <v>13</v>
      </c>
    </row>
    <row r="2746" spans="1:9">
      <c r="A2746" t="n">
        <v>21763</v>
      </c>
      <c r="B2746" s="70" t="n">
        <v>56</v>
      </c>
      <c r="C2746" s="7" t="n">
        <v>61489</v>
      </c>
      <c r="D2746" s="7" t="n">
        <v>1</v>
      </c>
    </row>
    <row r="2747" spans="1:9">
      <c r="A2747" t="s">
        <v>4</v>
      </c>
      <c r="B2747" s="4" t="s">
        <v>5</v>
      </c>
      <c r="C2747" s="4" t="s">
        <v>10</v>
      </c>
      <c r="D2747" s="4" t="s">
        <v>13</v>
      </c>
    </row>
    <row r="2748" spans="1:9">
      <c r="A2748" t="n">
        <v>21767</v>
      </c>
      <c r="B2748" s="70" t="n">
        <v>56</v>
      </c>
      <c r="C2748" s="7" t="n">
        <v>61490</v>
      </c>
      <c r="D2748" s="7" t="n">
        <v>1</v>
      </c>
    </row>
    <row r="2749" spans="1:9">
      <c r="A2749" t="s">
        <v>4</v>
      </c>
      <c r="B2749" s="4" t="s">
        <v>5</v>
      </c>
      <c r="C2749" s="4" t="s">
        <v>10</v>
      </c>
      <c r="D2749" s="4" t="s">
        <v>13</v>
      </c>
    </row>
    <row r="2750" spans="1:9">
      <c r="A2750" t="n">
        <v>21771</v>
      </c>
      <c r="B2750" s="70" t="n">
        <v>56</v>
      </c>
      <c r="C2750" s="7" t="n">
        <v>61488</v>
      </c>
      <c r="D2750" s="7" t="n">
        <v>1</v>
      </c>
    </row>
    <row r="2751" spans="1:9">
      <c r="A2751" t="s">
        <v>4</v>
      </c>
      <c r="B2751" s="4" t="s">
        <v>5</v>
      </c>
      <c r="C2751" s="4" t="s">
        <v>10</v>
      </c>
      <c r="D2751" s="4" t="s">
        <v>13</v>
      </c>
    </row>
    <row r="2752" spans="1:9">
      <c r="A2752" t="n">
        <v>21775</v>
      </c>
      <c r="B2752" s="70" t="n">
        <v>56</v>
      </c>
      <c r="C2752" s="7" t="n">
        <v>3</v>
      </c>
      <c r="D2752" s="7" t="n">
        <v>1</v>
      </c>
    </row>
    <row r="2753" spans="1:6">
      <c r="A2753" t="s">
        <v>4</v>
      </c>
      <c r="B2753" s="4" t="s">
        <v>5</v>
      </c>
      <c r="C2753" s="4" t="s">
        <v>10</v>
      </c>
      <c r="D2753" s="4" t="s">
        <v>13</v>
      </c>
    </row>
    <row r="2754" spans="1:6">
      <c r="A2754" t="n">
        <v>21779</v>
      </c>
      <c r="B2754" s="70" t="n">
        <v>56</v>
      </c>
      <c r="C2754" s="7" t="n">
        <v>5</v>
      </c>
      <c r="D2754" s="7" t="n">
        <v>1</v>
      </c>
    </row>
    <row r="2755" spans="1:6">
      <c r="A2755" t="s">
        <v>4</v>
      </c>
      <c r="B2755" s="4" t="s">
        <v>5</v>
      </c>
      <c r="C2755" s="4" t="s">
        <v>10</v>
      </c>
      <c r="D2755" s="4" t="s">
        <v>13</v>
      </c>
    </row>
    <row r="2756" spans="1:6">
      <c r="A2756" t="n">
        <v>21783</v>
      </c>
      <c r="B2756" s="70" t="n">
        <v>56</v>
      </c>
      <c r="C2756" s="7" t="n">
        <v>7032</v>
      </c>
      <c r="D2756" s="7" t="n">
        <v>1</v>
      </c>
    </row>
    <row r="2757" spans="1:6">
      <c r="A2757" t="s">
        <v>4</v>
      </c>
      <c r="B2757" s="4" t="s">
        <v>5</v>
      </c>
      <c r="C2757" s="4" t="s">
        <v>10</v>
      </c>
      <c r="D2757" s="4" t="s">
        <v>24</v>
      </c>
      <c r="E2757" s="4" t="s">
        <v>24</v>
      </c>
      <c r="F2757" s="4" t="s">
        <v>24</v>
      </c>
      <c r="G2757" s="4" t="s">
        <v>24</v>
      </c>
    </row>
    <row r="2758" spans="1:6">
      <c r="A2758" t="n">
        <v>21787</v>
      </c>
      <c r="B2758" s="37" t="n">
        <v>46</v>
      </c>
      <c r="C2758" s="7" t="n">
        <v>61489</v>
      </c>
      <c r="D2758" s="7" t="n">
        <v>-5.38000011444092</v>
      </c>
      <c r="E2758" s="7" t="n">
        <v>13.210000038147</v>
      </c>
      <c r="F2758" s="7" t="n">
        <v>-187.610000610352</v>
      </c>
      <c r="G2758" s="7" t="n">
        <v>148.600006103516</v>
      </c>
    </row>
    <row r="2759" spans="1:6">
      <c r="A2759" t="s">
        <v>4</v>
      </c>
      <c r="B2759" s="4" t="s">
        <v>5</v>
      </c>
      <c r="C2759" s="4" t="s">
        <v>10</v>
      </c>
      <c r="D2759" s="4" t="s">
        <v>24</v>
      </c>
      <c r="E2759" s="4" t="s">
        <v>24</v>
      </c>
      <c r="F2759" s="4" t="s">
        <v>24</v>
      </c>
      <c r="G2759" s="4" t="s">
        <v>24</v>
      </c>
    </row>
    <row r="2760" spans="1:6">
      <c r="A2760" t="n">
        <v>21806</v>
      </c>
      <c r="B2760" s="37" t="n">
        <v>46</v>
      </c>
      <c r="C2760" s="7" t="n">
        <v>61490</v>
      </c>
      <c r="D2760" s="7" t="n">
        <v>-6.30000019073486</v>
      </c>
      <c r="E2760" s="7" t="n">
        <v>13.210000038147</v>
      </c>
      <c r="F2760" s="7" t="n">
        <v>-188.690002441406</v>
      </c>
      <c r="G2760" s="7" t="n">
        <v>145.800003051758</v>
      </c>
    </row>
    <row r="2761" spans="1:6">
      <c r="A2761" t="s">
        <v>4</v>
      </c>
      <c r="B2761" s="4" t="s">
        <v>5</v>
      </c>
      <c r="C2761" s="4" t="s">
        <v>10</v>
      </c>
      <c r="D2761" s="4" t="s">
        <v>24</v>
      </c>
      <c r="E2761" s="4" t="s">
        <v>24</v>
      </c>
      <c r="F2761" s="4" t="s">
        <v>24</v>
      </c>
      <c r="G2761" s="4" t="s">
        <v>24</v>
      </c>
    </row>
    <row r="2762" spans="1:6">
      <c r="A2762" t="n">
        <v>21825</v>
      </c>
      <c r="B2762" s="37" t="n">
        <v>46</v>
      </c>
      <c r="C2762" s="7" t="n">
        <v>61488</v>
      </c>
      <c r="D2762" s="7" t="n">
        <v>-4.19999980926514</v>
      </c>
      <c r="E2762" s="7" t="n">
        <v>13.210000038147</v>
      </c>
      <c r="F2762" s="7" t="n">
        <v>-188.169998168945</v>
      </c>
      <c r="G2762" s="7" t="n">
        <v>157.199996948242</v>
      </c>
    </row>
    <row r="2763" spans="1:6">
      <c r="A2763" t="s">
        <v>4</v>
      </c>
      <c r="B2763" s="4" t="s">
        <v>5</v>
      </c>
      <c r="C2763" s="4" t="s">
        <v>10</v>
      </c>
      <c r="D2763" s="4" t="s">
        <v>24</v>
      </c>
      <c r="E2763" s="4" t="s">
        <v>24</v>
      </c>
      <c r="F2763" s="4" t="s">
        <v>24</v>
      </c>
      <c r="G2763" s="4" t="s">
        <v>24</v>
      </c>
    </row>
    <row r="2764" spans="1:6">
      <c r="A2764" t="n">
        <v>21844</v>
      </c>
      <c r="B2764" s="37" t="n">
        <v>46</v>
      </c>
      <c r="C2764" s="7" t="n">
        <v>3</v>
      </c>
      <c r="D2764" s="7" t="n">
        <v>-6.63000011444092</v>
      </c>
      <c r="E2764" s="7" t="n">
        <v>13.210000038147</v>
      </c>
      <c r="F2764" s="7" t="n">
        <v>-189.580001831055</v>
      </c>
      <c r="G2764" s="7" t="n">
        <v>142.899993896484</v>
      </c>
    </row>
    <row r="2765" spans="1:6">
      <c r="A2765" t="s">
        <v>4</v>
      </c>
      <c r="B2765" s="4" t="s">
        <v>5</v>
      </c>
      <c r="C2765" s="4" t="s">
        <v>10</v>
      </c>
      <c r="D2765" s="4" t="s">
        <v>24</v>
      </c>
      <c r="E2765" s="4" t="s">
        <v>24</v>
      </c>
      <c r="F2765" s="4" t="s">
        <v>24</v>
      </c>
      <c r="G2765" s="4" t="s">
        <v>24</v>
      </c>
    </row>
    <row r="2766" spans="1:6">
      <c r="A2766" t="n">
        <v>21863</v>
      </c>
      <c r="B2766" s="37" t="n">
        <v>46</v>
      </c>
      <c r="C2766" s="7" t="n">
        <v>5</v>
      </c>
      <c r="D2766" s="7" t="n">
        <v>-5.59999990463257</v>
      </c>
      <c r="E2766" s="7" t="n">
        <v>13.210000038147</v>
      </c>
      <c r="F2766" s="7" t="n">
        <v>-188.720001220703</v>
      </c>
      <c r="G2766" s="7" t="n">
        <v>142.899993896484</v>
      </c>
    </row>
    <row r="2767" spans="1:6">
      <c r="A2767" t="s">
        <v>4</v>
      </c>
      <c r="B2767" s="4" t="s">
        <v>5</v>
      </c>
      <c r="C2767" s="4" t="s">
        <v>10</v>
      </c>
      <c r="D2767" s="4" t="s">
        <v>24</v>
      </c>
      <c r="E2767" s="4" t="s">
        <v>24</v>
      </c>
      <c r="F2767" s="4" t="s">
        <v>24</v>
      </c>
      <c r="G2767" s="4" t="s">
        <v>24</v>
      </c>
    </row>
    <row r="2768" spans="1:6">
      <c r="A2768" t="n">
        <v>21882</v>
      </c>
      <c r="B2768" s="37" t="n">
        <v>46</v>
      </c>
      <c r="C2768" s="7" t="n">
        <v>7032</v>
      </c>
      <c r="D2768" s="7" t="n">
        <v>-4.86999988555908</v>
      </c>
      <c r="E2768" s="7" t="n">
        <v>13.210000038147</v>
      </c>
      <c r="F2768" s="7" t="n">
        <v>-188.440002441406</v>
      </c>
      <c r="G2768" s="7" t="n">
        <v>142.899993896484</v>
      </c>
    </row>
    <row r="2769" spans="1:7">
      <c r="A2769" t="s">
        <v>4</v>
      </c>
      <c r="B2769" s="4" t="s">
        <v>5</v>
      </c>
      <c r="C2769" s="4" t="s">
        <v>10</v>
      </c>
      <c r="D2769" s="4" t="s">
        <v>24</v>
      </c>
      <c r="E2769" s="4" t="s">
        <v>24</v>
      </c>
      <c r="F2769" s="4" t="s">
        <v>24</v>
      </c>
      <c r="G2769" s="4" t="s">
        <v>24</v>
      </c>
    </row>
    <row r="2770" spans="1:7">
      <c r="A2770" t="n">
        <v>21901</v>
      </c>
      <c r="B2770" s="37" t="n">
        <v>46</v>
      </c>
      <c r="C2770" s="7" t="n">
        <v>0</v>
      </c>
      <c r="D2770" s="7" t="n">
        <v>-2.50999999046326</v>
      </c>
      <c r="E2770" s="7" t="n">
        <v>13.210000038147</v>
      </c>
      <c r="F2770" s="7" t="n">
        <v>-189.649993896484</v>
      </c>
      <c r="G2770" s="7" t="n">
        <v>248.899993896484</v>
      </c>
    </row>
    <row r="2771" spans="1:7">
      <c r="A2771" t="s">
        <v>4</v>
      </c>
      <c r="B2771" s="4" t="s">
        <v>5</v>
      </c>
      <c r="C2771" s="4" t="s">
        <v>10</v>
      </c>
      <c r="D2771" s="4" t="s">
        <v>10</v>
      </c>
      <c r="E2771" s="4" t="s">
        <v>10</v>
      </c>
    </row>
    <row r="2772" spans="1:7">
      <c r="A2772" t="n">
        <v>21920</v>
      </c>
      <c r="B2772" s="45" t="n">
        <v>61</v>
      </c>
      <c r="C2772" s="7" t="n">
        <v>0</v>
      </c>
      <c r="D2772" s="7" t="n">
        <v>5</v>
      </c>
      <c r="E2772" s="7" t="n">
        <v>1000</v>
      </c>
    </row>
    <row r="2773" spans="1:7">
      <c r="A2773" t="s">
        <v>4</v>
      </c>
      <c r="B2773" s="4" t="s">
        <v>5</v>
      </c>
      <c r="C2773" s="4" t="s">
        <v>10</v>
      </c>
      <c r="D2773" s="4" t="s">
        <v>10</v>
      </c>
      <c r="E2773" s="4" t="s">
        <v>10</v>
      </c>
    </row>
    <row r="2774" spans="1:7">
      <c r="A2774" t="n">
        <v>21927</v>
      </c>
      <c r="B2774" s="45" t="n">
        <v>61</v>
      </c>
      <c r="C2774" s="7" t="n">
        <v>6</v>
      </c>
      <c r="D2774" s="7" t="n">
        <v>61488</v>
      </c>
      <c r="E2774" s="7" t="n">
        <v>1000</v>
      </c>
    </row>
    <row r="2775" spans="1:7">
      <c r="A2775" t="s">
        <v>4</v>
      </c>
      <c r="B2775" s="4" t="s">
        <v>5</v>
      </c>
      <c r="C2775" s="4" t="s">
        <v>10</v>
      </c>
      <c r="D2775" s="4" t="s">
        <v>10</v>
      </c>
      <c r="E2775" s="4" t="s">
        <v>10</v>
      </c>
    </row>
    <row r="2776" spans="1:7">
      <c r="A2776" t="n">
        <v>21934</v>
      </c>
      <c r="B2776" s="45" t="n">
        <v>61</v>
      </c>
      <c r="C2776" s="7" t="n">
        <v>3</v>
      </c>
      <c r="D2776" s="7" t="n">
        <v>6</v>
      </c>
      <c r="E2776" s="7" t="n">
        <v>1000</v>
      </c>
    </row>
    <row r="2777" spans="1:7">
      <c r="A2777" t="s">
        <v>4</v>
      </c>
      <c r="B2777" s="4" t="s">
        <v>5</v>
      </c>
      <c r="C2777" s="4" t="s">
        <v>10</v>
      </c>
      <c r="D2777" s="4" t="s">
        <v>10</v>
      </c>
      <c r="E2777" s="4" t="s">
        <v>10</v>
      </c>
    </row>
    <row r="2778" spans="1:7">
      <c r="A2778" t="n">
        <v>21941</v>
      </c>
      <c r="B2778" s="45" t="n">
        <v>61</v>
      </c>
      <c r="C2778" s="7" t="n">
        <v>61488</v>
      </c>
      <c r="D2778" s="7" t="n">
        <v>0</v>
      </c>
      <c r="E2778" s="7" t="n">
        <v>1000</v>
      </c>
    </row>
    <row r="2779" spans="1:7">
      <c r="A2779" t="s">
        <v>4</v>
      </c>
      <c r="B2779" s="4" t="s">
        <v>5</v>
      </c>
      <c r="C2779" s="4" t="s">
        <v>10</v>
      </c>
      <c r="D2779" s="4" t="s">
        <v>10</v>
      </c>
      <c r="E2779" s="4" t="s">
        <v>10</v>
      </c>
    </row>
    <row r="2780" spans="1:7">
      <c r="A2780" t="n">
        <v>21948</v>
      </c>
      <c r="B2780" s="45" t="n">
        <v>61</v>
      </c>
      <c r="C2780" s="7" t="n">
        <v>5</v>
      </c>
      <c r="D2780" s="7" t="n">
        <v>6</v>
      </c>
      <c r="E2780" s="7" t="n">
        <v>1000</v>
      </c>
    </row>
    <row r="2781" spans="1:7">
      <c r="A2781" t="s">
        <v>4</v>
      </c>
      <c r="B2781" s="4" t="s">
        <v>5</v>
      </c>
      <c r="C2781" s="4" t="s">
        <v>10</v>
      </c>
      <c r="D2781" s="4" t="s">
        <v>10</v>
      </c>
      <c r="E2781" s="4" t="s">
        <v>10</v>
      </c>
    </row>
    <row r="2782" spans="1:7">
      <c r="A2782" t="n">
        <v>21955</v>
      </c>
      <c r="B2782" s="45" t="n">
        <v>61</v>
      </c>
      <c r="C2782" s="7" t="n">
        <v>7032</v>
      </c>
      <c r="D2782" s="7" t="n">
        <v>0</v>
      </c>
      <c r="E2782" s="7" t="n">
        <v>1000</v>
      </c>
    </row>
    <row r="2783" spans="1:7">
      <c r="A2783" t="s">
        <v>4</v>
      </c>
      <c r="B2783" s="4" t="s">
        <v>5</v>
      </c>
      <c r="C2783" s="4" t="s">
        <v>10</v>
      </c>
      <c r="D2783" s="4" t="s">
        <v>13</v>
      </c>
      <c r="E2783" s="4" t="s">
        <v>13</v>
      </c>
      <c r="F2783" s="4" t="s">
        <v>6</v>
      </c>
    </row>
    <row r="2784" spans="1:7">
      <c r="A2784" t="n">
        <v>21962</v>
      </c>
      <c r="B2784" s="27" t="n">
        <v>47</v>
      </c>
      <c r="C2784" s="7" t="n">
        <v>5</v>
      </c>
      <c r="D2784" s="7" t="n">
        <v>0</v>
      </c>
      <c r="E2784" s="7" t="n">
        <v>0</v>
      </c>
      <c r="F2784" s="7" t="s">
        <v>74</v>
      </c>
    </row>
    <row r="2785" spans="1:7">
      <c r="A2785" t="s">
        <v>4</v>
      </c>
      <c r="B2785" s="4" t="s">
        <v>5</v>
      </c>
      <c r="C2785" s="4" t="s">
        <v>13</v>
      </c>
      <c r="D2785" s="20" t="s">
        <v>33</v>
      </c>
      <c r="E2785" s="4" t="s">
        <v>5</v>
      </c>
      <c r="F2785" s="4" t="s">
        <v>13</v>
      </c>
      <c r="G2785" s="4" t="s">
        <v>10</v>
      </c>
      <c r="H2785" s="20" t="s">
        <v>34</v>
      </c>
      <c r="I2785" s="4" t="s">
        <v>13</v>
      </c>
      <c r="J2785" s="4" t="s">
        <v>23</v>
      </c>
    </row>
    <row r="2786" spans="1:7">
      <c r="A2786" t="n">
        <v>21979</v>
      </c>
      <c r="B2786" s="11" t="n">
        <v>5</v>
      </c>
      <c r="C2786" s="7" t="n">
        <v>28</v>
      </c>
      <c r="D2786" s="20" t="s">
        <v>3</v>
      </c>
      <c r="E2786" s="30" t="n">
        <v>64</v>
      </c>
      <c r="F2786" s="7" t="n">
        <v>5</v>
      </c>
      <c r="G2786" s="7" t="n">
        <v>4</v>
      </c>
      <c r="H2786" s="20" t="s">
        <v>3</v>
      </c>
      <c r="I2786" s="7" t="n">
        <v>1</v>
      </c>
      <c r="J2786" s="12" t="n">
        <f t="normal" ca="1">A2790</f>
        <v>0</v>
      </c>
    </row>
    <row r="2787" spans="1:7">
      <c r="A2787" t="s">
        <v>4</v>
      </c>
      <c r="B2787" s="4" t="s">
        <v>5</v>
      </c>
      <c r="C2787" s="4" t="s">
        <v>10</v>
      </c>
      <c r="D2787" s="4" t="s">
        <v>13</v>
      </c>
      <c r="E2787" s="4" t="s">
        <v>13</v>
      </c>
      <c r="F2787" s="4" t="s">
        <v>6</v>
      </c>
    </row>
    <row r="2788" spans="1:7">
      <c r="A2788" t="n">
        <v>21990</v>
      </c>
      <c r="B2788" s="27" t="n">
        <v>47</v>
      </c>
      <c r="C2788" s="7" t="n">
        <v>4</v>
      </c>
      <c r="D2788" s="7" t="n">
        <v>0</v>
      </c>
      <c r="E2788" s="7" t="n">
        <v>0</v>
      </c>
      <c r="F2788" s="7" t="s">
        <v>69</v>
      </c>
    </row>
    <row r="2789" spans="1:7">
      <c r="A2789" t="s">
        <v>4</v>
      </c>
      <c r="B2789" s="4" t="s">
        <v>5</v>
      </c>
      <c r="C2789" s="4" t="s">
        <v>10</v>
      </c>
    </row>
    <row r="2790" spans="1:7">
      <c r="A2790" t="n">
        <v>22008</v>
      </c>
      <c r="B2790" s="32" t="n">
        <v>16</v>
      </c>
      <c r="C2790" s="7" t="n">
        <v>1000</v>
      </c>
    </row>
    <row r="2791" spans="1:7">
      <c r="A2791" t="s">
        <v>4</v>
      </c>
      <c r="B2791" s="4" t="s">
        <v>5</v>
      </c>
      <c r="C2791" s="4" t="s">
        <v>10</v>
      </c>
      <c r="D2791" s="4" t="s">
        <v>13</v>
      </c>
      <c r="E2791" s="4" t="s">
        <v>6</v>
      </c>
      <c r="F2791" s="4" t="s">
        <v>24</v>
      </c>
      <c r="G2791" s="4" t="s">
        <v>24</v>
      </c>
      <c r="H2791" s="4" t="s">
        <v>24</v>
      </c>
    </row>
    <row r="2792" spans="1:7">
      <c r="A2792" t="n">
        <v>22011</v>
      </c>
      <c r="B2792" s="55" t="n">
        <v>48</v>
      </c>
      <c r="C2792" s="7" t="n">
        <v>0</v>
      </c>
      <c r="D2792" s="7" t="n">
        <v>0</v>
      </c>
      <c r="E2792" s="7" t="s">
        <v>92</v>
      </c>
      <c r="F2792" s="7" t="n">
        <v>0</v>
      </c>
      <c r="G2792" s="7" t="n">
        <v>1</v>
      </c>
      <c r="H2792" s="7" t="n">
        <v>0</v>
      </c>
    </row>
    <row r="2793" spans="1:7">
      <c r="A2793" t="s">
        <v>4</v>
      </c>
      <c r="B2793" s="4" t="s">
        <v>5</v>
      </c>
      <c r="C2793" s="4" t="s">
        <v>13</v>
      </c>
      <c r="D2793" s="4" t="s">
        <v>10</v>
      </c>
      <c r="E2793" s="4" t="s">
        <v>24</v>
      </c>
    </row>
    <row r="2794" spans="1:7">
      <c r="A2794" t="n">
        <v>22036</v>
      </c>
      <c r="B2794" s="22" t="n">
        <v>58</v>
      </c>
      <c r="C2794" s="7" t="n">
        <v>100</v>
      </c>
      <c r="D2794" s="7" t="n">
        <v>1000</v>
      </c>
      <c r="E2794" s="7" t="n">
        <v>1</v>
      </c>
    </row>
    <row r="2795" spans="1:7">
      <c r="A2795" t="s">
        <v>4</v>
      </c>
      <c r="B2795" s="4" t="s">
        <v>5</v>
      </c>
      <c r="C2795" s="4" t="s">
        <v>13</v>
      </c>
      <c r="D2795" s="4" t="s">
        <v>10</v>
      </c>
    </row>
    <row r="2796" spans="1:7">
      <c r="A2796" t="n">
        <v>22044</v>
      </c>
      <c r="B2796" s="22" t="n">
        <v>58</v>
      </c>
      <c r="C2796" s="7" t="n">
        <v>255</v>
      </c>
      <c r="D2796" s="7" t="n">
        <v>0</v>
      </c>
    </row>
    <row r="2797" spans="1:7">
      <c r="A2797" t="s">
        <v>4</v>
      </c>
      <c r="B2797" s="4" t="s">
        <v>5</v>
      </c>
      <c r="C2797" s="4" t="s">
        <v>13</v>
      </c>
      <c r="D2797" s="4" t="s">
        <v>10</v>
      </c>
      <c r="E2797" s="4" t="s">
        <v>6</v>
      </c>
    </row>
    <row r="2798" spans="1:7">
      <c r="A2798" t="n">
        <v>22048</v>
      </c>
      <c r="B2798" s="48" t="n">
        <v>51</v>
      </c>
      <c r="C2798" s="7" t="n">
        <v>4</v>
      </c>
      <c r="D2798" s="7" t="n">
        <v>0</v>
      </c>
      <c r="E2798" s="7" t="s">
        <v>80</v>
      </c>
    </row>
    <row r="2799" spans="1:7">
      <c r="A2799" t="s">
        <v>4</v>
      </c>
      <c r="B2799" s="4" t="s">
        <v>5</v>
      </c>
      <c r="C2799" s="4" t="s">
        <v>10</v>
      </c>
    </row>
    <row r="2800" spans="1:7">
      <c r="A2800" t="n">
        <v>22062</v>
      </c>
      <c r="B2800" s="32" t="n">
        <v>16</v>
      </c>
      <c r="C2800" s="7" t="n">
        <v>0</v>
      </c>
    </row>
    <row r="2801" spans="1:10">
      <c r="A2801" t="s">
        <v>4</v>
      </c>
      <c r="B2801" s="4" t="s">
        <v>5</v>
      </c>
      <c r="C2801" s="4" t="s">
        <v>10</v>
      </c>
      <c r="D2801" s="4" t="s">
        <v>13</v>
      </c>
      <c r="E2801" s="4" t="s">
        <v>9</v>
      </c>
      <c r="F2801" s="4" t="s">
        <v>81</v>
      </c>
      <c r="G2801" s="4" t="s">
        <v>13</v>
      </c>
      <c r="H2801" s="4" t="s">
        <v>13</v>
      </c>
    </row>
    <row r="2802" spans="1:10">
      <c r="A2802" t="n">
        <v>22065</v>
      </c>
      <c r="B2802" s="49" t="n">
        <v>26</v>
      </c>
      <c r="C2802" s="7" t="n">
        <v>0</v>
      </c>
      <c r="D2802" s="7" t="n">
        <v>17</v>
      </c>
      <c r="E2802" s="7" t="n">
        <v>52691</v>
      </c>
      <c r="F2802" s="7" t="s">
        <v>239</v>
      </c>
      <c r="G2802" s="7" t="n">
        <v>2</v>
      </c>
      <c r="H2802" s="7" t="n">
        <v>0</v>
      </c>
    </row>
    <row r="2803" spans="1:10">
      <c r="A2803" t="s">
        <v>4</v>
      </c>
      <c r="B2803" s="4" t="s">
        <v>5</v>
      </c>
    </row>
    <row r="2804" spans="1:10">
      <c r="A2804" t="n">
        <v>22092</v>
      </c>
      <c r="B2804" s="50" t="n">
        <v>28</v>
      </c>
    </row>
    <row r="2805" spans="1:10">
      <c r="A2805" t="s">
        <v>4</v>
      </c>
      <c r="B2805" s="4" t="s">
        <v>5</v>
      </c>
      <c r="C2805" s="4" t="s">
        <v>13</v>
      </c>
      <c r="D2805" s="20" t="s">
        <v>33</v>
      </c>
      <c r="E2805" s="4" t="s">
        <v>5</v>
      </c>
      <c r="F2805" s="4" t="s">
        <v>13</v>
      </c>
      <c r="G2805" s="4" t="s">
        <v>10</v>
      </c>
      <c r="H2805" s="20" t="s">
        <v>34</v>
      </c>
      <c r="I2805" s="4" t="s">
        <v>13</v>
      </c>
      <c r="J2805" s="4" t="s">
        <v>23</v>
      </c>
    </row>
    <row r="2806" spans="1:10">
      <c r="A2806" t="n">
        <v>22093</v>
      </c>
      <c r="B2806" s="11" t="n">
        <v>5</v>
      </c>
      <c r="C2806" s="7" t="n">
        <v>28</v>
      </c>
      <c r="D2806" s="20" t="s">
        <v>3</v>
      </c>
      <c r="E2806" s="30" t="n">
        <v>64</v>
      </c>
      <c r="F2806" s="7" t="n">
        <v>5</v>
      </c>
      <c r="G2806" s="7" t="n">
        <v>2</v>
      </c>
      <c r="H2806" s="20" t="s">
        <v>3</v>
      </c>
      <c r="I2806" s="7" t="n">
        <v>1</v>
      </c>
      <c r="J2806" s="12" t="n">
        <f t="normal" ca="1">A2816</f>
        <v>0</v>
      </c>
    </row>
    <row r="2807" spans="1:10">
      <c r="A2807" t="s">
        <v>4</v>
      </c>
      <c r="B2807" s="4" t="s">
        <v>5</v>
      </c>
      <c r="C2807" s="4" t="s">
        <v>13</v>
      </c>
      <c r="D2807" s="4" t="s">
        <v>10</v>
      </c>
      <c r="E2807" s="4" t="s">
        <v>6</v>
      </c>
    </row>
    <row r="2808" spans="1:10">
      <c r="A2808" t="n">
        <v>22104</v>
      </c>
      <c r="B2808" s="48" t="n">
        <v>51</v>
      </c>
      <c r="C2808" s="7" t="n">
        <v>4</v>
      </c>
      <c r="D2808" s="7" t="n">
        <v>2</v>
      </c>
      <c r="E2808" s="7" t="s">
        <v>237</v>
      </c>
    </row>
    <row r="2809" spans="1:10">
      <c r="A2809" t="s">
        <v>4</v>
      </c>
      <c r="B2809" s="4" t="s">
        <v>5</v>
      </c>
      <c r="C2809" s="4" t="s">
        <v>10</v>
      </c>
    </row>
    <row r="2810" spans="1:10">
      <c r="A2810" t="n">
        <v>22117</v>
      </c>
      <c r="B2810" s="32" t="n">
        <v>16</v>
      </c>
      <c r="C2810" s="7" t="n">
        <v>0</v>
      </c>
    </row>
    <row r="2811" spans="1:10">
      <c r="A2811" t="s">
        <v>4</v>
      </c>
      <c r="B2811" s="4" t="s">
        <v>5</v>
      </c>
      <c r="C2811" s="4" t="s">
        <v>10</v>
      </c>
      <c r="D2811" s="4" t="s">
        <v>13</v>
      </c>
      <c r="E2811" s="4" t="s">
        <v>9</v>
      </c>
      <c r="F2811" s="4" t="s">
        <v>81</v>
      </c>
      <c r="G2811" s="4" t="s">
        <v>13</v>
      </c>
      <c r="H2811" s="4" t="s">
        <v>13</v>
      </c>
    </row>
    <row r="2812" spans="1:10">
      <c r="A2812" t="n">
        <v>22120</v>
      </c>
      <c r="B2812" s="49" t="n">
        <v>26</v>
      </c>
      <c r="C2812" s="7" t="n">
        <v>2</v>
      </c>
      <c r="D2812" s="7" t="n">
        <v>17</v>
      </c>
      <c r="E2812" s="7" t="n">
        <v>6384</v>
      </c>
      <c r="F2812" s="7" t="s">
        <v>240</v>
      </c>
      <c r="G2812" s="7" t="n">
        <v>2</v>
      </c>
      <c r="H2812" s="7" t="n">
        <v>0</v>
      </c>
    </row>
    <row r="2813" spans="1:10">
      <c r="A2813" t="s">
        <v>4</v>
      </c>
      <c r="B2813" s="4" t="s">
        <v>5</v>
      </c>
    </row>
    <row r="2814" spans="1:10">
      <c r="A2814" t="n">
        <v>22147</v>
      </c>
      <c r="B2814" s="50" t="n">
        <v>28</v>
      </c>
    </row>
    <row r="2815" spans="1:10">
      <c r="A2815" t="s">
        <v>4</v>
      </c>
      <c r="B2815" s="4" t="s">
        <v>5</v>
      </c>
      <c r="C2815" s="4" t="s">
        <v>13</v>
      </c>
      <c r="D2815" s="20" t="s">
        <v>33</v>
      </c>
      <c r="E2815" s="4" t="s">
        <v>5</v>
      </c>
      <c r="F2815" s="4" t="s">
        <v>13</v>
      </c>
      <c r="G2815" s="4" t="s">
        <v>10</v>
      </c>
      <c r="H2815" s="20" t="s">
        <v>34</v>
      </c>
      <c r="I2815" s="4" t="s">
        <v>13</v>
      </c>
      <c r="J2815" s="4" t="s">
        <v>23</v>
      </c>
    </row>
    <row r="2816" spans="1:10">
      <c r="A2816" t="n">
        <v>22148</v>
      </c>
      <c r="B2816" s="11" t="n">
        <v>5</v>
      </c>
      <c r="C2816" s="7" t="n">
        <v>28</v>
      </c>
      <c r="D2816" s="20" t="s">
        <v>3</v>
      </c>
      <c r="E2816" s="30" t="n">
        <v>64</v>
      </c>
      <c r="F2816" s="7" t="n">
        <v>5</v>
      </c>
      <c r="G2816" s="7" t="n">
        <v>1</v>
      </c>
      <c r="H2816" s="20" t="s">
        <v>3</v>
      </c>
      <c r="I2816" s="7" t="n">
        <v>1</v>
      </c>
      <c r="J2816" s="12" t="n">
        <f t="normal" ca="1">A2830</f>
        <v>0</v>
      </c>
    </row>
    <row r="2817" spans="1:10">
      <c r="A2817" t="s">
        <v>4</v>
      </c>
      <c r="B2817" s="4" t="s">
        <v>5</v>
      </c>
      <c r="C2817" s="4" t="s">
        <v>10</v>
      </c>
      <c r="D2817" s="4" t="s">
        <v>13</v>
      </c>
      <c r="E2817" s="4" t="s">
        <v>13</v>
      </c>
      <c r="F2817" s="4" t="s">
        <v>6</v>
      </c>
    </row>
    <row r="2818" spans="1:10">
      <c r="A2818" t="n">
        <v>22159</v>
      </c>
      <c r="B2818" s="27" t="n">
        <v>47</v>
      </c>
      <c r="C2818" s="7" t="n">
        <v>1</v>
      </c>
      <c r="D2818" s="7" t="n">
        <v>0</v>
      </c>
      <c r="E2818" s="7" t="n">
        <v>0</v>
      </c>
      <c r="F2818" s="7" t="s">
        <v>69</v>
      </c>
    </row>
    <row r="2819" spans="1:10">
      <c r="A2819" t="s">
        <v>4</v>
      </c>
      <c r="B2819" s="4" t="s">
        <v>5</v>
      </c>
      <c r="C2819" s="4" t="s">
        <v>10</v>
      </c>
    </row>
    <row r="2820" spans="1:10">
      <c r="A2820" t="n">
        <v>22177</v>
      </c>
      <c r="B2820" s="32" t="n">
        <v>16</v>
      </c>
      <c r="C2820" s="7" t="n">
        <v>300</v>
      </c>
    </row>
    <row r="2821" spans="1:10">
      <c r="A2821" t="s">
        <v>4</v>
      </c>
      <c r="B2821" s="4" t="s">
        <v>5</v>
      </c>
      <c r="C2821" s="4" t="s">
        <v>13</v>
      </c>
      <c r="D2821" s="4" t="s">
        <v>10</v>
      </c>
      <c r="E2821" s="4" t="s">
        <v>6</v>
      </c>
    </row>
    <row r="2822" spans="1:10">
      <c r="A2822" t="n">
        <v>22180</v>
      </c>
      <c r="B2822" s="48" t="n">
        <v>51</v>
      </c>
      <c r="C2822" s="7" t="n">
        <v>4</v>
      </c>
      <c r="D2822" s="7" t="n">
        <v>1</v>
      </c>
      <c r="E2822" s="7" t="s">
        <v>241</v>
      </c>
    </row>
    <row r="2823" spans="1:10">
      <c r="A2823" t="s">
        <v>4</v>
      </c>
      <c r="B2823" s="4" t="s">
        <v>5</v>
      </c>
      <c r="C2823" s="4" t="s">
        <v>10</v>
      </c>
    </row>
    <row r="2824" spans="1:10">
      <c r="A2824" t="n">
        <v>22193</v>
      </c>
      <c r="B2824" s="32" t="n">
        <v>16</v>
      </c>
      <c r="C2824" s="7" t="n">
        <v>0</v>
      </c>
    </row>
    <row r="2825" spans="1:10">
      <c r="A2825" t="s">
        <v>4</v>
      </c>
      <c r="B2825" s="4" t="s">
        <v>5</v>
      </c>
      <c r="C2825" s="4" t="s">
        <v>10</v>
      </c>
      <c r="D2825" s="4" t="s">
        <v>13</v>
      </c>
      <c r="E2825" s="4" t="s">
        <v>9</v>
      </c>
      <c r="F2825" s="4" t="s">
        <v>81</v>
      </c>
      <c r="G2825" s="4" t="s">
        <v>13</v>
      </c>
      <c r="H2825" s="4" t="s">
        <v>13</v>
      </c>
    </row>
    <row r="2826" spans="1:10">
      <c r="A2826" t="n">
        <v>22196</v>
      </c>
      <c r="B2826" s="49" t="n">
        <v>26</v>
      </c>
      <c r="C2826" s="7" t="n">
        <v>1</v>
      </c>
      <c r="D2826" s="7" t="n">
        <v>17</v>
      </c>
      <c r="E2826" s="7" t="n">
        <v>1368</v>
      </c>
      <c r="F2826" s="7" t="s">
        <v>242</v>
      </c>
      <c r="G2826" s="7" t="n">
        <v>2</v>
      </c>
      <c r="H2826" s="7" t="n">
        <v>0</v>
      </c>
    </row>
    <row r="2827" spans="1:10">
      <c r="A2827" t="s">
        <v>4</v>
      </c>
      <c r="B2827" s="4" t="s">
        <v>5</v>
      </c>
    </row>
    <row r="2828" spans="1:10">
      <c r="A2828" t="n">
        <v>22235</v>
      </c>
      <c r="B2828" s="50" t="n">
        <v>28</v>
      </c>
    </row>
    <row r="2829" spans="1:10">
      <c r="A2829" t="s">
        <v>4</v>
      </c>
      <c r="B2829" s="4" t="s">
        <v>5</v>
      </c>
      <c r="C2829" s="4" t="s">
        <v>13</v>
      </c>
      <c r="D2829" s="20" t="s">
        <v>33</v>
      </c>
      <c r="E2829" s="4" t="s">
        <v>5</v>
      </c>
      <c r="F2829" s="4" t="s">
        <v>13</v>
      </c>
      <c r="G2829" s="4" t="s">
        <v>10</v>
      </c>
      <c r="H2829" s="20" t="s">
        <v>34</v>
      </c>
      <c r="I2829" s="4" t="s">
        <v>13</v>
      </c>
      <c r="J2829" s="4" t="s">
        <v>23</v>
      </c>
    </row>
    <row r="2830" spans="1:10">
      <c r="A2830" t="n">
        <v>22236</v>
      </c>
      <c r="B2830" s="11" t="n">
        <v>5</v>
      </c>
      <c r="C2830" s="7" t="n">
        <v>28</v>
      </c>
      <c r="D2830" s="20" t="s">
        <v>3</v>
      </c>
      <c r="E2830" s="30" t="n">
        <v>64</v>
      </c>
      <c r="F2830" s="7" t="n">
        <v>5</v>
      </c>
      <c r="G2830" s="7" t="n">
        <v>4</v>
      </c>
      <c r="H2830" s="20" t="s">
        <v>3</v>
      </c>
      <c r="I2830" s="7" t="n">
        <v>1</v>
      </c>
      <c r="J2830" s="12" t="n">
        <f t="normal" ca="1">A2844</f>
        <v>0</v>
      </c>
    </row>
    <row r="2831" spans="1:10">
      <c r="A2831" t="s">
        <v>4</v>
      </c>
      <c r="B2831" s="4" t="s">
        <v>5</v>
      </c>
      <c r="C2831" s="4" t="s">
        <v>10</v>
      </c>
      <c r="D2831" s="4" t="s">
        <v>13</v>
      </c>
      <c r="E2831" s="4" t="s">
        <v>13</v>
      </c>
      <c r="F2831" s="4" t="s">
        <v>6</v>
      </c>
    </row>
    <row r="2832" spans="1:10">
      <c r="A2832" t="n">
        <v>22247</v>
      </c>
      <c r="B2832" s="27" t="n">
        <v>47</v>
      </c>
      <c r="C2832" s="7" t="n">
        <v>4</v>
      </c>
      <c r="D2832" s="7" t="n">
        <v>0</v>
      </c>
      <c r="E2832" s="7" t="n">
        <v>0</v>
      </c>
      <c r="F2832" s="7" t="s">
        <v>215</v>
      </c>
    </row>
    <row r="2833" spans="1:10">
      <c r="A2833" t="s">
        <v>4</v>
      </c>
      <c r="B2833" s="4" t="s">
        <v>5</v>
      </c>
      <c r="C2833" s="4" t="s">
        <v>10</v>
      </c>
    </row>
    <row r="2834" spans="1:10">
      <c r="A2834" t="n">
        <v>22271</v>
      </c>
      <c r="B2834" s="32" t="n">
        <v>16</v>
      </c>
      <c r="C2834" s="7" t="n">
        <v>300</v>
      </c>
    </row>
    <row r="2835" spans="1:10">
      <c r="A2835" t="s">
        <v>4</v>
      </c>
      <c r="B2835" s="4" t="s">
        <v>5</v>
      </c>
      <c r="C2835" s="4" t="s">
        <v>13</v>
      </c>
      <c r="D2835" s="4" t="s">
        <v>10</v>
      </c>
      <c r="E2835" s="4" t="s">
        <v>6</v>
      </c>
    </row>
    <row r="2836" spans="1:10">
      <c r="A2836" t="n">
        <v>22274</v>
      </c>
      <c r="B2836" s="48" t="n">
        <v>51</v>
      </c>
      <c r="C2836" s="7" t="n">
        <v>4</v>
      </c>
      <c r="D2836" s="7" t="n">
        <v>4</v>
      </c>
      <c r="E2836" s="7" t="s">
        <v>241</v>
      </c>
    </row>
    <row r="2837" spans="1:10">
      <c r="A2837" t="s">
        <v>4</v>
      </c>
      <c r="B2837" s="4" t="s">
        <v>5</v>
      </c>
      <c r="C2837" s="4" t="s">
        <v>10</v>
      </c>
    </row>
    <row r="2838" spans="1:10">
      <c r="A2838" t="n">
        <v>22287</v>
      </c>
      <c r="B2838" s="32" t="n">
        <v>16</v>
      </c>
      <c r="C2838" s="7" t="n">
        <v>0</v>
      </c>
    </row>
    <row r="2839" spans="1:10">
      <c r="A2839" t="s">
        <v>4</v>
      </c>
      <c r="B2839" s="4" t="s">
        <v>5</v>
      </c>
      <c r="C2839" s="4" t="s">
        <v>10</v>
      </c>
      <c r="D2839" s="4" t="s">
        <v>13</v>
      </c>
      <c r="E2839" s="4" t="s">
        <v>9</v>
      </c>
      <c r="F2839" s="4" t="s">
        <v>81</v>
      </c>
      <c r="G2839" s="4" t="s">
        <v>13</v>
      </c>
      <c r="H2839" s="4" t="s">
        <v>13</v>
      </c>
    </row>
    <row r="2840" spans="1:10">
      <c r="A2840" t="n">
        <v>22290</v>
      </c>
      <c r="B2840" s="49" t="n">
        <v>26</v>
      </c>
      <c r="C2840" s="7" t="n">
        <v>4</v>
      </c>
      <c r="D2840" s="7" t="n">
        <v>17</v>
      </c>
      <c r="E2840" s="7" t="n">
        <v>7381</v>
      </c>
      <c r="F2840" s="7" t="s">
        <v>243</v>
      </c>
      <c r="G2840" s="7" t="n">
        <v>2</v>
      </c>
      <c r="H2840" s="7" t="n">
        <v>0</v>
      </c>
    </row>
    <row r="2841" spans="1:10">
      <c r="A2841" t="s">
        <v>4</v>
      </c>
      <c r="B2841" s="4" t="s">
        <v>5</v>
      </c>
    </row>
    <row r="2842" spans="1:10">
      <c r="A2842" t="n">
        <v>22330</v>
      </c>
      <c r="B2842" s="50" t="n">
        <v>28</v>
      </c>
    </row>
    <row r="2843" spans="1:10">
      <c r="A2843" t="s">
        <v>4</v>
      </c>
      <c r="B2843" s="4" t="s">
        <v>5</v>
      </c>
      <c r="C2843" s="4" t="s">
        <v>13</v>
      </c>
      <c r="D2843" s="20" t="s">
        <v>33</v>
      </c>
      <c r="E2843" s="4" t="s">
        <v>5</v>
      </c>
      <c r="F2843" s="4" t="s">
        <v>13</v>
      </c>
      <c r="G2843" s="4" t="s">
        <v>10</v>
      </c>
      <c r="H2843" s="20" t="s">
        <v>34</v>
      </c>
      <c r="I2843" s="4" t="s">
        <v>13</v>
      </c>
      <c r="J2843" s="4" t="s">
        <v>23</v>
      </c>
    </row>
    <row r="2844" spans="1:10">
      <c r="A2844" t="n">
        <v>22331</v>
      </c>
      <c r="B2844" s="11" t="n">
        <v>5</v>
      </c>
      <c r="C2844" s="7" t="n">
        <v>28</v>
      </c>
      <c r="D2844" s="20" t="s">
        <v>3</v>
      </c>
      <c r="E2844" s="30" t="n">
        <v>64</v>
      </c>
      <c r="F2844" s="7" t="n">
        <v>5</v>
      </c>
      <c r="G2844" s="7" t="n">
        <v>8</v>
      </c>
      <c r="H2844" s="20" t="s">
        <v>3</v>
      </c>
      <c r="I2844" s="7" t="n">
        <v>1</v>
      </c>
      <c r="J2844" s="12" t="n">
        <f t="normal" ca="1">A2854</f>
        <v>0</v>
      </c>
    </row>
    <row r="2845" spans="1:10">
      <c r="A2845" t="s">
        <v>4</v>
      </c>
      <c r="B2845" s="4" t="s">
        <v>5</v>
      </c>
      <c r="C2845" s="4" t="s">
        <v>13</v>
      </c>
      <c r="D2845" s="4" t="s">
        <v>10</v>
      </c>
      <c r="E2845" s="4" t="s">
        <v>6</v>
      </c>
    </row>
    <row r="2846" spans="1:10">
      <c r="A2846" t="n">
        <v>22342</v>
      </c>
      <c r="B2846" s="48" t="n">
        <v>51</v>
      </c>
      <c r="C2846" s="7" t="n">
        <v>4</v>
      </c>
      <c r="D2846" s="7" t="n">
        <v>8</v>
      </c>
      <c r="E2846" s="7" t="s">
        <v>89</v>
      </c>
    </row>
    <row r="2847" spans="1:10">
      <c r="A2847" t="s">
        <v>4</v>
      </c>
      <c r="B2847" s="4" t="s">
        <v>5</v>
      </c>
      <c r="C2847" s="4" t="s">
        <v>10</v>
      </c>
    </row>
    <row r="2848" spans="1:10">
      <c r="A2848" t="n">
        <v>22355</v>
      </c>
      <c r="B2848" s="32" t="n">
        <v>16</v>
      </c>
      <c r="C2848" s="7" t="n">
        <v>0</v>
      </c>
    </row>
    <row r="2849" spans="1:10">
      <c r="A2849" t="s">
        <v>4</v>
      </c>
      <c r="B2849" s="4" t="s">
        <v>5</v>
      </c>
      <c r="C2849" s="4" t="s">
        <v>10</v>
      </c>
      <c r="D2849" s="4" t="s">
        <v>13</v>
      </c>
      <c r="E2849" s="4" t="s">
        <v>9</v>
      </c>
      <c r="F2849" s="4" t="s">
        <v>81</v>
      </c>
      <c r="G2849" s="4" t="s">
        <v>13</v>
      </c>
      <c r="H2849" s="4" t="s">
        <v>13</v>
      </c>
    </row>
    <row r="2850" spans="1:10">
      <c r="A2850" t="n">
        <v>22358</v>
      </c>
      <c r="B2850" s="49" t="n">
        <v>26</v>
      </c>
      <c r="C2850" s="7" t="n">
        <v>8</v>
      </c>
      <c r="D2850" s="7" t="n">
        <v>17</v>
      </c>
      <c r="E2850" s="7" t="n">
        <v>9350</v>
      </c>
      <c r="F2850" s="7" t="s">
        <v>244</v>
      </c>
      <c r="G2850" s="7" t="n">
        <v>2</v>
      </c>
      <c r="H2850" s="7" t="n">
        <v>0</v>
      </c>
    </row>
    <row r="2851" spans="1:10">
      <c r="A2851" t="s">
        <v>4</v>
      </c>
      <c r="B2851" s="4" t="s">
        <v>5</v>
      </c>
    </row>
    <row r="2852" spans="1:10">
      <c r="A2852" t="n">
        <v>22387</v>
      </c>
      <c r="B2852" s="50" t="n">
        <v>28</v>
      </c>
    </row>
    <row r="2853" spans="1:10">
      <c r="A2853" t="s">
        <v>4</v>
      </c>
      <c r="B2853" s="4" t="s">
        <v>5</v>
      </c>
      <c r="C2853" s="4" t="s">
        <v>13</v>
      </c>
      <c r="D2853" s="20" t="s">
        <v>33</v>
      </c>
      <c r="E2853" s="4" t="s">
        <v>5</v>
      </c>
      <c r="F2853" s="4" t="s">
        <v>13</v>
      </c>
      <c r="G2853" s="4" t="s">
        <v>10</v>
      </c>
      <c r="H2853" s="20" t="s">
        <v>34</v>
      </c>
      <c r="I2853" s="4" t="s">
        <v>13</v>
      </c>
      <c r="J2853" s="4" t="s">
        <v>23</v>
      </c>
    </row>
    <row r="2854" spans="1:10">
      <c r="A2854" t="n">
        <v>22388</v>
      </c>
      <c r="B2854" s="11" t="n">
        <v>5</v>
      </c>
      <c r="C2854" s="7" t="n">
        <v>28</v>
      </c>
      <c r="D2854" s="20" t="s">
        <v>3</v>
      </c>
      <c r="E2854" s="30" t="n">
        <v>64</v>
      </c>
      <c r="F2854" s="7" t="n">
        <v>5</v>
      </c>
      <c r="G2854" s="7" t="n">
        <v>9</v>
      </c>
      <c r="H2854" s="20" t="s">
        <v>3</v>
      </c>
      <c r="I2854" s="7" t="n">
        <v>1</v>
      </c>
      <c r="J2854" s="12" t="n">
        <f t="normal" ca="1">A2868</f>
        <v>0</v>
      </c>
    </row>
    <row r="2855" spans="1:10">
      <c r="A2855" t="s">
        <v>4</v>
      </c>
      <c r="B2855" s="4" t="s">
        <v>5</v>
      </c>
      <c r="C2855" s="4" t="s">
        <v>10</v>
      </c>
      <c r="D2855" s="4" t="s">
        <v>13</v>
      </c>
      <c r="E2855" s="4" t="s">
        <v>13</v>
      </c>
      <c r="F2855" s="4" t="s">
        <v>6</v>
      </c>
    </row>
    <row r="2856" spans="1:10">
      <c r="A2856" t="n">
        <v>22399</v>
      </c>
      <c r="B2856" s="27" t="n">
        <v>47</v>
      </c>
      <c r="C2856" s="7" t="n">
        <v>9</v>
      </c>
      <c r="D2856" s="7" t="n">
        <v>0</v>
      </c>
      <c r="E2856" s="7" t="n">
        <v>0</v>
      </c>
      <c r="F2856" s="7" t="s">
        <v>75</v>
      </c>
    </row>
    <row r="2857" spans="1:10">
      <c r="A2857" t="s">
        <v>4</v>
      </c>
      <c r="B2857" s="4" t="s">
        <v>5</v>
      </c>
      <c r="C2857" s="4" t="s">
        <v>10</v>
      </c>
    </row>
    <row r="2858" spans="1:10">
      <c r="A2858" t="n">
        <v>22418</v>
      </c>
      <c r="B2858" s="32" t="n">
        <v>16</v>
      </c>
      <c r="C2858" s="7" t="n">
        <v>300</v>
      </c>
    </row>
    <row r="2859" spans="1:10">
      <c r="A2859" t="s">
        <v>4</v>
      </c>
      <c r="B2859" s="4" t="s">
        <v>5</v>
      </c>
      <c r="C2859" s="4" t="s">
        <v>13</v>
      </c>
      <c r="D2859" s="4" t="s">
        <v>10</v>
      </c>
      <c r="E2859" s="4" t="s">
        <v>6</v>
      </c>
    </row>
    <row r="2860" spans="1:10">
      <c r="A2860" t="n">
        <v>22421</v>
      </c>
      <c r="B2860" s="48" t="n">
        <v>51</v>
      </c>
      <c r="C2860" s="7" t="n">
        <v>4</v>
      </c>
      <c r="D2860" s="7" t="n">
        <v>9</v>
      </c>
      <c r="E2860" s="7" t="s">
        <v>142</v>
      </c>
    </row>
    <row r="2861" spans="1:10">
      <c r="A2861" t="s">
        <v>4</v>
      </c>
      <c r="B2861" s="4" t="s">
        <v>5</v>
      </c>
      <c r="C2861" s="4" t="s">
        <v>10</v>
      </c>
    </row>
    <row r="2862" spans="1:10">
      <c r="A2862" t="n">
        <v>22434</v>
      </c>
      <c r="B2862" s="32" t="n">
        <v>16</v>
      </c>
      <c r="C2862" s="7" t="n">
        <v>0</v>
      </c>
    </row>
    <row r="2863" spans="1:10">
      <c r="A2863" t="s">
        <v>4</v>
      </c>
      <c r="B2863" s="4" t="s">
        <v>5</v>
      </c>
      <c r="C2863" s="4" t="s">
        <v>10</v>
      </c>
      <c r="D2863" s="4" t="s">
        <v>13</v>
      </c>
      <c r="E2863" s="4" t="s">
        <v>9</v>
      </c>
      <c r="F2863" s="4" t="s">
        <v>81</v>
      </c>
      <c r="G2863" s="4" t="s">
        <v>13</v>
      </c>
      <c r="H2863" s="4" t="s">
        <v>13</v>
      </c>
    </row>
    <row r="2864" spans="1:10">
      <c r="A2864" t="n">
        <v>22437</v>
      </c>
      <c r="B2864" s="49" t="n">
        <v>26</v>
      </c>
      <c r="C2864" s="7" t="n">
        <v>9</v>
      </c>
      <c r="D2864" s="7" t="n">
        <v>17</v>
      </c>
      <c r="E2864" s="7" t="n">
        <v>5346</v>
      </c>
      <c r="F2864" s="7" t="s">
        <v>245</v>
      </c>
      <c r="G2864" s="7" t="n">
        <v>2</v>
      </c>
      <c r="H2864" s="7" t="n">
        <v>0</v>
      </c>
    </row>
    <row r="2865" spans="1:10">
      <c r="A2865" t="s">
        <v>4</v>
      </c>
      <c r="B2865" s="4" t="s">
        <v>5</v>
      </c>
    </row>
    <row r="2866" spans="1:10">
      <c r="A2866" t="n">
        <v>22468</v>
      </c>
      <c r="B2866" s="50" t="n">
        <v>28</v>
      </c>
    </row>
    <row r="2867" spans="1:10">
      <c r="A2867" t="s">
        <v>4</v>
      </c>
      <c r="B2867" s="4" t="s">
        <v>5</v>
      </c>
      <c r="C2867" s="4" t="s">
        <v>13</v>
      </c>
      <c r="D2867" s="20" t="s">
        <v>33</v>
      </c>
      <c r="E2867" s="4" t="s">
        <v>5</v>
      </c>
      <c r="F2867" s="4" t="s">
        <v>13</v>
      </c>
      <c r="G2867" s="4" t="s">
        <v>10</v>
      </c>
      <c r="H2867" s="20" t="s">
        <v>34</v>
      </c>
      <c r="I2867" s="4" t="s">
        <v>13</v>
      </c>
      <c r="J2867" s="4" t="s">
        <v>23</v>
      </c>
    </row>
    <row r="2868" spans="1:10">
      <c r="A2868" t="n">
        <v>22469</v>
      </c>
      <c r="B2868" s="11" t="n">
        <v>5</v>
      </c>
      <c r="C2868" s="7" t="n">
        <v>28</v>
      </c>
      <c r="D2868" s="20" t="s">
        <v>3</v>
      </c>
      <c r="E2868" s="30" t="n">
        <v>64</v>
      </c>
      <c r="F2868" s="7" t="n">
        <v>5</v>
      </c>
      <c r="G2868" s="7" t="n">
        <v>7</v>
      </c>
      <c r="H2868" s="20" t="s">
        <v>3</v>
      </c>
      <c r="I2868" s="7" t="n">
        <v>1</v>
      </c>
      <c r="J2868" s="12" t="n">
        <f t="normal" ca="1">A2882</f>
        <v>0</v>
      </c>
    </row>
    <row r="2869" spans="1:10">
      <c r="A2869" t="s">
        <v>4</v>
      </c>
      <c r="B2869" s="4" t="s">
        <v>5</v>
      </c>
      <c r="C2869" s="4" t="s">
        <v>10</v>
      </c>
      <c r="D2869" s="4" t="s">
        <v>13</v>
      </c>
      <c r="E2869" s="4" t="s">
        <v>13</v>
      </c>
      <c r="F2869" s="4" t="s">
        <v>6</v>
      </c>
    </row>
    <row r="2870" spans="1:10">
      <c r="A2870" t="n">
        <v>22480</v>
      </c>
      <c r="B2870" s="27" t="n">
        <v>47</v>
      </c>
      <c r="C2870" s="7" t="n">
        <v>7</v>
      </c>
      <c r="D2870" s="7" t="n">
        <v>0</v>
      </c>
      <c r="E2870" s="7" t="n">
        <v>0</v>
      </c>
      <c r="F2870" s="7" t="s">
        <v>216</v>
      </c>
    </row>
    <row r="2871" spans="1:10">
      <c r="A2871" t="s">
        <v>4</v>
      </c>
      <c r="B2871" s="4" t="s">
        <v>5</v>
      </c>
      <c r="C2871" s="4" t="s">
        <v>10</v>
      </c>
    </row>
    <row r="2872" spans="1:10">
      <c r="A2872" t="n">
        <v>22500</v>
      </c>
      <c r="B2872" s="32" t="n">
        <v>16</v>
      </c>
      <c r="C2872" s="7" t="n">
        <v>300</v>
      </c>
    </row>
    <row r="2873" spans="1:10">
      <c r="A2873" t="s">
        <v>4</v>
      </c>
      <c r="B2873" s="4" t="s">
        <v>5</v>
      </c>
      <c r="C2873" s="4" t="s">
        <v>13</v>
      </c>
      <c r="D2873" s="4" t="s">
        <v>10</v>
      </c>
      <c r="E2873" s="4" t="s">
        <v>6</v>
      </c>
    </row>
    <row r="2874" spans="1:10">
      <c r="A2874" t="n">
        <v>22503</v>
      </c>
      <c r="B2874" s="48" t="n">
        <v>51</v>
      </c>
      <c r="C2874" s="7" t="n">
        <v>4</v>
      </c>
      <c r="D2874" s="7" t="n">
        <v>7</v>
      </c>
      <c r="E2874" s="7" t="s">
        <v>246</v>
      </c>
    </row>
    <row r="2875" spans="1:10">
      <c r="A2875" t="s">
        <v>4</v>
      </c>
      <c r="B2875" s="4" t="s">
        <v>5</v>
      </c>
      <c r="C2875" s="4" t="s">
        <v>10</v>
      </c>
    </row>
    <row r="2876" spans="1:10">
      <c r="A2876" t="n">
        <v>22516</v>
      </c>
      <c r="B2876" s="32" t="n">
        <v>16</v>
      </c>
      <c r="C2876" s="7" t="n">
        <v>0</v>
      </c>
    </row>
    <row r="2877" spans="1:10">
      <c r="A2877" t="s">
        <v>4</v>
      </c>
      <c r="B2877" s="4" t="s">
        <v>5</v>
      </c>
      <c r="C2877" s="4" t="s">
        <v>10</v>
      </c>
      <c r="D2877" s="4" t="s">
        <v>13</v>
      </c>
      <c r="E2877" s="4" t="s">
        <v>9</v>
      </c>
      <c r="F2877" s="4" t="s">
        <v>81</v>
      </c>
      <c r="G2877" s="4" t="s">
        <v>13</v>
      </c>
      <c r="H2877" s="4" t="s">
        <v>13</v>
      </c>
    </row>
    <row r="2878" spans="1:10">
      <c r="A2878" t="n">
        <v>22519</v>
      </c>
      <c r="B2878" s="49" t="n">
        <v>26</v>
      </c>
      <c r="C2878" s="7" t="n">
        <v>7</v>
      </c>
      <c r="D2878" s="7" t="n">
        <v>17</v>
      </c>
      <c r="E2878" s="7" t="n">
        <v>4377</v>
      </c>
      <c r="F2878" s="7" t="s">
        <v>247</v>
      </c>
      <c r="G2878" s="7" t="n">
        <v>2</v>
      </c>
      <c r="H2878" s="7" t="n">
        <v>0</v>
      </c>
    </row>
    <row r="2879" spans="1:10">
      <c r="A2879" t="s">
        <v>4</v>
      </c>
      <c r="B2879" s="4" t="s">
        <v>5</v>
      </c>
    </row>
    <row r="2880" spans="1:10">
      <c r="A2880" t="n">
        <v>22564</v>
      </c>
      <c r="B2880" s="50" t="n">
        <v>28</v>
      </c>
    </row>
    <row r="2881" spans="1:10">
      <c r="A2881" t="s">
        <v>4</v>
      </c>
      <c r="B2881" s="4" t="s">
        <v>5</v>
      </c>
      <c r="C2881" s="4" t="s">
        <v>10</v>
      </c>
      <c r="D2881" s="4" t="s">
        <v>10</v>
      </c>
      <c r="E2881" s="4" t="s">
        <v>10</v>
      </c>
    </row>
    <row r="2882" spans="1:10">
      <c r="A2882" t="n">
        <v>22565</v>
      </c>
      <c r="B2882" s="45" t="n">
        <v>61</v>
      </c>
      <c r="C2882" s="7" t="n">
        <v>6</v>
      </c>
      <c r="D2882" s="7" t="n">
        <v>0</v>
      </c>
      <c r="E2882" s="7" t="n">
        <v>1000</v>
      </c>
    </row>
    <row r="2883" spans="1:10">
      <c r="A2883" t="s">
        <v>4</v>
      </c>
      <c r="B2883" s="4" t="s">
        <v>5</v>
      </c>
      <c r="C2883" s="4" t="s">
        <v>10</v>
      </c>
    </row>
    <row r="2884" spans="1:10">
      <c r="A2884" t="n">
        <v>22572</v>
      </c>
      <c r="B2884" s="32" t="n">
        <v>16</v>
      </c>
      <c r="C2884" s="7" t="n">
        <v>300</v>
      </c>
    </row>
    <row r="2885" spans="1:10">
      <c r="A2885" t="s">
        <v>4</v>
      </c>
      <c r="B2885" s="4" t="s">
        <v>5</v>
      </c>
      <c r="C2885" s="4" t="s">
        <v>13</v>
      </c>
      <c r="D2885" s="4" t="s">
        <v>10</v>
      </c>
      <c r="E2885" s="4" t="s">
        <v>6</v>
      </c>
    </row>
    <row r="2886" spans="1:10">
      <c r="A2886" t="n">
        <v>22575</v>
      </c>
      <c r="B2886" s="48" t="n">
        <v>51</v>
      </c>
      <c r="C2886" s="7" t="n">
        <v>4</v>
      </c>
      <c r="D2886" s="7" t="n">
        <v>6</v>
      </c>
      <c r="E2886" s="7" t="s">
        <v>102</v>
      </c>
    </row>
    <row r="2887" spans="1:10">
      <c r="A2887" t="s">
        <v>4</v>
      </c>
      <c r="B2887" s="4" t="s">
        <v>5</v>
      </c>
      <c r="C2887" s="4" t="s">
        <v>10</v>
      </c>
    </row>
    <row r="2888" spans="1:10">
      <c r="A2888" t="n">
        <v>22589</v>
      </c>
      <c r="B2888" s="32" t="n">
        <v>16</v>
      </c>
      <c r="C2888" s="7" t="n">
        <v>0</v>
      </c>
    </row>
    <row r="2889" spans="1:10">
      <c r="A2889" t="s">
        <v>4</v>
      </c>
      <c r="B2889" s="4" t="s">
        <v>5</v>
      </c>
      <c r="C2889" s="4" t="s">
        <v>10</v>
      </c>
      <c r="D2889" s="4" t="s">
        <v>13</v>
      </c>
      <c r="E2889" s="4" t="s">
        <v>9</v>
      </c>
      <c r="F2889" s="4" t="s">
        <v>81</v>
      </c>
      <c r="G2889" s="4" t="s">
        <v>13</v>
      </c>
      <c r="H2889" s="4" t="s">
        <v>13</v>
      </c>
    </row>
    <row r="2890" spans="1:10">
      <c r="A2890" t="n">
        <v>22592</v>
      </c>
      <c r="B2890" s="49" t="n">
        <v>26</v>
      </c>
      <c r="C2890" s="7" t="n">
        <v>6</v>
      </c>
      <c r="D2890" s="7" t="n">
        <v>17</v>
      </c>
      <c r="E2890" s="7" t="n">
        <v>8365</v>
      </c>
      <c r="F2890" s="7" t="s">
        <v>248</v>
      </c>
      <c r="G2890" s="7" t="n">
        <v>2</v>
      </c>
      <c r="H2890" s="7" t="n">
        <v>0</v>
      </c>
    </row>
    <row r="2891" spans="1:10">
      <c r="A2891" t="s">
        <v>4</v>
      </c>
      <c r="B2891" s="4" t="s">
        <v>5</v>
      </c>
    </row>
    <row r="2892" spans="1:10">
      <c r="A2892" t="n">
        <v>22648</v>
      </c>
      <c r="B2892" s="50" t="n">
        <v>28</v>
      </c>
    </row>
    <row r="2893" spans="1:10">
      <c r="A2893" t="s">
        <v>4</v>
      </c>
      <c r="B2893" s="4" t="s">
        <v>5</v>
      </c>
      <c r="C2893" s="4" t="s">
        <v>10</v>
      </c>
      <c r="D2893" s="4" t="s">
        <v>10</v>
      </c>
      <c r="E2893" s="4" t="s">
        <v>10</v>
      </c>
    </row>
    <row r="2894" spans="1:10">
      <c r="A2894" t="n">
        <v>22649</v>
      </c>
      <c r="B2894" s="45" t="n">
        <v>61</v>
      </c>
      <c r="C2894" s="7" t="n">
        <v>0</v>
      </c>
      <c r="D2894" s="7" t="n">
        <v>6</v>
      </c>
      <c r="E2894" s="7" t="n">
        <v>1000</v>
      </c>
    </row>
    <row r="2895" spans="1:10">
      <c r="A2895" t="s">
        <v>4</v>
      </c>
      <c r="B2895" s="4" t="s">
        <v>5</v>
      </c>
      <c r="C2895" s="4" t="s">
        <v>10</v>
      </c>
    </row>
    <row r="2896" spans="1:10">
      <c r="A2896" t="n">
        <v>22656</v>
      </c>
      <c r="B2896" s="32" t="n">
        <v>16</v>
      </c>
      <c r="C2896" s="7" t="n">
        <v>300</v>
      </c>
    </row>
    <row r="2897" spans="1:8">
      <c r="A2897" t="s">
        <v>4</v>
      </c>
      <c r="B2897" s="4" t="s">
        <v>5</v>
      </c>
      <c r="C2897" s="4" t="s">
        <v>13</v>
      </c>
      <c r="D2897" s="4" t="s">
        <v>10</v>
      </c>
      <c r="E2897" s="4" t="s">
        <v>6</v>
      </c>
    </row>
    <row r="2898" spans="1:8">
      <c r="A2898" t="n">
        <v>22659</v>
      </c>
      <c r="B2898" s="48" t="n">
        <v>51</v>
      </c>
      <c r="C2898" s="7" t="n">
        <v>4</v>
      </c>
      <c r="D2898" s="7" t="n">
        <v>0</v>
      </c>
      <c r="E2898" s="7" t="s">
        <v>224</v>
      </c>
    </row>
    <row r="2899" spans="1:8">
      <c r="A2899" t="s">
        <v>4</v>
      </c>
      <c r="B2899" s="4" t="s">
        <v>5</v>
      </c>
      <c r="C2899" s="4" t="s">
        <v>10</v>
      </c>
    </row>
    <row r="2900" spans="1:8">
      <c r="A2900" t="n">
        <v>22673</v>
      </c>
      <c r="B2900" s="32" t="n">
        <v>16</v>
      </c>
      <c r="C2900" s="7" t="n">
        <v>0</v>
      </c>
    </row>
    <row r="2901" spans="1:8">
      <c r="A2901" t="s">
        <v>4</v>
      </c>
      <c r="B2901" s="4" t="s">
        <v>5</v>
      </c>
      <c r="C2901" s="4" t="s">
        <v>10</v>
      </c>
      <c r="D2901" s="4" t="s">
        <v>13</v>
      </c>
      <c r="E2901" s="4" t="s">
        <v>9</v>
      </c>
      <c r="F2901" s="4" t="s">
        <v>81</v>
      </c>
      <c r="G2901" s="4" t="s">
        <v>13</v>
      </c>
      <c r="H2901" s="4" t="s">
        <v>13</v>
      </c>
      <c r="I2901" s="4" t="s">
        <v>13</v>
      </c>
      <c r="J2901" s="4" t="s">
        <v>9</v>
      </c>
      <c r="K2901" s="4" t="s">
        <v>81</v>
      </c>
      <c r="L2901" s="4" t="s">
        <v>13</v>
      </c>
      <c r="M2901" s="4" t="s">
        <v>13</v>
      </c>
    </row>
    <row r="2902" spans="1:8">
      <c r="A2902" t="n">
        <v>22676</v>
      </c>
      <c r="B2902" s="49" t="n">
        <v>26</v>
      </c>
      <c r="C2902" s="7" t="n">
        <v>0</v>
      </c>
      <c r="D2902" s="7" t="n">
        <v>17</v>
      </c>
      <c r="E2902" s="7" t="n">
        <v>52692</v>
      </c>
      <c r="F2902" s="7" t="s">
        <v>249</v>
      </c>
      <c r="G2902" s="7" t="n">
        <v>2</v>
      </c>
      <c r="H2902" s="7" t="n">
        <v>3</v>
      </c>
      <c r="I2902" s="7" t="n">
        <v>17</v>
      </c>
      <c r="J2902" s="7" t="n">
        <v>52693</v>
      </c>
      <c r="K2902" s="7" t="s">
        <v>250</v>
      </c>
      <c r="L2902" s="7" t="n">
        <v>2</v>
      </c>
      <c r="M2902" s="7" t="n">
        <v>0</v>
      </c>
    </row>
    <row r="2903" spans="1:8">
      <c r="A2903" t="s">
        <v>4</v>
      </c>
      <c r="B2903" s="4" t="s">
        <v>5</v>
      </c>
    </row>
    <row r="2904" spans="1:8">
      <c r="A2904" t="n">
        <v>22766</v>
      </c>
      <c r="B2904" s="50" t="n">
        <v>28</v>
      </c>
    </row>
    <row r="2905" spans="1:8">
      <c r="A2905" t="s">
        <v>4</v>
      </c>
      <c r="B2905" s="4" t="s">
        <v>5</v>
      </c>
      <c r="C2905" s="4" t="s">
        <v>10</v>
      </c>
      <c r="D2905" s="4" t="s">
        <v>10</v>
      </c>
      <c r="E2905" s="4" t="s">
        <v>10</v>
      </c>
    </row>
    <row r="2906" spans="1:8">
      <c r="A2906" t="n">
        <v>22767</v>
      </c>
      <c r="B2906" s="45" t="n">
        <v>61</v>
      </c>
      <c r="C2906" s="7" t="n">
        <v>3</v>
      </c>
      <c r="D2906" s="7" t="n">
        <v>0</v>
      </c>
      <c r="E2906" s="7" t="n">
        <v>1000</v>
      </c>
    </row>
    <row r="2907" spans="1:8">
      <c r="A2907" t="s">
        <v>4</v>
      </c>
      <c r="B2907" s="4" t="s">
        <v>5</v>
      </c>
      <c r="C2907" s="4" t="s">
        <v>10</v>
      </c>
    </row>
    <row r="2908" spans="1:8">
      <c r="A2908" t="n">
        <v>22774</v>
      </c>
      <c r="B2908" s="32" t="n">
        <v>16</v>
      </c>
      <c r="C2908" s="7" t="n">
        <v>300</v>
      </c>
    </row>
    <row r="2909" spans="1:8">
      <c r="A2909" t="s">
        <v>4</v>
      </c>
      <c r="B2909" s="4" t="s">
        <v>5</v>
      </c>
      <c r="C2909" s="4" t="s">
        <v>13</v>
      </c>
      <c r="D2909" s="4" t="s">
        <v>10</v>
      </c>
      <c r="E2909" s="4" t="s">
        <v>6</v>
      </c>
    </row>
    <row r="2910" spans="1:8">
      <c r="A2910" t="n">
        <v>22777</v>
      </c>
      <c r="B2910" s="48" t="n">
        <v>51</v>
      </c>
      <c r="C2910" s="7" t="n">
        <v>4</v>
      </c>
      <c r="D2910" s="7" t="n">
        <v>3</v>
      </c>
      <c r="E2910" s="7" t="s">
        <v>86</v>
      </c>
    </row>
    <row r="2911" spans="1:8">
      <c r="A2911" t="s">
        <v>4</v>
      </c>
      <c r="B2911" s="4" t="s">
        <v>5</v>
      </c>
      <c r="C2911" s="4" t="s">
        <v>10</v>
      </c>
    </row>
    <row r="2912" spans="1:8">
      <c r="A2912" t="n">
        <v>22790</v>
      </c>
      <c r="B2912" s="32" t="n">
        <v>16</v>
      </c>
      <c r="C2912" s="7" t="n">
        <v>0</v>
      </c>
    </row>
    <row r="2913" spans="1:13">
      <c r="A2913" t="s">
        <v>4</v>
      </c>
      <c r="B2913" s="4" t="s">
        <v>5</v>
      </c>
      <c r="C2913" s="4" t="s">
        <v>10</v>
      </c>
      <c r="D2913" s="4" t="s">
        <v>13</v>
      </c>
      <c r="E2913" s="4" t="s">
        <v>9</v>
      </c>
      <c r="F2913" s="4" t="s">
        <v>81</v>
      </c>
      <c r="G2913" s="4" t="s">
        <v>13</v>
      </c>
      <c r="H2913" s="4" t="s">
        <v>13</v>
      </c>
    </row>
    <row r="2914" spans="1:13">
      <c r="A2914" t="n">
        <v>22793</v>
      </c>
      <c r="B2914" s="49" t="n">
        <v>26</v>
      </c>
      <c r="C2914" s="7" t="n">
        <v>3</v>
      </c>
      <c r="D2914" s="7" t="n">
        <v>17</v>
      </c>
      <c r="E2914" s="7" t="n">
        <v>2337</v>
      </c>
      <c r="F2914" s="7" t="s">
        <v>251</v>
      </c>
      <c r="G2914" s="7" t="n">
        <v>2</v>
      </c>
      <c r="H2914" s="7" t="n">
        <v>0</v>
      </c>
    </row>
    <row r="2915" spans="1:13">
      <c r="A2915" t="s">
        <v>4</v>
      </c>
      <c r="B2915" s="4" t="s">
        <v>5</v>
      </c>
    </row>
    <row r="2916" spans="1:13">
      <c r="A2916" t="n">
        <v>22813</v>
      </c>
      <c r="B2916" s="50" t="n">
        <v>28</v>
      </c>
    </row>
    <row r="2917" spans="1:13">
      <c r="A2917" t="s">
        <v>4</v>
      </c>
      <c r="B2917" s="4" t="s">
        <v>5</v>
      </c>
      <c r="C2917" s="4" t="s">
        <v>13</v>
      </c>
      <c r="D2917" s="4" t="s">
        <v>10</v>
      </c>
      <c r="E2917" s="4" t="s">
        <v>6</v>
      </c>
    </row>
    <row r="2918" spans="1:13">
      <c r="A2918" t="n">
        <v>22814</v>
      </c>
      <c r="B2918" s="48" t="n">
        <v>51</v>
      </c>
      <c r="C2918" s="7" t="n">
        <v>4</v>
      </c>
      <c r="D2918" s="7" t="n">
        <v>5</v>
      </c>
      <c r="E2918" s="7" t="s">
        <v>252</v>
      </c>
    </row>
    <row r="2919" spans="1:13">
      <c r="A2919" t="s">
        <v>4</v>
      </c>
      <c r="B2919" s="4" t="s">
        <v>5</v>
      </c>
      <c r="C2919" s="4" t="s">
        <v>10</v>
      </c>
    </row>
    <row r="2920" spans="1:13">
      <c r="A2920" t="n">
        <v>22827</v>
      </c>
      <c r="B2920" s="32" t="n">
        <v>16</v>
      </c>
      <c r="C2920" s="7" t="n">
        <v>0</v>
      </c>
    </row>
    <row r="2921" spans="1:13">
      <c r="A2921" t="s">
        <v>4</v>
      </c>
      <c r="B2921" s="4" t="s">
        <v>5</v>
      </c>
      <c r="C2921" s="4" t="s">
        <v>10</v>
      </c>
      <c r="D2921" s="4" t="s">
        <v>13</v>
      </c>
      <c r="E2921" s="4" t="s">
        <v>9</v>
      </c>
      <c r="F2921" s="4" t="s">
        <v>81</v>
      </c>
      <c r="G2921" s="4" t="s">
        <v>13</v>
      </c>
      <c r="H2921" s="4" t="s">
        <v>13</v>
      </c>
    </row>
    <row r="2922" spans="1:13">
      <c r="A2922" t="n">
        <v>22830</v>
      </c>
      <c r="B2922" s="49" t="n">
        <v>26</v>
      </c>
      <c r="C2922" s="7" t="n">
        <v>5</v>
      </c>
      <c r="D2922" s="7" t="n">
        <v>17</v>
      </c>
      <c r="E2922" s="7" t="n">
        <v>3362</v>
      </c>
      <c r="F2922" s="7" t="s">
        <v>253</v>
      </c>
      <c r="G2922" s="7" t="n">
        <v>2</v>
      </c>
      <c r="H2922" s="7" t="n">
        <v>0</v>
      </c>
    </row>
    <row r="2923" spans="1:13">
      <c r="A2923" t="s">
        <v>4</v>
      </c>
      <c r="B2923" s="4" t="s">
        <v>5</v>
      </c>
    </row>
    <row r="2924" spans="1:13">
      <c r="A2924" t="n">
        <v>22885</v>
      </c>
      <c r="B2924" s="50" t="n">
        <v>28</v>
      </c>
    </row>
    <row r="2925" spans="1:13">
      <c r="A2925" t="s">
        <v>4</v>
      </c>
      <c r="B2925" s="4" t="s">
        <v>5</v>
      </c>
      <c r="C2925" s="4" t="s">
        <v>10</v>
      </c>
      <c r="D2925" s="4" t="s">
        <v>13</v>
      </c>
    </row>
    <row r="2926" spans="1:13">
      <c r="A2926" t="n">
        <v>22886</v>
      </c>
      <c r="B2926" s="51" t="n">
        <v>89</v>
      </c>
      <c r="C2926" s="7" t="n">
        <v>65533</v>
      </c>
      <c r="D2926" s="7" t="n">
        <v>1</v>
      </c>
    </row>
    <row r="2927" spans="1:13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24</v>
      </c>
    </row>
    <row r="2928" spans="1:13">
      <c r="A2928" t="n">
        <v>22890</v>
      </c>
      <c r="B2928" s="22" t="n">
        <v>58</v>
      </c>
      <c r="C2928" s="7" t="n">
        <v>101</v>
      </c>
      <c r="D2928" s="7" t="n">
        <v>500</v>
      </c>
      <c r="E2928" s="7" t="n">
        <v>1</v>
      </c>
    </row>
    <row r="2929" spans="1:8">
      <c r="A2929" t="s">
        <v>4</v>
      </c>
      <c r="B2929" s="4" t="s">
        <v>5</v>
      </c>
      <c r="C2929" s="4" t="s">
        <v>13</v>
      </c>
      <c r="D2929" s="4" t="s">
        <v>10</v>
      </c>
    </row>
    <row r="2930" spans="1:8">
      <c r="A2930" t="n">
        <v>22898</v>
      </c>
      <c r="B2930" s="22" t="n">
        <v>58</v>
      </c>
      <c r="C2930" s="7" t="n">
        <v>254</v>
      </c>
      <c r="D2930" s="7" t="n">
        <v>0</v>
      </c>
    </row>
    <row r="2931" spans="1:8">
      <c r="A2931" t="s">
        <v>4</v>
      </c>
      <c r="B2931" s="4" t="s">
        <v>5</v>
      </c>
      <c r="C2931" s="4" t="s">
        <v>10</v>
      </c>
      <c r="D2931" s="4" t="s">
        <v>13</v>
      </c>
      <c r="E2931" s="4" t="s">
        <v>13</v>
      </c>
      <c r="F2931" s="4" t="s">
        <v>6</v>
      </c>
    </row>
    <row r="2932" spans="1:8">
      <c r="A2932" t="n">
        <v>22902</v>
      </c>
      <c r="B2932" s="27" t="n">
        <v>47</v>
      </c>
      <c r="C2932" s="7" t="n">
        <v>9</v>
      </c>
      <c r="D2932" s="7" t="n">
        <v>0</v>
      </c>
      <c r="E2932" s="7" t="n">
        <v>0</v>
      </c>
      <c r="F2932" s="7" t="s">
        <v>141</v>
      </c>
    </row>
    <row r="2933" spans="1:8">
      <c r="A2933" t="s">
        <v>4</v>
      </c>
      <c r="B2933" s="4" t="s">
        <v>5</v>
      </c>
      <c r="C2933" s="4" t="s">
        <v>13</v>
      </c>
      <c r="D2933" s="4" t="s">
        <v>13</v>
      </c>
      <c r="E2933" s="4" t="s">
        <v>24</v>
      </c>
      <c r="F2933" s="4" t="s">
        <v>24</v>
      </c>
      <c r="G2933" s="4" t="s">
        <v>24</v>
      </c>
      <c r="H2933" s="4" t="s">
        <v>10</v>
      </c>
    </row>
    <row r="2934" spans="1:8">
      <c r="A2934" t="n">
        <v>22917</v>
      </c>
      <c r="B2934" s="39" t="n">
        <v>45</v>
      </c>
      <c r="C2934" s="7" t="n">
        <v>2</v>
      </c>
      <c r="D2934" s="7" t="n">
        <v>3</v>
      </c>
      <c r="E2934" s="7" t="n">
        <v>-6.05000019073486</v>
      </c>
      <c r="F2934" s="7" t="n">
        <v>14.1300001144409</v>
      </c>
      <c r="G2934" s="7" t="n">
        <v>-191.080001831055</v>
      </c>
      <c r="H2934" s="7" t="n">
        <v>0</v>
      </c>
    </row>
    <row r="2935" spans="1:8">
      <c r="A2935" t="s">
        <v>4</v>
      </c>
      <c r="B2935" s="4" t="s">
        <v>5</v>
      </c>
      <c r="C2935" s="4" t="s">
        <v>13</v>
      </c>
      <c r="D2935" s="4" t="s">
        <v>13</v>
      </c>
      <c r="E2935" s="4" t="s">
        <v>24</v>
      </c>
      <c r="F2935" s="4" t="s">
        <v>24</v>
      </c>
      <c r="G2935" s="4" t="s">
        <v>24</v>
      </c>
      <c r="H2935" s="4" t="s">
        <v>10</v>
      </c>
      <c r="I2935" s="4" t="s">
        <v>13</v>
      </c>
    </row>
    <row r="2936" spans="1:8">
      <c r="A2936" t="n">
        <v>22934</v>
      </c>
      <c r="B2936" s="39" t="n">
        <v>45</v>
      </c>
      <c r="C2936" s="7" t="n">
        <v>4</v>
      </c>
      <c r="D2936" s="7" t="n">
        <v>3</v>
      </c>
      <c r="E2936" s="7" t="n">
        <v>11.5</v>
      </c>
      <c r="F2936" s="7" t="n">
        <v>81.2600021362305</v>
      </c>
      <c r="G2936" s="7" t="n">
        <v>0</v>
      </c>
      <c r="H2936" s="7" t="n">
        <v>0</v>
      </c>
      <c r="I2936" s="7" t="n">
        <v>0</v>
      </c>
    </row>
    <row r="2937" spans="1:8">
      <c r="A2937" t="s">
        <v>4</v>
      </c>
      <c r="B2937" s="4" t="s">
        <v>5</v>
      </c>
      <c r="C2937" s="4" t="s">
        <v>13</v>
      </c>
      <c r="D2937" s="4" t="s">
        <v>13</v>
      </c>
      <c r="E2937" s="4" t="s">
        <v>24</v>
      </c>
      <c r="F2937" s="4" t="s">
        <v>10</v>
      </c>
    </row>
    <row r="2938" spans="1:8">
      <c r="A2938" t="n">
        <v>22952</v>
      </c>
      <c r="B2938" s="39" t="n">
        <v>45</v>
      </c>
      <c r="C2938" s="7" t="n">
        <v>5</v>
      </c>
      <c r="D2938" s="7" t="n">
        <v>3</v>
      </c>
      <c r="E2938" s="7" t="n">
        <v>1.29999995231628</v>
      </c>
      <c r="F2938" s="7" t="n">
        <v>0</v>
      </c>
    </row>
    <row r="2939" spans="1:8">
      <c r="A2939" t="s">
        <v>4</v>
      </c>
      <c r="B2939" s="4" t="s">
        <v>5</v>
      </c>
      <c r="C2939" s="4" t="s">
        <v>13</v>
      </c>
      <c r="D2939" s="4" t="s">
        <v>13</v>
      </c>
      <c r="E2939" s="4" t="s">
        <v>24</v>
      </c>
      <c r="F2939" s="4" t="s">
        <v>10</v>
      </c>
    </row>
    <row r="2940" spans="1:8">
      <c r="A2940" t="n">
        <v>22961</v>
      </c>
      <c r="B2940" s="39" t="n">
        <v>45</v>
      </c>
      <c r="C2940" s="7" t="n">
        <v>11</v>
      </c>
      <c r="D2940" s="7" t="n">
        <v>3</v>
      </c>
      <c r="E2940" s="7" t="n">
        <v>39.4000015258789</v>
      </c>
      <c r="F2940" s="7" t="n">
        <v>0</v>
      </c>
    </row>
    <row r="2941" spans="1:8">
      <c r="A2941" t="s">
        <v>4</v>
      </c>
      <c r="B2941" s="4" t="s">
        <v>5</v>
      </c>
      <c r="C2941" s="4" t="s">
        <v>13</v>
      </c>
      <c r="D2941" s="4" t="s">
        <v>13</v>
      </c>
      <c r="E2941" s="4" t="s">
        <v>24</v>
      </c>
      <c r="F2941" s="4" t="s">
        <v>10</v>
      </c>
    </row>
    <row r="2942" spans="1:8">
      <c r="A2942" t="n">
        <v>22970</v>
      </c>
      <c r="B2942" s="39" t="n">
        <v>45</v>
      </c>
      <c r="C2942" s="7" t="n">
        <v>5</v>
      </c>
      <c r="D2942" s="7" t="n">
        <v>3</v>
      </c>
      <c r="E2942" s="7" t="n">
        <v>1.10000002384186</v>
      </c>
      <c r="F2942" s="7" t="n">
        <v>3500</v>
      </c>
    </row>
    <row r="2943" spans="1:8">
      <c r="A2943" t="s">
        <v>4</v>
      </c>
      <c r="B2943" s="4" t="s">
        <v>5</v>
      </c>
      <c r="C2943" s="4" t="s">
        <v>10</v>
      </c>
      <c r="D2943" s="4" t="s">
        <v>13</v>
      </c>
      <c r="E2943" s="4" t="s">
        <v>13</v>
      </c>
      <c r="F2943" s="4" t="s">
        <v>6</v>
      </c>
    </row>
    <row r="2944" spans="1:8">
      <c r="A2944" t="n">
        <v>22979</v>
      </c>
      <c r="B2944" s="27" t="n">
        <v>47</v>
      </c>
      <c r="C2944" s="7" t="n">
        <v>5</v>
      </c>
      <c r="D2944" s="7" t="n">
        <v>0</v>
      </c>
      <c r="E2944" s="7" t="n">
        <v>0</v>
      </c>
      <c r="F2944" s="7" t="s">
        <v>66</v>
      </c>
    </row>
    <row r="2945" spans="1:9">
      <c r="A2945" t="s">
        <v>4</v>
      </c>
      <c r="B2945" s="4" t="s">
        <v>5</v>
      </c>
      <c r="C2945" s="4" t="s">
        <v>13</v>
      </c>
      <c r="D2945" s="20" t="s">
        <v>33</v>
      </c>
      <c r="E2945" s="4" t="s">
        <v>5</v>
      </c>
      <c r="F2945" s="4" t="s">
        <v>13</v>
      </c>
      <c r="G2945" s="4" t="s">
        <v>10</v>
      </c>
      <c r="H2945" s="20" t="s">
        <v>34</v>
      </c>
      <c r="I2945" s="4" t="s">
        <v>13</v>
      </c>
      <c r="J2945" s="4" t="s">
        <v>23</v>
      </c>
    </row>
    <row r="2946" spans="1:9">
      <c r="A2946" t="n">
        <v>22998</v>
      </c>
      <c r="B2946" s="11" t="n">
        <v>5</v>
      </c>
      <c r="C2946" s="7" t="n">
        <v>28</v>
      </c>
      <c r="D2946" s="20" t="s">
        <v>3</v>
      </c>
      <c r="E2946" s="30" t="n">
        <v>64</v>
      </c>
      <c r="F2946" s="7" t="n">
        <v>5</v>
      </c>
      <c r="G2946" s="7" t="n">
        <v>1</v>
      </c>
      <c r="H2946" s="20" t="s">
        <v>3</v>
      </c>
      <c r="I2946" s="7" t="n">
        <v>1</v>
      </c>
      <c r="J2946" s="12" t="n">
        <f t="normal" ca="1">A2950</f>
        <v>0</v>
      </c>
    </row>
    <row r="2947" spans="1:9">
      <c r="A2947" t="s">
        <v>4</v>
      </c>
      <c r="B2947" s="4" t="s">
        <v>5</v>
      </c>
      <c r="C2947" s="4" t="s">
        <v>10</v>
      </c>
      <c r="D2947" s="4" t="s">
        <v>13</v>
      </c>
      <c r="E2947" s="4" t="s">
        <v>13</v>
      </c>
      <c r="F2947" s="4" t="s">
        <v>6</v>
      </c>
    </row>
    <row r="2948" spans="1:9">
      <c r="A2948" t="n">
        <v>23009</v>
      </c>
      <c r="B2948" s="27" t="n">
        <v>47</v>
      </c>
      <c r="C2948" s="7" t="n">
        <v>1</v>
      </c>
      <c r="D2948" s="7" t="n">
        <v>0</v>
      </c>
      <c r="E2948" s="7" t="n">
        <v>0</v>
      </c>
      <c r="F2948" s="7" t="s">
        <v>54</v>
      </c>
    </row>
    <row r="2949" spans="1:9">
      <c r="A2949" t="s">
        <v>4</v>
      </c>
      <c r="B2949" s="4" t="s">
        <v>5</v>
      </c>
      <c r="C2949" s="4" t="s">
        <v>13</v>
      </c>
      <c r="D2949" s="20" t="s">
        <v>33</v>
      </c>
      <c r="E2949" s="4" t="s">
        <v>5</v>
      </c>
      <c r="F2949" s="4" t="s">
        <v>13</v>
      </c>
      <c r="G2949" s="4" t="s">
        <v>10</v>
      </c>
      <c r="H2949" s="20" t="s">
        <v>34</v>
      </c>
      <c r="I2949" s="4" t="s">
        <v>13</v>
      </c>
      <c r="J2949" s="4" t="s">
        <v>23</v>
      </c>
    </row>
    <row r="2950" spans="1:9">
      <c r="A2950" t="n">
        <v>23022</v>
      </c>
      <c r="B2950" s="11" t="n">
        <v>5</v>
      </c>
      <c r="C2950" s="7" t="n">
        <v>28</v>
      </c>
      <c r="D2950" s="20" t="s">
        <v>3</v>
      </c>
      <c r="E2950" s="30" t="n">
        <v>64</v>
      </c>
      <c r="F2950" s="7" t="n">
        <v>5</v>
      </c>
      <c r="G2950" s="7" t="n">
        <v>4</v>
      </c>
      <c r="H2950" s="20" t="s">
        <v>3</v>
      </c>
      <c r="I2950" s="7" t="n">
        <v>1</v>
      </c>
      <c r="J2950" s="12" t="n">
        <f t="normal" ca="1">A2954</f>
        <v>0</v>
      </c>
    </row>
    <row r="2951" spans="1:9">
      <c r="A2951" t="s">
        <v>4</v>
      </c>
      <c r="B2951" s="4" t="s">
        <v>5</v>
      </c>
      <c r="C2951" s="4" t="s">
        <v>10</v>
      </c>
      <c r="D2951" s="4" t="s">
        <v>13</v>
      </c>
      <c r="E2951" s="4" t="s">
        <v>13</v>
      </c>
      <c r="F2951" s="4" t="s">
        <v>6</v>
      </c>
    </row>
    <row r="2952" spans="1:9">
      <c r="A2952" t="n">
        <v>23033</v>
      </c>
      <c r="B2952" s="27" t="n">
        <v>47</v>
      </c>
      <c r="C2952" s="7" t="n">
        <v>4</v>
      </c>
      <c r="D2952" s="7" t="n">
        <v>0</v>
      </c>
      <c r="E2952" s="7" t="n">
        <v>0</v>
      </c>
      <c r="F2952" s="7" t="s">
        <v>71</v>
      </c>
    </row>
    <row r="2953" spans="1:9">
      <c r="A2953" t="s">
        <v>4</v>
      </c>
      <c r="B2953" s="4" t="s">
        <v>5</v>
      </c>
      <c r="C2953" s="4" t="s">
        <v>13</v>
      </c>
      <c r="D2953" s="4" t="s">
        <v>10</v>
      </c>
    </row>
    <row r="2954" spans="1:9">
      <c r="A2954" t="n">
        <v>23053</v>
      </c>
      <c r="B2954" s="22" t="n">
        <v>58</v>
      </c>
      <c r="C2954" s="7" t="n">
        <v>255</v>
      </c>
      <c r="D2954" s="7" t="n">
        <v>0</v>
      </c>
    </row>
    <row r="2955" spans="1:9">
      <c r="A2955" t="s">
        <v>4</v>
      </c>
      <c r="B2955" s="4" t="s">
        <v>5</v>
      </c>
      <c r="C2955" s="4" t="s">
        <v>13</v>
      </c>
      <c r="D2955" s="4" t="s">
        <v>10</v>
      </c>
      <c r="E2955" s="4" t="s">
        <v>6</v>
      </c>
      <c r="F2955" s="4" t="s">
        <v>6</v>
      </c>
      <c r="G2955" s="4" t="s">
        <v>6</v>
      </c>
      <c r="H2955" s="4" t="s">
        <v>6</v>
      </c>
    </row>
    <row r="2956" spans="1:9">
      <c r="A2956" t="n">
        <v>23057</v>
      </c>
      <c r="B2956" s="48" t="n">
        <v>51</v>
      </c>
      <c r="C2956" s="7" t="n">
        <v>3</v>
      </c>
      <c r="D2956" s="7" t="n">
        <v>6</v>
      </c>
      <c r="E2956" s="7" t="s">
        <v>173</v>
      </c>
      <c r="F2956" s="7" t="s">
        <v>78</v>
      </c>
      <c r="G2956" s="7" t="s">
        <v>79</v>
      </c>
      <c r="H2956" s="7" t="s">
        <v>78</v>
      </c>
    </row>
    <row r="2957" spans="1:9">
      <c r="A2957" t="s">
        <v>4</v>
      </c>
      <c r="B2957" s="4" t="s">
        <v>5</v>
      </c>
      <c r="C2957" s="4" t="s">
        <v>10</v>
      </c>
      <c r="D2957" s="4" t="s">
        <v>24</v>
      </c>
      <c r="E2957" s="4" t="s">
        <v>24</v>
      </c>
      <c r="F2957" s="4" t="s">
        <v>24</v>
      </c>
      <c r="G2957" s="4" t="s">
        <v>10</v>
      </c>
      <c r="H2957" s="4" t="s">
        <v>10</v>
      </c>
    </row>
    <row r="2958" spans="1:9">
      <c r="A2958" t="n">
        <v>23070</v>
      </c>
      <c r="B2958" s="44" t="n">
        <v>60</v>
      </c>
      <c r="C2958" s="7" t="n">
        <v>6</v>
      </c>
      <c r="D2958" s="7" t="n">
        <v>0</v>
      </c>
      <c r="E2958" s="7" t="n">
        <v>-10</v>
      </c>
      <c r="F2958" s="7" t="n">
        <v>0</v>
      </c>
      <c r="G2958" s="7" t="n">
        <v>1000</v>
      </c>
      <c r="H2958" s="7" t="n">
        <v>0</v>
      </c>
    </row>
    <row r="2959" spans="1:9">
      <c r="A2959" t="s">
        <v>4</v>
      </c>
      <c r="B2959" s="4" t="s">
        <v>5</v>
      </c>
      <c r="C2959" s="4" t="s">
        <v>10</v>
      </c>
    </row>
    <row r="2960" spans="1:9">
      <c r="A2960" t="n">
        <v>23089</v>
      </c>
      <c r="B2960" s="32" t="n">
        <v>16</v>
      </c>
      <c r="C2960" s="7" t="n">
        <v>300</v>
      </c>
    </row>
    <row r="2961" spans="1:10">
      <c r="A2961" t="s">
        <v>4</v>
      </c>
      <c r="B2961" s="4" t="s">
        <v>5</v>
      </c>
      <c r="C2961" s="4" t="s">
        <v>13</v>
      </c>
      <c r="D2961" s="4" t="s">
        <v>10</v>
      </c>
      <c r="E2961" s="4" t="s">
        <v>6</v>
      </c>
    </row>
    <row r="2962" spans="1:10">
      <c r="A2962" t="n">
        <v>23092</v>
      </c>
      <c r="B2962" s="48" t="n">
        <v>51</v>
      </c>
      <c r="C2962" s="7" t="n">
        <v>4</v>
      </c>
      <c r="D2962" s="7" t="n">
        <v>6</v>
      </c>
      <c r="E2962" s="7" t="s">
        <v>102</v>
      </c>
    </row>
    <row r="2963" spans="1:10">
      <c r="A2963" t="s">
        <v>4</v>
      </c>
      <c r="B2963" s="4" t="s">
        <v>5</v>
      </c>
      <c r="C2963" s="4" t="s">
        <v>10</v>
      </c>
    </row>
    <row r="2964" spans="1:10">
      <c r="A2964" t="n">
        <v>23106</v>
      </c>
      <c r="B2964" s="32" t="n">
        <v>16</v>
      </c>
      <c r="C2964" s="7" t="n">
        <v>500</v>
      </c>
    </row>
    <row r="2965" spans="1:10">
      <c r="A2965" t="s">
        <v>4</v>
      </c>
      <c r="B2965" s="4" t="s">
        <v>5</v>
      </c>
      <c r="C2965" s="4" t="s">
        <v>10</v>
      </c>
      <c r="D2965" s="4" t="s">
        <v>13</v>
      </c>
      <c r="E2965" s="4" t="s">
        <v>9</v>
      </c>
      <c r="F2965" s="4" t="s">
        <v>81</v>
      </c>
      <c r="G2965" s="4" t="s">
        <v>13</v>
      </c>
      <c r="H2965" s="4" t="s">
        <v>13</v>
      </c>
      <c r="I2965" s="4" t="s">
        <v>13</v>
      </c>
      <c r="J2965" s="4" t="s">
        <v>9</v>
      </c>
      <c r="K2965" s="4" t="s">
        <v>81</v>
      </c>
      <c r="L2965" s="4" t="s">
        <v>13</v>
      </c>
      <c r="M2965" s="4" t="s">
        <v>13</v>
      </c>
    </row>
    <row r="2966" spans="1:10">
      <c r="A2966" t="n">
        <v>23109</v>
      </c>
      <c r="B2966" s="49" t="n">
        <v>26</v>
      </c>
      <c r="C2966" s="7" t="n">
        <v>6</v>
      </c>
      <c r="D2966" s="7" t="n">
        <v>17</v>
      </c>
      <c r="E2966" s="7" t="n">
        <v>8366</v>
      </c>
      <c r="F2966" s="7" t="s">
        <v>254</v>
      </c>
      <c r="G2966" s="7" t="n">
        <v>2</v>
      </c>
      <c r="H2966" s="7" t="n">
        <v>3</v>
      </c>
      <c r="I2966" s="7" t="n">
        <v>17</v>
      </c>
      <c r="J2966" s="7" t="n">
        <v>8367</v>
      </c>
      <c r="K2966" s="7" t="s">
        <v>255</v>
      </c>
      <c r="L2966" s="7" t="n">
        <v>2</v>
      </c>
      <c r="M2966" s="7" t="n">
        <v>0</v>
      </c>
    </row>
    <row r="2967" spans="1:10">
      <c r="A2967" t="s">
        <v>4</v>
      </c>
      <c r="B2967" s="4" t="s">
        <v>5</v>
      </c>
    </row>
    <row r="2968" spans="1:10">
      <c r="A2968" t="n">
        <v>23220</v>
      </c>
      <c r="B2968" s="50" t="n">
        <v>28</v>
      </c>
    </row>
    <row r="2969" spans="1:10">
      <c r="A2969" t="s">
        <v>4</v>
      </c>
      <c r="B2969" s="4" t="s">
        <v>5</v>
      </c>
      <c r="C2969" s="4" t="s">
        <v>10</v>
      </c>
      <c r="D2969" s="4" t="s">
        <v>13</v>
      </c>
    </row>
    <row r="2970" spans="1:10">
      <c r="A2970" t="n">
        <v>23221</v>
      </c>
      <c r="B2970" s="51" t="n">
        <v>89</v>
      </c>
      <c r="C2970" s="7" t="n">
        <v>65533</v>
      </c>
      <c r="D2970" s="7" t="n">
        <v>1</v>
      </c>
    </row>
    <row r="2971" spans="1:10">
      <c r="A2971" t="s">
        <v>4</v>
      </c>
      <c r="B2971" s="4" t="s">
        <v>5</v>
      </c>
      <c r="C2971" s="4" t="s">
        <v>10</v>
      </c>
      <c r="D2971" s="4" t="s">
        <v>24</v>
      </c>
      <c r="E2971" s="4" t="s">
        <v>24</v>
      </c>
      <c r="F2971" s="4" t="s">
        <v>24</v>
      </c>
      <c r="G2971" s="4" t="s">
        <v>10</v>
      </c>
      <c r="H2971" s="4" t="s">
        <v>10</v>
      </c>
    </row>
    <row r="2972" spans="1:10">
      <c r="A2972" t="n">
        <v>23225</v>
      </c>
      <c r="B2972" s="44" t="n">
        <v>60</v>
      </c>
      <c r="C2972" s="7" t="n">
        <v>6</v>
      </c>
      <c r="D2972" s="7" t="n">
        <v>0</v>
      </c>
      <c r="E2972" s="7" t="n">
        <v>0</v>
      </c>
      <c r="F2972" s="7" t="n">
        <v>0</v>
      </c>
      <c r="G2972" s="7" t="n">
        <v>1000</v>
      </c>
      <c r="H2972" s="7" t="n">
        <v>0</v>
      </c>
    </row>
    <row r="2973" spans="1:10">
      <c r="A2973" t="s">
        <v>4</v>
      </c>
      <c r="B2973" s="4" t="s">
        <v>5</v>
      </c>
      <c r="C2973" s="4" t="s">
        <v>10</v>
      </c>
    </row>
    <row r="2974" spans="1:10">
      <c r="A2974" t="n">
        <v>23244</v>
      </c>
      <c r="B2974" s="32" t="n">
        <v>16</v>
      </c>
      <c r="C2974" s="7" t="n">
        <v>300</v>
      </c>
    </row>
    <row r="2975" spans="1:10">
      <c r="A2975" t="s">
        <v>4</v>
      </c>
      <c r="B2975" s="4" t="s">
        <v>5</v>
      </c>
      <c r="C2975" s="4" t="s">
        <v>13</v>
      </c>
      <c r="D2975" s="4" t="s">
        <v>10</v>
      </c>
      <c r="E2975" s="4" t="s">
        <v>6</v>
      </c>
    </row>
    <row r="2976" spans="1:10">
      <c r="A2976" t="n">
        <v>23247</v>
      </c>
      <c r="B2976" s="48" t="n">
        <v>51</v>
      </c>
      <c r="C2976" s="7" t="n">
        <v>4</v>
      </c>
      <c r="D2976" s="7" t="n">
        <v>6</v>
      </c>
      <c r="E2976" s="7" t="s">
        <v>228</v>
      </c>
    </row>
    <row r="2977" spans="1:13">
      <c r="A2977" t="s">
        <v>4</v>
      </c>
      <c r="B2977" s="4" t="s">
        <v>5</v>
      </c>
      <c r="C2977" s="4" t="s">
        <v>10</v>
      </c>
    </row>
    <row r="2978" spans="1:13">
      <c r="A2978" t="n">
        <v>23260</v>
      </c>
      <c r="B2978" s="32" t="n">
        <v>16</v>
      </c>
      <c r="C2978" s="7" t="n">
        <v>0</v>
      </c>
    </row>
    <row r="2979" spans="1:13">
      <c r="A2979" t="s">
        <v>4</v>
      </c>
      <c r="B2979" s="4" t="s">
        <v>5</v>
      </c>
      <c r="C2979" s="4" t="s">
        <v>10</v>
      </c>
      <c r="D2979" s="4" t="s">
        <v>13</v>
      </c>
      <c r="E2979" s="4" t="s">
        <v>9</v>
      </c>
      <c r="F2979" s="4" t="s">
        <v>81</v>
      </c>
      <c r="G2979" s="4" t="s">
        <v>13</v>
      </c>
      <c r="H2979" s="4" t="s">
        <v>13</v>
      </c>
      <c r="I2979" s="4" t="s">
        <v>13</v>
      </c>
      <c r="J2979" s="4" t="s">
        <v>9</v>
      </c>
      <c r="K2979" s="4" t="s">
        <v>81</v>
      </c>
      <c r="L2979" s="4" t="s">
        <v>13</v>
      </c>
      <c r="M2979" s="4" t="s">
        <v>13</v>
      </c>
      <c r="N2979" s="4" t="s">
        <v>13</v>
      </c>
      <c r="O2979" s="4" t="s">
        <v>9</v>
      </c>
      <c r="P2979" s="4" t="s">
        <v>81</v>
      </c>
      <c r="Q2979" s="4" t="s">
        <v>13</v>
      </c>
      <c r="R2979" s="4" t="s">
        <v>13</v>
      </c>
    </row>
    <row r="2980" spans="1:13">
      <c r="A2980" t="n">
        <v>23263</v>
      </c>
      <c r="B2980" s="49" t="n">
        <v>26</v>
      </c>
      <c r="C2980" s="7" t="n">
        <v>6</v>
      </c>
      <c r="D2980" s="7" t="n">
        <v>17</v>
      </c>
      <c r="E2980" s="7" t="n">
        <v>8368</v>
      </c>
      <c r="F2980" s="7" t="s">
        <v>256</v>
      </c>
      <c r="G2980" s="7" t="n">
        <v>2</v>
      </c>
      <c r="H2980" s="7" t="n">
        <v>3</v>
      </c>
      <c r="I2980" s="7" t="n">
        <v>17</v>
      </c>
      <c r="J2980" s="7" t="n">
        <v>8369</v>
      </c>
      <c r="K2980" s="7" t="s">
        <v>257</v>
      </c>
      <c r="L2980" s="7" t="n">
        <v>2</v>
      </c>
      <c r="M2980" s="7" t="n">
        <v>3</v>
      </c>
      <c r="N2980" s="7" t="n">
        <v>17</v>
      </c>
      <c r="O2980" s="7" t="n">
        <v>8370</v>
      </c>
      <c r="P2980" s="7" t="s">
        <v>258</v>
      </c>
      <c r="Q2980" s="7" t="n">
        <v>2</v>
      </c>
      <c r="R2980" s="7" t="n">
        <v>0</v>
      </c>
    </row>
    <row r="2981" spans="1:13">
      <c r="A2981" t="s">
        <v>4</v>
      </c>
      <c r="B2981" s="4" t="s">
        <v>5</v>
      </c>
    </row>
    <row r="2982" spans="1:13">
      <c r="A2982" t="n">
        <v>23450</v>
      </c>
      <c r="B2982" s="50" t="n">
        <v>28</v>
      </c>
    </row>
    <row r="2983" spans="1:13">
      <c r="A2983" t="s">
        <v>4</v>
      </c>
      <c r="B2983" s="4" t="s">
        <v>5</v>
      </c>
      <c r="C2983" s="4" t="s">
        <v>10</v>
      </c>
      <c r="D2983" s="4" t="s">
        <v>13</v>
      </c>
    </row>
    <row r="2984" spans="1:13">
      <c r="A2984" t="n">
        <v>23451</v>
      </c>
      <c r="B2984" s="51" t="n">
        <v>89</v>
      </c>
      <c r="C2984" s="7" t="n">
        <v>65533</v>
      </c>
      <c r="D2984" s="7" t="n">
        <v>1</v>
      </c>
    </row>
    <row r="2985" spans="1:13">
      <c r="A2985" t="s">
        <v>4</v>
      </c>
      <c r="B2985" s="4" t="s">
        <v>5</v>
      </c>
      <c r="C2985" s="4" t="s">
        <v>13</v>
      </c>
      <c r="D2985" s="4" t="s">
        <v>10</v>
      </c>
      <c r="E2985" s="4" t="s">
        <v>10</v>
      </c>
      <c r="F2985" s="4" t="s">
        <v>13</v>
      </c>
    </row>
    <row r="2986" spans="1:13">
      <c r="A2986" t="n">
        <v>23455</v>
      </c>
      <c r="B2986" s="56" t="n">
        <v>25</v>
      </c>
      <c r="C2986" s="7" t="n">
        <v>1</v>
      </c>
      <c r="D2986" s="7" t="n">
        <v>260</v>
      </c>
      <c r="E2986" s="7" t="n">
        <v>640</v>
      </c>
      <c r="F2986" s="7" t="n">
        <v>1</v>
      </c>
    </row>
    <row r="2987" spans="1:13">
      <c r="A2987" t="s">
        <v>4</v>
      </c>
      <c r="B2987" s="4" t="s">
        <v>5</v>
      </c>
      <c r="C2987" s="4" t="s">
        <v>13</v>
      </c>
      <c r="D2987" s="4" t="s">
        <v>10</v>
      </c>
      <c r="E2987" s="4" t="s">
        <v>6</v>
      </c>
    </row>
    <row r="2988" spans="1:13">
      <c r="A2988" t="n">
        <v>23462</v>
      </c>
      <c r="B2988" s="48" t="n">
        <v>51</v>
      </c>
      <c r="C2988" s="7" t="n">
        <v>4</v>
      </c>
      <c r="D2988" s="7" t="n">
        <v>0</v>
      </c>
      <c r="E2988" s="7" t="s">
        <v>228</v>
      </c>
    </row>
    <row r="2989" spans="1:13">
      <c r="A2989" t="s">
        <v>4</v>
      </c>
      <c r="B2989" s="4" t="s">
        <v>5</v>
      </c>
      <c r="C2989" s="4" t="s">
        <v>10</v>
      </c>
    </row>
    <row r="2990" spans="1:13">
      <c r="A2990" t="n">
        <v>23475</v>
      </c>
      <c r="B2990" s="32" t="n">
        <v>16</v>
      </c>
      <c r="C2990" s="7" t="n">
        <v>0</v>
      </c>
    </row>
    <row r="2991" spans="1:13">
      <c r="A2991" t="s">
        <v>4</v>
      </c>
      <c r="B2991" s="4" t="s">
        <v>5</v>
      </c>
      <c r="C2991" s="4" t="s">
        <v>10</v>
      </c>
      <c r="D2991" s="4" t="s">
        <v>13</v>
      </c>
      <c r="E2991" s="4" t="s">
        <v>9</v>
      </c>
      <c r="F2991" s="4" t="s">
        <v>81</v>
      </c>
      <c r="G2991" s="4" t="s">
        <v>13</v>
      </c>
      <c r="H2991" s="4" t="s">
        <v>13</v>
      </c>
    </row>
    <row r="2992" spans="1:13">
      <c r="A2992" t="n">
        <v>23478</v>
      </c>
      <c r="B2992" s="49" t="n">
        <v>26</v>
      </c>
      <c r="C2992" s="7" t="n">
        <v>0</v>
      </c>
      <c r="D2992" s="7" t="n">
        <v>17</v>
      </c>
      <c r="E2992" s="7" t="n">
        <v>52694</v>
      </c>
      <c r="F2992" s="7" t="s">
        <v>259</v>
      </c>
      <c r="G2992" s="7" t="n">
        <v>2</v>
      </c>
      <c r="H2992" s="7" t="n">
        <v>0</v>
      </c>
    </row>
    <row r="2993" spans="1:18">
      <c r="A2993" t="s">
        <v>4</v>
      </c>
      <c r="B2993" s="4" t="s">
        <v>5</v>
      </c>
    </row>
    <row r="2994" spans="1:18">
      <c r="A2994" t="n">
        <v>23512</v>
      </c>
      <c r="B2994" s="50" t="n">
        <v>28</v>
      </c>
    </row>
    <row r="2995" spans="1:18">
      <c r="A2995" t="s">
        <v>4</v>
      </c>
      <c r="B2995" s="4" t="s">
        <v>5</v>
      </c>
      <c r="C2995" s="4" t="s">
        <v>13</v>
      </c>
      <c r="D2995" s="4" t="s">
        <v>10</v>
      </c>
      <c r="E2995" s="4" t="s">
        <v>10</v>
      </c>
      <c r="F2995" s="4" t="s">
        <v>13</v>
      </c>
    </row>
    <row r="2996" spans="1:18">
      <c r="A2996" t="n">
        <v>23513</v>
      </c>
      <c r="B2996" s="56" t="n">
        <v>25</v>
      </c>
      <c r="C2996" s="7" t="n">
        <v>1</v>
      </c>
      <c r="D2996" s="7" t="n">
        <v>65535</v>
      </c>
      <c r="E2996" s="7" t="n">
        <v>65535</v>
      </c>
      <c r="F2996" s="7" t="n">
        <v>0</v>
      </c>
    </row>
    <row r="2997" spans="1:18">
      <c r="A2997" t="s">
        <v>4</v>
      </c>
      <c r="B2997" s="4" t="s">
        <v>5</v>
      </c>
      <c r="C2997" s="4" t="s">
        <v>13</v>
      </c>
      <c r="D2997" s="4" t="s">
        <v>10</v>
      </c>
      <c r="E2997" s="4" t="s">
        <v>6</v>
      </c>
      <c r="F2997" s="4" t="s">
        <v>6</v>
      </c>
      <c r="G2997" s="4" t="s">
        <v>6</v>
      </c>
      <c r="H2997" s="4" t="s">
        <v>6</v>
      </c>
    </row>
    <row r="2998" spans="1:18">
      <c r="A2998" t="n">
        <v>23520</v>
      </c>
      <c r="B2998" s="48" t="n">
        <v>51</v>
      </c>
      <c r="C2998" s="7" t="n">
        <v>3</v>
      </c>
      <c r="D2998" s="7" t="n">
        <v>0</v>
      </c>
      <c r="E2998" s="7" t="s">
        <v>173</v>
      </c>
      <c r="F2998" s="7" t="s">
        <v>119</v>
      </c>
      <c r="G2998" s="7" t="s">
        <v>79</v>
      </c>
      <c r="H2998" s="7" t="s">
        <v>78</v>
      </c>
    </row>
    <row r="2999" spans="1:18">
      <c r="A2999" t="s">
        <v>4</v>
      </c>
      <c r="B2999" s="4" t="s">
        <v>5</v>
      </c>
      <c r="C2999" s="4" t="s">
        <v>13</v>
      </c>
      <c r="D2999" s="4" t="s">
        <v>10</v>
      </c>
      <c r="E2999" s="4" t="s">
        <v>6</v>
      </c>
      <c r="F2999" s="4" t="s">
        <v>6</v>
      </c>
      <c r="G2999" s="4" t="s">
        <v>6</v>
      </c>
      <c r="H2999" s="4" t="s">
        <v>6</v>
      </c>
    </row>
    <row r="3000" spans="1:18">
      <c r="A3000" t="n">
        <v>23533</v>
      </c>
      <c r="B3000" s="48" t="n">
        <v>51</v>
      </c>
      <c r="C3000" s="7" t="n">
        <v>3</v>
      </c>
      <c r="D3000" s="7" t="n">
        <v>3</v>
      </c>
      <c r="E3000" s="7" t="s">
        <v>78</v>
      </c>
      <c r="F3000" s="7" t="s">
        <v>78</v>
      </c>
      <c r="G3000" s="7" t="s">
        <v>79</v>
      </c>
      <c r="H3000" s="7" t="s">
        <v>78</v>
      </c>
    </row>
    <row r="3001" spans="1:18">
      <c r="A3001" t="s">
        <v>4</v>
      </c>
      <c r="B3001" s="4" t="s">
        <v>5</v>
      </c>
      <c r="C3001" s="4" t="s">
        <v>13</v>
      </c>
      <c r="D3001" s="4" t="s">
        <v>10</v>
      </c>
      <c r="E3001" s="4" t="s">
        <v>6</v>
      </c>
      <c r="F3001" s="4" t="s">
        <v>6</v>
      </c>
      <c r="G3001" s="4" t="s">
        <v>6</v>
      </c>
      <c r="H3001" s="4" t="s">
        <v>6</v>
      </c>
    </row>
    <row r="3002" spans="1:18">
      <c r="A3002" t="n">
        <v>23546</v>
      </c>
      <c r="B3002" s="48" t="n">
        <v>51</v>
      </c>
      <c r="C3002" s="7" t="n">
        <v>3</v>
      </c>
      <c r="D3002" s="7" t="n">
        <v>61490</v>
      </c>
      <c r="E3002" s="7" t="s">
        <v>78</v>
      </c>
      <c r="F3002" s="7" t="s">
        <v>78</v>
      </c>
      <c r="G3002" s="7" t="s">
        <v>79</v>
      </c>
      <c r="H3002" s="7" t="s">
        <v>78</v>
      </c>
    </row>
    <row r="3003" spans="1:18">
      <c r="A3003" t="s">
        <v>4</v>
      </c>
      <c r="B3003" s="4" t="s">
        <v>5</v>
      </c>
      <c r="C3003" s="4" t="s">
        <v>13</v>
      </c>
      <c r="D3003" s="4" t="s">
        <v>10</v>
      </c>
      <c r="E3003" s="4" t="s">
        <v>6</v>
      </c>
      <c r="F3003" s="4" t="s">
        <v>6</v>
      </c>
      <c r="G3003" s="4" t="s">
        <v>6</v>
      </c>
      <c r="H3003" s="4" t="s">
        <v>6</v>
      </c>
    </row>
    <row r="3004" spans="1:18">
      <c r="A3004" t="n">
        <v>23559</v>
      </c>
      <c r="B3004" s="48" t="n">
        <v>51</v>
      </c>
      <c r="C3004" s="7" t="n">
        <v>3</v>
      </c>
      <c r="D3004" s="7" t="n">
        <v>61489</v>
      </c>
      <c r="E3004" s="7" t="s">
        <v>78</v>
      </c>
      <c r="F3004" s="7" t="s">
        <v>78</v>
      </c>
      <c r="G3004" s="7" t="s">
        <v>79</v>
      </c>
      <c r="H3004" s="7" t="s">
        <v>78</v>
      </c>
    </row>
    <row r="3005" spans="1:18">
      <c r="A3005" t="s">
        <v>4</v>
      </c>
      <c r="B3005" s="4" t="s">
        <v>5</v>
      </c>
      <c r="C3005" s="4" t="s">
        <v>13</v>
      </c>
      <c r="D3005" s="4" t="s">
        <v>10</v>
      </c>
      <c r="E3005" s="4" t="s">
        <v>6</v>
      </c>
      <c r="F3005" s="4" t="s">
        <v>6</v>
      </c>
      <c r="G3005" s="4" t="s">
        <v>6</v>
      </c>
      <c r="H3005" s="4" t="s">
        <v>6</v>
      </c>
    </row>
    <row r="3006" spans="1:18">
      <c r="A3006" t="n">
        <v>23572</v>
      </c>
      <c r="B3006" s="48" t="n">
        <v>51</v>
      </c>
      <c r="C3006" s="7" t="n">
        <v>3</v>
      </c>
      <c r="D3006" s="7" t="n">
        <v>61488</v>
      </c>
      <c r="E3006" s="7" t="s">
        <v>78</v>
      </c>
      <c r="F3006" s="7" t="s">
        <v>78</v>
      </c>
      <c r="G3006" s="7" t="s">
        <v>79</v>
      </c>
      <c r="H3006" s="7" t="s">
        <v>78</v>
      </c>
    </row>
    <row r="3007" spans="1:18">
      <c r="A3007" t="s">
        <v>4</v>
      </c>
      <c r="B3007" s="4" t="s">
        <v>5</v>
      </c>
      <c r="C3007" s="4" t="s">
        <v>13</v>
      </c>
      <c r="D3007" s="4" t="s">
        <v>10</v>
      </c>
      <c r="E3007" s="4" t="s">
        <v>6</v>
      </c>
      <c r="F3007" s="4" t="s">
        <v>6</v>
      </c>
      <c r="G3007" s="4" t="s">
        <v>6</v>
      </c>
      <c r="H3007" s="4" t="s">
        <v>6</v>
      </c>
    </row>
    <row r="3008" spans="1:18">
      <c r="A3008" t="n">
        <v>23585</v>
      </c>
      <c r="B3008" s="48" t="n">
        <v>51</v>
      </c>
      <c r="C3008" s="7" t="n">
        <v>3</v>
      </c>
      <c r="D3008" s="7" t="n">
        <v>5</v>
      </c>
      <c r="E3008" s="7" t="s">
        <v>78</v>
      </c>
      <c r="F3008" s="7" t="s">
        <v>78</v>
      </c>
      <c r="G3008" s="7" t="s">
        <v>79</v>
      </c>
      <c r="H3008" s="7" t="s">
        <v>78</v>
      </c>
    </row>
    <row r="3009" spans="1:8">
      <c r="A3009" t="s">
        <v>4</v>
      </c>
      <c r="B3009" s="4" t="s">
        <v>5</v>
      </c>
      <c r="C3009" s="4" t="s">
        <v>13</v>
      </c>
      <c r="D3009" s="4" t="s">
        <v>10</v>
      </c>
      <c r="E3009" s="4" t="s">
        <v>6</v>
      </c>
      <c r="F3009" s="4" t="s">
        <v>6</v>
      </c>
      <c r="G3009" s="4" t="s">
        <v>6</v>
      </c>
      <c r="H3009" s="4" t="s">
        <v>6</v>
      </c>
    </row>
    <row r="3010" spans="1:8">
      <c r="A3010" t="n">
        <v>23598</v>
      </c>
      <c r="B3010" s="48" t="n">
        <v>51</v>
      </c>
      <c r="C3010" s="7" t="n">
        <v>3</v>
      </c>
      <c r="D3010" s="7" t="n">
        <v>7032</v>
      </c>
      <c r="E3010" s="7" t="s">
        <v>78</v>
      </c>
      <c r="F3010" s="7" t="s">
        <v>78</v>
      </c>
      <c r="G3010" s="7" t="s">
        <v>79</v>
      </c>
      <c r="H3010" s="7" t="s">
        <v>78</v>
      </c>
    </row>
    <row r="3011" spans="1:8">
      <c r="A3011" t="s">
        <v>4</v>
      </c>
      <c r="B3011" s="4" t="s">
        <v>5</v>
      </c>
      <c r="C3011" s="4" t="s">
        <v>10</v>
      </c>
      <c r="D3011" s="4" t="s">
        <v>10</v>
      </c>
      <c r="E3011" s="4" t="s">
        <v>24</v>
      </c>
      <c r="F3011" s="4" t="s">
        <v>24</v>
      </c>
      <c r="G3011" s="4" t="s">
        <v>24</v>
      </c>
      <c r="H3011" s="4" t="s">
        <v>24</v>
      </c>
      <c r="I3011" s="4" t="s">
        <v>13</v>
      </c>
      <c r="J3011" s="4" t="s">
        <v>10</v>
      </c>
    </row>
    <row r="3012" spans="1:8">
      <c r="A3012" t="n">
        <v>23611</v>
      </c>
      <c r="B3012" s="71" t="n">
        <v>55</v>
      </c>
      <c r="C3012" s="7" t="n">
        <v>0</v>
      </c>
      <c r="D3012" s="7" t="n">
        <v>65533</v>
      </c>
      <c r="E3012" s="7" t="n">
        <v>-4.8899998664856</v>
      </c>
      <c r="F3012" s="7" t="n">
        <v>13.210000038147</v>
      </c>
      <c r="G3012" s="7" t="n">
        <v>-190.669998168945</v>
      </c>
      <c r="H3012" s="7" t="n">
        <v>1.20000004768372</v>
      </c>
      <c r="I3012" s="7" t="n">
        <v>1</v>
      </c>
      <c r="J3012" s="7" t="n">
        <v>0</v>
      </c>
    </row>
    <row r="3013" spans="1:8">
      <c r="A3013" t="s">
        <v>4</v>
      </c>
      <c r="B3013" s="4" t="s">
        <v>5</v>
      </c>
      <c r="C3013" s="4" t="s">
        <v>10</v>
      </c>
    </row>
    <row r="3014" spans="1:8">
      <c r="A3014" t="n">
        <v>23635</v>
      </c>
      <c r="B3014" s="32" t="n">
        <v>16</v>
      </c>
      <c r="C3014" s="7" t="n">
        <v>500</v>
      </c>
    </row>
    <row r="3015" spans="1:8">
      <c r="A3015" t="s">
        <v>4</v>
      </c>
      <c r="B3015" s="4" t="s">
        <v>5</v>
      </c>
      <c r="C3015" s="4" t="s">
        <v>13</v>
      </c>
      <c r="D3015" s="4" t="s">
        <v>10</v>
      </c>
      <c r="E3015" s="4" t="s">
        <v>24</v>
      </c>
    </row>
    <row r="3016" spans="1:8">
      <c r="A3016" t="n">
        <v>23638</v>
      </c>
      <c r="B3016" s="22" t="n">
        <v>58</v>
      </c>
      <c r="C3016" s="7" t="n">
        <v>101</v>
      </c>
      <c r="D3016" s="7" t="n">
        <v>500</v>
      </c>
      <c r="E3016" s="7" t="n">
        <v>1</v>
      </c>
    </row>
    <row r="3017" spans="1:8">
      <c r="A3017" t="s">
        <v>4</v>
      </c>
      <c r="B3017" s="4" t="s">
        <v>5</v>
      </c>
      <c r="C3017" s="4" t="s">
        <v>13</v>
      </c>
      <c r="D3017" s="4" t="s">
        <v>10</v>
      </c>
    </row>
    <row r="3018" spans="1:8">
      <c r="A3018" t="n">
        <v>23646</v>
      </c>
      <c r="B3018" s="22" t="n">
        <v>58</v>
      </c>
      <c r="C3018" s="7" t="n">
        <v>254</v>
      </c>
      <c r="D3018" s="7" t="n">
        <v>0</v>
      </c>
    </row>
    <row r="3019" spans="1:8">
      <c r="A3019" t="s">
        <v>4</v>
      </c>
      <c r="B3019" s="4" t="s">
        <v>5</v>
      </c>
      <c r="C3019" s="4" t="s">
        <v>13</v>
      </c>
      <c r="D3019" s="4" t="s">
        <v>13</v>
      </c>
      <c r="E3019" s="4" t="s">
        <v>24</v>
      </c>
      <c r="F3019" s="4" t="s">
        <v>24</v>
      </c>
      <c r="G3019" s="4" t="s">
        <v>24</v>
      </c>
      <c r="H3019" s="4" t="s">
        <v>10</v>
      </c>
    </row>
    <row r="3020" spans="1:8">
      <c r="A3020" t="n">
        <v>23650</v>
      </c>
      <c r="B3020" s="39" t="n">
        <v>45</v>
      </c>
      <c r="C3020" s="7" t="n">
        <v>2</v>
      </c>
      <c r="D3020" s="7" t="n">
        <v>3</v>
      </c>
      <c r="E3020" s="7" t="n">
        <v>-5.40000009536743</v>
      </c>
      <c r="F3020" s="7" t="n">
        <v>14.4499998092651</v>
      </c>
      <c r="G3020" s="7" t="n">
        <v>-189.75</v>
      </c>
      <c r="H3020" s="7" t="n">
        <v>0</v>
      </c>
    </row>
    <row r="3021" spans="1:8">
      <c r="A3021" t="s">
        <v>4</v>
      </c>
      <c r="B3021" s="4" t="s">
        <v>5</v>
      </c>
      <c r="C3021" s="4" t="s">
        <v>13</v>
      </c>
      <c r="D3021" s="4" t="s">
        <v>13</v>
      </c>
      <c r="E3021" s="4" t="s">
        <v>24</v>
      </c>
      <c r="F3021" s="4" t="s">
        <v>24</v>
      </c>
      <c r="G3021" s="4" t="s">
        <v>24</v>
      </c>
      <c r="H3021" s="4" t="s">
        <v>10</v>
      </c>
      <c r="I3021" s="4" t="s">
        <v>13</v>
      </c>
    </row>
    <row r="3022" spans="1:8">
      <c r="A3022" t="n">
        <v>23667</v>
      </c>
      <c r="B3022" s="39" t="n">
        <v>45</v>
      </c>
      <c r="C3022" s="7" t="n">
        <v>4</v>
      </c>
      <c r="D3022" s="7" t="n">
        <v>3</v>
      </c>
      <c r="E3022" s="7" t="n">
        <v>350.890014648438</v>
      </c>
      <c r="F3022" s="7" t="n">
        <v>195.649993896484</v>
      </c>
      <c r="G3022" s="7" t="n">
        <v>0</v>
      </c>
      <c r="H3022" s="7" t="n">
        <v>0</v>
      </c>
      <c r="I3022" s="7" t="n">
        <v>1</v>
      </c>
    </row>
    <row r="3023" spans="1:8">
      <c r="A3023" t="s">
        <v>4</v>
      </c>
      <c r="B3023" s="4" t="s">
        <v>5</v>
      </c>
      <c r="C3023" s="4" t="s">
        <v>13</v>
      </c>
      <c r="D3023" s="4" t="s">
        <v>13</v>
      </c>
      <c r="E3023" s="4" t="s">
        <v>24</v>
      </c>
      <c r="F3023" s="4" t="s">
        <v>10</v>
      </c>
    </row>
    <row r="3024" spans="1:8">
      <c r="A3024" t="n">
        <v>23685</v>
      </c>
      <c r="B3024" s="39" t="n">
        <v>45</v>
      </c>
      <c r="C3024" s="7" t="n">
        <v>5</v>
      </c>
      <c r="D3024" s="7" t="n">
        <v>3</v>
      </c>
      <c r="E3024" s="7" t="n">
        <v>3</v>
      </c>
      <c r="F3024" s="7" t="n">
        <v>0</v>
      </c>
    </row>
    <row r="3025" spans="1:10">
      <c r="A3025" t="s">
        <v>4</v>
      </c>
      <c r="B3025" s="4" t="s">
        <v>5</v>
      </c>
      <c r="C3025" s="4" t="s">
        <v>13</v>
      </c>
      <c r="D3025" s="4" t="s">
        <v>13</v>
      </c>
      <c r="E3025" s="4" t="s">
        <v>24</v>
      </c>
      <c r="F3025" s="4" t="s">
        <v>10</v>
      </c>
    </row>
    <row r="3026" spans="1:10">
      <c r="A3026" t="n">
        <v>23694</v>
      </c>
      <c r="B3026" s="39" t="n">
        <v>45</v>
      </c>
      <c r="C3026" s="7" t="n">
        <v>11</v>
      </c>
      <c r="D3026" s="7" t="n">
        <v>3</v>
      </c>
      <c r="E3026" s="7" t="n">
        <v>39.4000015258789</v>
      </c>
      <c r="F3026" s="7" t="n">
        <v>0</v>
      </c>
    </row>
    <row r="3027" spans="1:10">
      <c r="A3027" t="s">
        <v>4</v>
      </c>
      <c r="B3027" s="4" t="s">
        <v>5</v>
      </c>
      <c r="C3027" s="4" t="s">
        <v>13</v>
      </c>
      <c r="D3027" s="4" t="s">
        <v>13</v>
      </c>
      <c r="E3027" s="4" t="s">
        <v>24</v>
      </c>
      <c r="F3027" s="4" t="s">
        <v>24</v>
      </c>
      <c r="G3027" s="4" t="s">
        <v>24</v>
      </c>
      <c r="H3027" s="4" t="s">
        <v>10</v>
      </c>
    </row>
    <row r="3028" spans="1:10">
      <c r="A3028" t="n">
        <v>23703</v>
      </c>
      <c r="B3028" s="39" t="n">
        <v>45</v>
      </c>
      <c r="C3028" s="7" t="n">
        <v>2</v>
      </c>
      <c r="D3028" s="7" t="n">
        <v>3</v>
      </c>
      <c r="E3028" s="7" t="n">
        <v>-5.34000015258789</v>
      </c>
      <c r="F3028" s="7" t="n">
        <v>14.4099998474121</v>
      </c>
      <c r="G3028" s="7" t="n">
        <v>-190.679992675781</v>
      </c>
      <c r="H3028" s="7" t="n">
        <v>3500</v>
      </c>
    </row>
    <row r="3029" spans="1:10">
      <c r="A3029" t="s">
        <v>4</v>
      </c>
      <c r="B3029" s="4" t="s">
        <v>5</v>
      </c>
      <c r="C3029" s="4" t="s">
        <v>13</v>
      </c>
      <c r="D3029" s="4" t="s">
        <v>13</v>
      </c>
      <c r="E3029" s="4" t="s">
        <v>24</v>
      </c>
      <c r="F3029" s="4" t="s">
        <v>24</v>
      </c>
      <c r="G3029" s="4" t="s">
        <v>24</v>
      </c>
      <c r="H3029" s="4" t="s">
        <v>10</v>
      </c>
      <c r="I3029" s="4" t="s">
        <v>13</v>
      </c>
    </row>
    <row r="3030" spans="1:10">
      <c r="A3030" t="n">
        <v>23720</v>
      </c>
      <c r="B3030" s="39" t="n">
        <v>45</v>
      </c>
      <c r="C3030" s="7" t="n">
        <v>4</v>
      </c>
      <c r="D3030" s="7" t="n">
        <v>3</v>
      </c>
      <c r="E3030" s="7" t="n">
        <v>350</v>
      </c>
      <c r="F3030" s="7" t="n">
        <v>230.110000610352</v>
      </c>
      <c r="G3030" s="7" t="n">
        <v>0</v>
      </c>
      <c r="H3030" s="7" t="n">
        <v>3500</v>
      </c>
      <c r="I3030" s="7" t="n">
        <v>1</v>
      </c>
    </row>
    <row r="3031" spans="1:10">
      <c r="A3031" t="s">
        <v>4</v>
      </c>
      <c r="B3031" s="4" t="s">
        <v>5</v>
      </c>
      <c r="C3031" s="4" t="s">
        <v>13</v>
      </c>
      <c r="D3031" s="4" t="s">
        <v>13</v>
      </c>
      <c r="E3031" s="4" t="s">
        <v>24</v>
      </c>
      <c r="F3031" s="4" t="s">
        <v>10</v>
      </c>
    </row>
    <row r="3032" spans="1:10">
      <c r="A3032" t="n">
        <v>23738</v>
      </c>
      <c r="B3032" s="39" t="n">
        <v>45</v>
      </c>
      <c r="C3032" s="7" t="n">
        <v>5</v>
      </c>
      <c r="D3032" s="7" t="n">
        <v>3</v>
      </c>
      <c r="E3032" s="7" t="n">
        <v>2</v>
      </c>
      <c r="F3032" s="7" t="n">
        <v>3500</v>
      </c>
    </row>
    <row r="3033" spans="1:10">
      <c r="A3033" t="s">
        <v>4</v>
      </c>
      <c r="B3033" s="4" t="s">
        <v>5</v>
      </c>
      <c r="C3033" s="4" t="s">
        <v>13</v>
      </c>
      <c r="D3033" s="4" t="s">
        <v>13</v>
      </c>
      <c r="E3033" s="4" t="s">
        <v>24</v>
      </c>
      <c r="F3033" s="4" t="s">
        <v>10</v>
      </c>
    </row>
    <row r="3034" spans="1:10">
      <c r="A3034" t="n">
        <v>23747</v>
      </c>
      <c r="B3034" s="39" t="n">
        <v>45</v>
      </c>
      <c r="C3034" s="7" t="n">
        <v>11</v>
      </c>
      <c r="D3034" s="7" t="n">
        <v>3</v>
      </c>
      <c r="E3034" s="7" t="n">
        <v>34.2000007629395</v>
      </c>
      <c r="F3034" s="7" t="n">
        <v>3500</v>
      </c>
    </row>
    <row r="3035" spans="1:10">
      <c r="A3035" t="s">
        <v>4</v>
      </c>
      <c r="B3035" s="4" t="s">
        <v>5</v>
      </c>
      <c r="C3035" s="4" t="s">
        <v>10</v>
      </c>
      <c r="D3035" s="4" t="s">
        <v>24</v>
      </c>
      <c r="E3035" s="4" t="s">
        <v>24</v>
      </c>
      <c r="F3035" s="4" t="s">
        <v>24</v>
      </c>
      <c r="G3035" s="4" t="s">
        <v>24</v>
      </c>
    </row>
    <row r="3036" spans="1:10">
      <c r="A3036" t="n">
        <v>23756</v>
      </c>
      <c r="B3036" s="37" t="n">
        <v>46</v>
      </c>
      <c r="C3036" s="7" t="n">
        <v>61488</v>
      </c>
      <c r="D3036" s="7" t="n">
        <v>-4.19999980926514</v>
      </c>
      <c r="E3036" s="7" t="n">
        <v>13.210000038147</v>
      </c>
      <c r="F3036" s="7" t="n">
        <v>-188.169998168945</v>
      </c>
      <c r="G3036" s="7" t="n">
        <v>197.300003051758</v>
      </c>
    </row>
    <row r="3037" spans="1:10">
      <c r="A3037" t="s">
        <v>4</v>
      </c>
      <c r="B3037" s="4" t="s">
        <v>5</v>
      </c>
      <c r="C3037" s="4" t="s">
        <v>10</v>
      </c>
      <c r="D3037" s="4" t="s">
        <v>24</v>
      </c>
      <c r="E3037" s="4" t="s">
        <v>24</v>
      </c>
      <c r="F3037" s="4" t="s">
        <v>24</v>
      </c>
      <c r="G3037" s="4" t="s">
        <v>24</v>
      </c>
    </row>
    <row r="3038" spans="1:10">
      <c r="A3038" t="n">
        <v>23775</v>
      </c>
      <c r="B3038" s="37" t="n">
        <v>46</v>
      </c>
      <c r="C3038" s="7" t="n">
        <v>61489</v>
      </c>
      <c r="D3038" s="7" t="n">
        <v>-5.42999982833862</v>
      </c>
      <c r="E3038" s="7" t="n">
        <v>13.210000038147</v>
      </c>
      <c r="F3038" s="7" t="n">
        <v>-187.889999389648</v>
      </c>
      <c r="G3038" s="7" t="n">
        <v>174.399993896484</v>
      </c>
    </row>
    <row r="3039" spans="1:10">
      <c r="A3039" t="s">
        <v>4</v>
      </c>
      <c r="B3039" s="4" t="s">
        <v>5</v>
      </c>
      <c r="C3039" s="4" t="s">
        <v>10</v>
      </c>
      <c r="D3039" s="4" t="s">
        <v>24</v>
      </c>
      <c r="E3039" s="4" t="s">
        <v>24</v>
      </c>
      <c r="F3039" s="4" t="s">
        <v>24</v>
      </c>
      <c r="G3039" s="4" t="s">
        <v>24</v>
      </c>
    </row>
    <row r="3040" spans="1:10">
      <c r="A3040" t="n">
        <v>23794</v>
      </c>
      <c r="B3040" s="37" t="n">
        <v>46</v>
      </c>
      <c r="C3040" s="7" t="n">
        <v>5</v>
      </c>
      <c r="D3040" s="7" t="n">
        <v>-5.59999990463257</v>
      </c>
      <c r="E3040" s="7" t="n">
        <v>13.210000038147</v>
      </c>
      <c r="F3040" s="7" t="n">
        <v>-188.720001220703</v>
      </c>
      <c r="G3040" s="7" t="n">
        <v>163</v>
      </c>
    </row>
    <row r="3041" spans="1:9">
      <c r="A3041" t="s">
        <v>4</v>
      </c>
      <c r="B3041" s="4" t="s">
        <v>5</v>
      </c>
      <c r="C3041" s="4" t="s">
        <v>10</v>
      </c>
      <c r="D3041" s="4" t="s">
        <v>24</v>
      </c>
      <c r="E3041" s="4" t="s">
        <v>24</v>
      </c>
      <c r="F3041" s="4" t="s">
        <v>24</v>
      </c>
      <c r="G3041" s="4" t="s">
        <v>24</v>
      </c>
    </row>
    <row r="3042" spans="1:9">
      <c r="A3042" t="n">
        <v>23813</v>
      </c>
      <c r="B3042" s="37" t="n">
        <v>46</v>
      </c>
      <c r="C3042" s="7" t="n">
        <v>7032</v>
      </c>
      <c r="D3042" s="7" t="n">
        <v>-4.86999988555908</v>
      </c>
      <c r="E3042" s="7" t="n">
        <v>13.210000038147</v>
      </c>
      <c r="F3042" s="7" t="n">
        <v>-188.440002441406</v>
      </c>
      <c r="G3042" s="7" t="n">
        <v>157.199996948242</v>
      </c>
    </row>
    <row r="3043" spans="1:9">
      <c r="A3043" t="s">
        <v>4</v>
      </c>
      <c r="B3043" s="4" t="s">
        <v>5</v>
      </c>
      <c r="C3043" s="4" t="s">
        <v>13</v>
      </c>
    </row>
    <row r="3044" spans="1:9">
      <c r="A3044" t="n">
        <v>23832</v>
      </c>
      <c r="B3044" s="43" t="n">
        <v>116</v>
      </c>
      <c r="C3044" s="7" t="n">
        <v>1</v>
      </c>
    </row>
    <row r="3045" spans="1:9">
      <c r="A3045" t="s">
        <v>4</v>
      </c>
      <c r="B3045" s="4" t="s">
        <v>5</v>
      </c>
      <c r="C3045" s="4" t="s">
        <v>13</v>
      </c>
      <c r="D3045" s="4" t="s">
        <v>10</v>
      </c>
      <c r="E3045" s="4" t="s">
        <v>10</v>
      </c>
      <c r="F3045" s="4" t="s">
        <v>9</v>
      </c>
    </row>
    <row r="3046" spans="1:9">
      <c r="A3046" t="n">
        <v>23834</v>
      </c>
      <c r="B3046" s="40" t="n">
        <v>84</v>
      </c>
      <c r="C3046" s="7" t="n">
        <v>0</v>
      </c>
      <c r="D3046" s="7" t="n">
        <v>0</v>
      </c>
      <c r="E3046" s="7" t="n">
        <v>0</v>
      </c>
      <c r="F3046" s="7" t="n">
        <v>1045220557</v>
      </c>
    </row>
    <row r="3047" spans="1:9">
      <c r="A3047" t="s">
        <v>4</v>
      </c>
      <c r="B3047" s="4" t="s">
        <v>5</v>
      </c>
      <c r="C3047" s="4" t="s">
        <v>13</v>
      </c>
      <c r="D3047" s="4" t="s">
        <v>10</v>
      </c>
    </row>
    <row r="3048" spans="1:9">
      <c r="A3048" t="n">
        <v>23844</v>
      </c>
      <c r="B3048" s="22" t="n">
        <v>58</v>
      </c>
      <c r="C3048" s="7" t="n">
        <v>255</v>
      </c>
      <c r="D3048" s="7" t="n">
        <v>0</v>
      </c>
    </row>
    <row r="3049" spans="1:9">
      <c r="A3049" t="s">
        <v>4</v>
      </c>
      <c r="B3049" s="4" t="s">
        <v>5</v>
      </c>
      <c r="C3049" s="4" t="s">
        <v>10</v>
      </c>
      <c r="D3049" s="4" t="s">
        <v>13</v>
      </c>
    </row>
    <row r="3050" spans="1:9">
      <c r="A3050" t="n">
        <v>23848</v>
      </c>
      <c r="B3050" s="70" t="n">
        <v>56</v>
      </c>
      <c r="C3050" s="7" t="n">
        <v>0</v>
      </c>
      <c r="D3050" s="7" t="n">
        <v>0</v>
      </c>
    </row>
    <row r="3051" spans="1:9">
      <c r="A3051" t="s">
        <v>4</v>
      </c>
      <c r="B3051" s="4" t="s">
        <v>5</v>
      </c>
      <c r="C3051" s="4" t="s">
        <v>13</v>
      </c>
      <c r="D3051" s="4" t="s">
        <v>10</v>
      </c>
      <c r="E3051" s="4" t="s">
        <v>6</v>
      </c>
      <c r="F3051" s="4" t="s">
        <v>6</v>
      </c>
      <c r="G3051" s="4" t="s">
        <v>6</v>
      </c>
      <c r="H3051" s="4" t="s">
        <v>6</v>
      </c>
    </row>
    <row r="3052" spans="1:9">
      <c r="A3052" t="n">
        <v>23852</v>
      </c>
      <c r="B3052" s="48" t="n">
        <v>51</v>
      </c>
      <c r="C3052" s="7" t="n">
        <v>3</v>
      </c>
      <c r="D3052" s="7" t="n">
        <v>0</v>
      </c>
      <c r="E3052" s="7" t="s">
        <v>78</v>
      </c>
      <c r="F3052" s="7" t="s">
        <v>119</v>
      </c>
      <c r="G3052" s="7" t="s">
        <v>79</v>
      </c>
      <c r="H3052" s="7" t="s">
        <v>78</v>
      </c>
    </row>
    <row r="3053" spans="1:9">
      <c r="A3053" t="s">
        <v>4</v>
      </c>
      <c r="B3053" s="4" t="s">
        <v>5</v>
      </c>
      <c r="C3053" s="4" t="s">
        <v>10</v>
      </c>
      <c r="D3053" s="4" t="s">
        <v>24</v>
      </c>
      <c r="E3053" s="4" t="s">
        <v>24</v>
      </c>
      <c r="F3053" s="4" t="s">
        <v>24</v>
      </c>
      <c r="G3053" s="4" t="s">
        <v>10</v>
      </c>
      <c r="H3053" s="4" t="s">
        <v>10</v>
      </c>
    </row>
    <row r="3054" spans="1:9">
      <c r="A3054" t="n">
        <v>23865</v>
      </c>
      <c r="B3054" s="44" t="n">
        <v>60</v>
      </c>
      <c r="C3054" s="7" t="n">
        <v>0</v>
      </c>
      <c r="D3054" s="7" t="n">
        <v>0</v>
      </c>
      <c r="E3054" s="7" t="n">
        <v>25</v>
      </c>
      <c r="F3054" s="7" t="n">
        <v>0</v>
      </c>
      <c r="G3054" s="7" t="n">
        <v>1000</v>
      </c>
      <c r="H3054" s="7" t="n">
        <v>0</v>
      </c>
    </row>
    <row r="3055" spans="1:9">
      <c r="A3055" t="s">
        <v>4</v>
      </c>
      <c r="B3055" s="4" t="s">
        <v>5</v>
      </c>
      <c r="C3055" s="4" t="s">
        <v>10</v>
      </c>
      <c r="D3055" s="4" t="s">
        <v>13</v>
      </c>
      <c r="E3055" s="4" t="s">
        <v>6</v>
      </c>
      <c r="F3055" s="4" t="s">
        <v>24</v>
      </c>
      <c r="G3055" s="4" t="s">
        <v>24</v>
      </c>
      <c r="H3055" s="4" t="s">
        <v>24</v>
      </c>
    </row>
    <row r="3056" spans="1:9">
      <c r="A3056" t="n">
        <v>23884</v>
      </c>
      <c r="B3056" s="55" t="n">
        <v>48</v>
      </c>
      <c r="C3056" s="7" t="n">
        <v>0</v>
      </c>
      <c r="D3056" s="7" t="n">
        <v>0</v>
      </c>
      <c r="E3056" s="7" t="s">
        <v>203</v>
      </c>
      <c r="F3056" s="7" t="n">
        <v>-1</v>
      </c>
      <c r="G3056" s="7" t="n">
        <v>1</v>
      </c>
      <c r="H3056" s="7" t="n">
        <v>0</v>
      </c>
    </row>
    <row r="3057" spans="1:8">
      <c r="A3057" t="s">
        <v>4</v>
      </c>
      <c r="B3057" s="4" t="s">
        <v>5</v>
      </c>
      <c r="C3057" s="4" t="s">
        <v>10</v>
      </c>
      <c r="D3057" s="4" t="s">
        <v>9</v>
      </c>
      <c r="E3057" s="4" t="s">
        <v>13</v>
      </c>
    </row>
    <row r="3058" spans="1:8">
      <c r="A3058" t="n">
        <v>23910</v>
      </c>
      <c r="B3058" s="72" t="n">
        <v>35</v>
      </c>
      <c r="C3058" s="7" t="n">
        <v>0</v>
      </c>
      <c r="D3058" s="7" t="n">
        <v>0</v>
      </c>
      <c r="E3058" s="7" t="n">
        <v>0</v>
      </c>
    </row>
    <row r="3059" spans="1:8">
      <c r="A3059" t="s">
        <v>4</v>
      </c>
      <c r="B3059" s="4" t="s">
        <v>5</v>
      </c>
      <c r="C3059" s="4" t="s">
        <v>13</v>
      </c>
      <c r="D3059" s="4" t="s">
        <v>10</v>
      </c>
    </row>
    <row r="3060" spans="1:8">
      <c r="A3060" t="n">
        <v>23918</v>
      </c>
      <c r="B3060" s="39" t="n">
        <v>45</v>
      </c>
      <c r="C3060" s="7" t="n">
        <v>7</v>
      </c>
      <c r="D3060" s="7" t="n">
        <v>255</v>
      </c>
    </row>
    <row r="3061" spans="1:8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6</v>
      </c>
    </row>
    <row r="3062" spans="1:8">
      <c r="A3062" t="n">
        <v>23922</v>
      </c>
      <c r="B3062" s="48" t="n">
        <v>51</v>
      </c>
      <c r="C3062" s="7" t="n">
        <v>4</v>
      </c>
      <c r="D3062" s="7" t="n">
        <v>0</v>
      </c>
      <c r="E3062" s="7" t="s">
        <v>114</v>
      </c>
    </row>
    <row r="3063" spans="1:8">
      <c r="A3063" t="s">
        <v>4</v>
      </c>
      <c r="B3063" s="4" t="s">
        <v>5</v>
      </c>
      <c r="C3063" s="4" t="s">
        <v>10</v>
      </c>
    </row>
    <row r="3064" spans="1:8">
      <c r="A3064" t="n">
        <v>23936</v>
      </c>
      <c r="B3064" s="32" t="n">
        <v>16</v>
      </c>
      <c r="C3064" s="7" t="n">
        <v>0</v>
      </c>
    </row>
    <row r="3065" spans="1:8">
      <c r="A3065" t="s">
        <v>4</v>
      </c>
      <c r="B3065" s="4" t="s">
        <v>5</v>
      </c>
      <c r="C3065" s="4" t="s">
        <v>10</v>
      </c>
      <c r="D3065" s="4" t="s">
        <v>13</v>
      </c>
      <c r="E3065" s="4" t="s">
        <v>9</v>
      </c>
      <c r="F3065" s="4" t="s">
        <v>81</v>
      </c>
      <c r="G3065" s="4" t="s">
        <v>13</v>
      </c>
      <c r="H3065" s="4" t="s">
        <v>13</v>
      </c>
      <c r="I3065" s="4" t="s">
        <v>13</v>
      </c>
      <c r="J3065" s="4" t="s">
        <v>9</v>
      </c>
      <c r="K3065" s="4" t="s">
        <v>81</v>
      </c>
      <c r="L3065" s="4" t="s">
        <v>13</v>
      </c>
      <c r="M3065" s="4" t="s">
        <v>13</v>
      </c>
      <c r="N3065" s="4" t="s">
        <v>13</v>
      </c>
      <c r="O3065" s="4" t="s">
        <v>9</v>
      </c>
      <c r="P3065" s="4" t="s">
        <v>81</v>
      </c>
      <c r="Q3065" s="4" t="s">
        <v>13</v>
      </c>
      <c r="R3065" s="4" t="s">
        <v>13</v>
      </c>
    </row>
    <row r="3066" spans="1:8">
      <c r="A3066" t="n">
        <v>23939</v>
      </c>
      <c r="B3066" s="49" t="n">
        <v>26</v>
      </c>
      <c r="C3066" s="7" t="n">
        <v>0</v>
      </c>
      <c r="D3066" s="7" t="n">
        <v>17</v>
      </c>
      <c r="E3066" s="7" t="n">
        <v>52695</v>
      </c>
      <c r="F3066" s="7" t="s">
        <v>260</v>
      </c>
      <c r="G3066" s="7" t="n">
        <v>2</v>
      </c>
      <c r="H3066" s="7" t="n">
        <v>3</v>
      </c>
      <c r="I3066" s="7" t="n">
        <v>17</v>
      </c>
      <c r="J3066" s="7" t="n">
        <v>52696</v>
      </c>
      <c r="K3066" s="7" t="s">
        <v>261</v>
      </c>
      <c r="L3066" s="7" t="n">
        <v>2</v>
      </c>
      <c r="M3066" s="7" t="n">
        <v>3</v>
      </c>
      <c r="N3066" s="7" t="n">
        <v>17</v>
      </c>
      <c r="O3066" s="7" t="n">
        <v>52697</v>
      </c>
      <c r="P3066" s="7" t="s">
        <v>262</v>
      </c>
      <c r="Q3066" s="7" t="n">
        <v>2</v>
      </c>
      <c r="R3066" s="7" t="n">
        <v>0</v>
      </c>
    </row>
    <row r="3067" spans="1:8">
      <c r="A3067" t="s">
        <v>4</v>
      </c>
      <c r="B3067" s="4" t="s">
        <v>5</v>
      </c>
    </row>
    <row r="3068" spans="1:8">
      <c r="A3068" t="n">
        <v>24099</v>
      </c>
      <c r="B3068" s="50" t="n">
        <v>28</v>
      </c>
    </row>
    <row r="3069" spans="1:8">
      <c r="A3069" t="s">
        <v>4</v>
      </c>
      <c r="B3069" s="4" t="s">
        <v>5</v>
      </c>
      <c r="C3069" s="4" t="s">
        <v>10</v>
      </c>
      <c r="D3069" s="4" t="s">
        <v>13</v>
      </c>
    </row>
    <row r="3070" spans="1:8">
      <c r="A3070" t="n">
        <v>24100</v>
      </c>
      <c r="B3070" s="51" t="n">
        <v>89</v>
      </c>
      <c r="C3070" s="7" t="n">
        <v>65533</v>
      </c>
      <c r="D3070" s="7" t="n">
        <v>1</v>
      </c>
    </row>
    <row r="3071" spans="1:8">
      <c r="A3071" t="s">
        <v>4</v>
      </c>
      <c r="B3071" s="4" t="s">
        <v>5</v>
      </c>
      <c r="C3071" s="4" t="s">
        <v>13</v>
      </c>
      <c r="D3071" s="4" t="s">
        <v>10</v>
      </c>
      <c r="E3071" s="4" t="s">
        <v>24</v>
      </c>
    </row>
    <row r="3072" spans="1:8">
      <c r="A3072" t="n">
        <v>24104</v>
      </c>
      <c r="B3072" s="22" t="n">
        <v>58</v>
      </c>
      <c r="C3072" s="7" t="n">
        <v>101</v>
      </c>
      <c r="D3072" s="7" t="n">
        <v>500</v>
      </c>
      <c r="E3072" s="7" t="n">
        <v>1</v>
      </c>
    </row>
    <row r="3073" spans="1:18">
      <c r="A3073" t="s">
        <v>4</v>
      </c>
      <c r="B3073" s="4" t="s">
        <v>5</v>
      </c>
      <c r="C3073" s="4" t="s">
        <v>13</v>
      </c>
      <c r="D3073" s="4" t="s">
        <v>10</v>
      </c>
    </row>
    <row r="3074" spans="1:18">
      <c r="A3074" t="n">
        <v>24112</v>
      </c>
      <c r="B3074" s="22" t="n">
        <v>58</v>
      </c>
      <c r="C3074" s="7" t="n">
        <v>254</v>
      </c>
      <c r="D3074" s="7" t="n">
        <v>0</v>
      </c>
    </row>
    <row r="3075" spans="1:18">
      <c r="A3075" t="s">
        <v>4</v>
      </c>
      <c r="B3075" s="4" t="s">
        <v>5</v>
      </c>
      <c r="C3075" s="4" t="s">
        <v>13</v>
      </c>
      <c r="D3075" s="4" t="s">
        <v>13</v>
      </c>
      <c r="E3075" s="4" t="s">
        <v>24</v>
      </c>
      <c r="F3075" s="4" t="s">
        <v>24</v>
      </c>
      <c r="G3075" s="4" t="s">
        <v>24</v>
      </c>
      <c r="H3075" s="4" t="s">
        <v>10</v>
      </c>
    </row>
    <row r="3076" spans="1:18">
      <c r="A3076" t="n">
        <v>24116</v>
      </c>
      <c r="B3076" s="39" t="n">
        <v>45</v>
      </c>
      <c r="C3076" s="7" t="n">
        <v>2</v>
      </c>
      <c r="D3076" s="7" t="n">
        <v>3</v>
      </c>
      <c r="E3076" s="7" t="n">
        <v>-5.75</v>
      </c>
      <c r="F3076" s="7" t="n">
        <v>14.1499996185303</v>
      </c>
      <c r="G3076" s="7" t="n">
        <v>-190.779998779297</v>
      </c>
      <c r="H3076" s="7" t="n">
        <v>0</v>
      </c>
    </row>
    <row r="3077" spans="1:18">
      <c r="A3077" t="s">
        <v>4</v>
      </c>
      <c r="B3077" s="4" t="s">
        <v>5</v>
      </c>
      <c r="C3077" s="4" t="s">
        <v>13</v>
      </c>
      <c r="D3077" s="4" t="s">
        <v>13</v>
      </c>
      <c r="E3077" s="4" t="s">
        <v>24</v>
      </c>
      <c r="F3077" s="4" t="s">
        <v>24</v>
      </c>
      <c r="G3077" s="4" t="s">
        <v>24</v>
      </c>
      <c r="H3077" s="4" t="s">
        <v>10</v>
      </c>
      <c r="I3077" s="4" t="s">
        <v>13</v>
      </c>
    </row>
    <row r="3078" spans="1:18">
      <c r="A3078" t="n">
        <v>24133</v>
      </c>
      <c r="B3078" s="39" t="n">
        <v>45</v>
      </c>
      <c r="C3078" s="7" t="n">
        <v>4</v>
      </c>
      <c r="D3078" s="7" t="n">
        <v>3</v>
      </c>
      <c r="E3078" s="7" t="n">
        <v>25.5300006866455</v>
      </c>
      <c r="F3078" s="7" t="n">
        <v>107.410003662109</v>
      </c>
      <c r="G3078" s="7" t="n">
        <v>0</v>
      </c>
      <c r="H3078" s="7" t="n">
        <v>0</v>
      </c>
      <c r="I3078" s="7" t="n">
        <v>0</v>
      </c>
    </row>
    <row r="3079" spans="1:18">
      <c r="A3079" t="s">
        <v>4</v>
      </c>
      <c r="B3079" s="4" t="s">
        <v>5</v>
      </c>
      <c r="C3079" s="4" t="s">
        <v>13</v>
      </c>
      <c r="D3079" s="4" t="s">
        <v>13</v>
      </c>
      <c r="E3079" s="4" t="s">
        <v>24</v>
      </c>
      <c r="F3079" s="4" t="s">
        <v>10</v>
      </c>
    </row>
    <row r="3080" spans="1:18">
      <c r="A3080" t="n">
        <v>24151</v>
      </c>
      <c r="B3080" s="39" t="n">
        <v>45</v>
      </c>
      <c r="C3080" s="7" t="n">
        <v>5</v>
      </c>
      <c r="D3080" s="7" t="n">
        <v>3</v>
      </c>
      <c r="E3080" s="7" t="n">
        <v>1.5</v>
      </c>
      <c r="F3080" s="7" t="n">
        <v>0</v>
      </c>
    </row>
    <row r="3081" spans="1:18">
      <c r="A3081" t="s">
        <v>4</v>
      </c>
      <c r="B3081" s="4" t="s">
        <v>5</v>
      </c>
      <c r="C3081" s="4" t="s">
        <v>13</v>
      </c>
      <c r="D3081" s="4" t="s">
        <v>13</v>
      </c>
      <c r="E3081" s="4" t="s">
        <v>24</v>
      </c>
      <c r="F3081" s="4" t="s">
        <v>10</v>
      </c>
    </row>
    <row r="3082" spans="1:18">
      <c r="A3082" t="n">
        <v>24160</v>
      </c>
      <c r="B3082" s="39" t="n">
        <v>45</v>
      </c>
      <c r="C3082" s="7" t="n">
        <v>11</v>
      </c>
      <c r="D3082" s="7" t="n">
        <v>3</v>
      </c>
      <c r="E3082" s="7" t="n">
        <v>39.4000015258789</v>
      </c>
      <c r="F3082" s="7" t="n">
        <v>0</v>
      </c>
    </row>
    <row r="3083" spans="1:18">
      <c r="A3083" t="s">
        <v>4</v>
      </c>
      <c r="B3083" s="4" t="s">
        <v>5</v>
      </c>
      <c r="C3083" s="4" t="s">
        <v>13</v>
      </c>
      <c r="D3083" s="4" t="s">
        <v>10</v>
      </c>
    </row>
    <row r="3084" spans="1:18">
      <c r="A3084" t="n">
        <v>24169</v>
      </c>
      <c r="B3084" s="22" t="n">
        <v>58</v>
      </c>
      <c r="C3084" s="7" t="n">
        <v>255</v>
      </c>
      <c r="D3084" s="7" t="n">
        <v>0</v>
      </c>
    </row>
    <row r="3085" spans="1:18">
      <c r="A3085" t="s">
        <v>4</v>
      </c>
      <c r="B3085" s="4" t="s">
        <v>5</v>
      </c>
      <c r="C3085" s="4" t="s">
        <v>13</v>
      </c>
      <c r="D3085" s="4" t="s">
        <v>10</v>
      </c>
      <c r="E3085" s="4" t="s">
        <v>6</v>
      </c>
    </row>
    <row r="3086" spans="1:18">
      <c r="A3086" t="n">
        <v>24173</v>
      </c>
      <c r="B3086" s="48" t="n">
        <v>51</v>
      </c>
      <c r="C3086" s="7" t="n">
        <v>4</v>
      </c>
      <c r="D3086" s="7" t="n">
        <v>6</v>
      </c>
      <c r="E3086" s="7" t="s">
        <v>263</v>
      </c>
    </row>
    <row r="3087" spans="1:18">
      <c r="A3087" t="s">
        <v>4</v>
      </c>
      <c r="B3087" s="4" t="s">
        <v>5</v>
      </c>
      <c r="C3087" s="4" t="s">
        <v>10</v>
      </c>
    </row>
    <row r="3088" spans="1:18">
      <c r="A3088" t="n">
        <v>24187</v>
      </c>
      <c r="B3088" s="32" t="n">
        <v>16</v>
      </c>
      <c r="C3088" s="7" t="n">
        <v>0</v>
      </c>
    </row>
    <row r="3089" spans="1:9">
      <c r="A3089" t="s">
        <v>4</v>
      </c>
      <c r="B3089" s="4" t="s">
        <v>5</v>
      </c>
      <c r="C3089" s="4" t="s">
        <v>10</v>
      </c>
      <c r="D3089" s="4" t="s">
        <v>13</v>
      </c>
      <c r="E3089" s="4" t="s">
        <v>9</v>
      </c>
      <c r="F3089" s="4" t="s">
        <v>81</v>
      </c>
      <c r="G3089" s="4" t="s">
        <v>13</v>
      </c>
      <c r="H3089" s="4" t="s">
        <v>13</v>
      </c>
      <c r="I3089" s="4" t="s">
        <v>13</v>
      </c>
      <c r="J3089" s="4" t="s">
        <v>9</v>
      </c>
      <c r="K3089" s="4" t="s">
        <v>81</v>
      </c>
      <c r="L3089" s="4" t="s">
        <v>13</v>
      </c>
      <c r="M3089" s="4" t="s">
        <v>13</v>
      </c>
      <c r="N3089" s="4" t="s">
        <v>13</v>
      </c>
      <c r="O3089" s="4" t="s">
        <v>9</v>
      </c>
      <c r="P3089" s="4" t="s">
        <v>81</v>
      </c>
      <c r="Q3089" s="4" t="s">
        <v>13</v>
      </c>
      <c r="R3089" s="4" t="s">
        <v>13</v>
      </c>
    </row>
    <row r="3090" spans="1:9">
      <c r="A3090" t="n">
        <v>24190</v>
      </c>
      <c r="B3090" s="49" t="n">
        <v>26</v>
      </c>
      <c r="C3090" s="7" t="n">
        <v>6</v>
      </c>
      <c r="D3090" s="7" t="n">
        <v>17</v>
      </c>
      <c r="E3090" s="7" t="n">
        <v>8371</v>
      </c>
      <c r="F3090" s="7" t="s">
        <v>264</v>
      </c>
      <c r="G3090" s="7" t="n">
        <v>2</v>
      </c>
      <c r="H3090" s="7" t="n">
        <v>3</v>
      </c>
      <c r="I3090" s="7" t="n">
        <v>17</v>
      </c>
      <c r="J3090" s="7" t="n">
        <v>8372</v>
      </c>
      <c r="K3090" s="7" t="s">
        <v>265</v>
      </c>
      <c r="L3090" s="7" t="n">
        <v>2</v>
      </c>
      <c r="M3090" s="7" t="n">
        <v>3</v>
      </c>
      <c r="N3090" s="7" t="n">
        <v>17</v>
      </c>
      <c r="O3090" s="7" t="n">
        <v>8373</v>
      </c>
      <c r="P3090" s="7" t="s">
        <v>266</v>
      </c>
      <c r="Q3090" s="7" t="n">
        <v>2</v>
      </c>
      <c r="R3090" s="7" t="n">
        <v>0</v>
      </c>
    </row>
    <row r="3091" spans="1:9">
      <c r="A3091" t="s">
        <v>4</v>
      </c>
      <c r="B3091" s="4" t="s">
        <v>5</v>
      </c>
    </row>
    <row r="3092" spans="1:9">
      <c r="A3092" t="n">
        <v>24418</v>
      </c>
      <c r="B3092" s="50" t="n">
        <v>28</v>
      </c>
    </row>
    <row r="3093" spans="1:9">
      <c r="A3093" t="s">
        <v>4</v>
      </c>
      <c r="B3093" s="4" t="s">
        <v>5</v>
      </c>
      <c r="C3093" s="4" t="s">
        <v>10</v>
      </c>
      <c r="D3093" s="4" t="s">
        <v>13</v>
      </c>
    </row>
    <row r="3094" spans="1:9">
      <c r="A3094" t="n">
        <v>24419</v>
      </c>
      <c r="B3094" s="51" t="n">
        <v>89</v>
      </c>
      <c r="C3094" s="7" t="n">
        <v>65533</v>
      </c>
      <c r="D3094" s="7" t="n">
        <v>1</v>
      </c>
    </row>
    <row r="3095" spans="1:9">
      <c r="A3095" t="s">
        <v>4</v>
      </c>
      <c r="B3095" s="4" t="s">
        <v>5</v>
      </c>
      <c r="C3095" s="4" t="s">
        <v>13</v>
      </c>
      <c r="D3095" s="4" t="s">
        <v>10</v>
      </c>
      <c r="E3095" s="4" t="s">
        <v>24</v>
      </c>
    </row>
    <row r="3096" spans="1:9">
      <c r="A3096" t="n">
        <v>24423</v>
      </c>
      <c r="B3096" s="22" t="n">
        <v>58</v>
      </c>
      <c r="C3096" s="7" t="n">
        <v>101</v>
      </c>
      <c r="D3096" s="7" t="n">
        <v>500</v>
      </c>
      <c r="E3096" s="7" t="n">
        <v>1</v>
      </c>
    </row>
    <row r="3097" spans="1:9">
      <c r="A3097" t="s">
        <v>4</v>
      </c>
      <c r="B3097" s="4" t="s">
        <v>5</v>
      </c>
      <c r="C3097" s="4" t="s">
        <v>13</v>
      </c>
      <c r="D3097" s="4" t="s">
        <v>10</v>
      </c>
    </row>
    <row r="3098" spans="1:9">
      <c r="A3098" t="n">
        <v>24431</v>
      </c>
      <c r="B3098" s="22" t="n">
        <v>58</v>
      </c>
      <c r="C3098" s="7" t="n">
        <v>254</v>
      </c>
      <c r="D3098" s="7" t="n">
        <v>0</v>
      </c>
    </row>
    <row r="3099" spans="1:9">
      <c r="A3099" t="s">
        <v>4</v>
      </c>
      <c r="B3099" s="4" t="s">
        <v>5</v>
      </c>
      <c r="C3099" s="4" t="s">
        <v>13</v>
      </c>
      <c r="D3099" s="4" t="s">
        <v>13</v>
      </c>
      <c r="E3099" s="4" t="s">
        <v>24</v>
      </c>
      <c r="F3099" s="4" t="s">
        <v>24</v>
      </c>
      <c r="G3099" s="4" t="s">
        <v>24</v>
      </c>
      <c r="H3099" s="4" t="s">
        <v>10</v>
      </c>
    </row>
    <row r="3100" spans="1:9">
      <c r="A3100" t="n">
        <v>24435</v>
      </c>
      <c r="B3100" s="39" t="n">
        <v>45</v>
      </c>
      <c r="C3100" s="7" t="n">
        <v>2</v>
      </c>
      <c r="D3100" s="7" t="n">
        <v>3</v>
      </c>
      <c r="E3100" s="7" t="n">
        <v>-5.44000005722046</v>
      </c>
      <c r="F3100" s="7" t="n">
        <v>14.0900001525879</v>
      </c>
      <c r="G3100" s="7" t="n">
        <v>-191.190002441406</v>
      </c>
      <c r="H3100" s="7" t="n">
        <v>0</v>
      </c>
    </row>
    <row r="3101" spans="1:9">
      <c r="A3101" t="s">
        <v>4</v>
      </c>
      <c r="B3101" s="4" t="s">
        <v>5</v>
      </c>
      <c r="C3101" s="4" t="s">
        <v>13</v>
      </c>
      <c r="D3101" s="4" t="s">
        <v>13</v>
      </c>
      <c r="E3101" s="4" t="s">
        <v>24</v>
      </c>
      <c r="F3101" s="4" t="s">
        <v>24</v>
      </c>
      <c r="G3101" s="4" t="s">
        <v>24</v>
      </c>
      <c r="H3101" s="4" t="s">
        <v>10</v>
      </c>
      <c r="I3101" s="4" t="s">
        <v>13</v>
      </c>
    </row>
    <row r="3102" spans="1:9">
      <c r="A3102" t="n">
        <v>24452</v>
      </c>
      <c r="B3102" s="39" t="n">
        <v>45</v>
      </c>
      <c r="C3102" s="7" t="n">
        <v>4</v>
      </c>
      <c r="D3102" s="7" t="n">
        <v>3</v>
      </c>
      <c r="E3102" s="7" t="n">
        <v>15.039999961853</v>
      </c>
      <c r="F3102" s="7" t="n">
        <v>197.759994506836</v>
      </c>
      <c r="G3102" s="7" t="n">
        <v>0</v>
      </c>
      <c r="H3102" s="7" t="n">
        <v>0</v>
      </c>
      <c r="I3102" s="7" t="n">
        <v>0</v>
      </c>
    </row>
    <row r="3103" spans="1:9">
      <c r="A3103" t="s">
        <v>4</v>
      </c>
      <c r="B3103" s="4" t="s">
        <v>5</v>
      </c>
      <c r="C3103" s="4" t="s">
        <v>13</v>
      </c>
      <c r="D3103" s="4" t="s">
        <v>13</v>
      </c>
      <c r="E3103" s="4" t="s">
        <v>24</v>
      </c>
      <c r="F3103" s="4" t="s">
        <v>10</v>
      </c>
    </row>
    <row r="3104" spans="1:9">
      <c r="A3104" t="n">
        <v>24470</v>
      </c>
      <c r="B3104" s="39" t="n">
        <v>45</v>
      </c>
      <c r="C3104" s="7" t="n">
        <v>5</v>
      </c>
      <c r="D3104" s="7" t="n">
        <v>3</v>
      </c>
      <c r="E3104" s="7" t="n">
        <v>1</v>
      </c>
      <c r="F3104" s="7" t="n">
        <v>0</v>
      </c>
    </row>
    <row r="3105" spans="1:18">
      <c r="A3105" t="s">
        <v>4</v>
      </c>
      <c r="B3105" s="4" t="s">
        <v>5</v>
      </c>
      <c r="C3105" s="4" t="s">
        <v>13</v>
      </c>
      <c r="D3105" s="4" t="s">
        <v>13</v>
      </c>
      <c r="E3105" s="4" t="s">
        <v>24</v>
      </c>
      <c r="F3105" s="4" t="s">
        <v>10</v>
      </c>
    </row>
    <row r="3106" spans="1:18">
      <c r="A3106" t="n">
        <v>24479</v>
      </c>
      <c r="B3106" s="39" t="n">
        <v>45</v>
      </c>
      <c r="C3106" s="7" t="n">
        <v>11</v>
      </c>
      <c r="D3106" s="7" t="n">
        <v>3</v>
      </c>
      <c r="E3106" s="7" t="n">
        <v>39.4000015258789</v>
      </c>
      <c r="F3106" s="7" t="n">
        <v>0</v>
      </c>
    </row>
    <row r="3107" spans="1:18">
      <c r="A3107" t="s">
        <v>4</v>
      </c>
      <c r="B3107" s="4" t="s">
        <v>5</v>
      </c>
      <c r="C3107" s="4" t="s">
        <v>13</v>
      </c>
      <c r="D3107" s="4" t="s">
        <v>13</v>
      </c>
      <c r="E3107" s="4" t="s">
        <v>24</v>
      </c>
      <c r="F3107" s="4" t="s">
        <v>24</v>
      </c>
      <c r="G3107" s="4" t="s">
        <v>24</v>
      </c>
      <c r="H3107" s="4" t="s">
        <v>10</v>
      </c>
    </row>
    <row r="3108" spans="1:18">
      <c r="A3108" t="n">
        <v>24488</v>
      </c>
      <c r="B3108" s="39" t="n">
        <v>45</v>
      </c>
      <c r="C3108" s="7" t="n">
        <v>2</v>
      </c>
      <c r="D3108" s="7" t="n">
        <v>3</v>
      </c>
      <c r="E3108" s="7" t="n">
        <v>-5.03000020980835</v>
      </c>
      <c r="F3108" s="7" t="n">
        <v>14.6899995803833</v>
      </c>
      <c r="G3108" s="7" t="n">
        <v>-190.949996948242</v>
      </c>
      <c r="H3108" s="7" t="n">
        <v>6000</v>
      </c>
    </row>
    <row r="3109" spans="1:18">
      <c r="A3109" t="s">
        <v>4</v>
      </c>
      <c r="B3109" s="4" t="s">
        <v>5</v>
      </c>
      <c r="C3109" s="4" t="s">
        <v>13</v>
      </c>
      <c r="D3109" s="4" t="s">
        <v>13</v>
      </c>
      <c r="E3109" s="4" t="s">
        <v>24</v>
      </c>
      <c r="F3109" s="4" t="s">
        <v>24</v>
      </c>
      <c r="G3109" s="4" t="s">
        <v>24</v>
      </c>
      <c r="H3109" s="4" t="s">
        <v>10</v>
      </c>
      <c r="I3109" s="4" t="s">
        <v>13</v>
      </c>
    </row>
    <row r="3110" spans="1:18">
      <c r="A3110" t="n">
        <v>24505</v>
      </c>
      <c r="B3110" s="39" t="n">
        <v>45</v>
      </c>
      <c r="C3110" s="7" t="n">
        <v>4</v>
      </c>
      <c r="D3110" s="7" t="n">
        <v>3</v>
      </c>
      <c r="E3110" s="7" t="n">
        <v>7.44000005722046</v>
      </c>
      <c r="F3110" s="7" t="n">
        <v>133.070007324219</v>
      </c>
      <c r="G3110" s="7" t="n">
        <v>0</v>
      </c>
      <c r="H3110" s="7" t="n">
        <v>6000</v>
      </c>
      <c r="I3110" s="7" t="n">
        <v>1</v>
      </c>
    </row>
    <row r="3111" spans="1:18">
      <c r="A3111" t="s">
        <v>4</v>
      </c>
      <c r="B3111" s="4" t="s">
        <v>5</v>
      </c>
      <c r="C3111" s="4" t="s">
        <v>13</v>
      </c>
      <c r="D3111" s="4" t="s">
        <v>10</v>
      </c>
    </row>
    <row r="3112" spans="1:18">
      <c r="A3112" t="n">
        <v>24523</v>
      </c>
      <c r="B3112" s="22" t="n">
        <v>58</v>
      </c>
      <c r="C3112" s="7" t="n">
        <v>255</v>
      </c>
      <c r="D3112" s="7" t="n">
        <v>0</v>
      </c>
    </row>
    <row r="3113" spans="1:18">
      <c r="A3113" t="s">
        <v>4</v>
      </c>
      <c r="B3113" s="4" t="s">
        <v>5</v>
      </c>
      <c r="C3113" s="4" t="s">
        <v>10</v>
      </c>
      <c r="D3113" s="4" t="s">
        <v>24</v>
      </c>
      <c r="E3113" s="4" t="s">
        <v>24</v>
      </c>
      <c r="F3113" s="4" t="s">
        <v>24</v>
      </c>
      <c r="G3113" s="4" t="s">
        <v>10</v>
      </c>
      <c r="H3113" s="4" t="s">
        <v>10</v>
      </c>
    </row>
    <row r="3114" spans="1:18">
      <c r="A3114" t="n">
        <v>24527</v>
      </c>
      <c r="B3114" s="44" t="n">
        <v>60</v>
      </c>
      <c r="C3114" s="7" t="n">
        <v>0</v>
      </c>
      <c r="D3114" s="7" t="n">
        <v>0</v>
      </c>
      <c r="E3114" s="7" t="n">
        <v>0</v>
      </c>
      <c r="F3114" s="7" t="n">
        <v>0</v>
      </c>
      <c r="G3114" s="7" t="n">
        <v>1000</v>
      </c>
      <c r="H3114" s="7" t="n">
        <v>0</v>
      </c>
    </row>
    <row r="3115" spans="1:18">
      <c r="A3115" t="s">
        <v>4</v>
      </c>
      <c r="B3115" s="4" t="s">
        <v>5</v>
      </c>
      <c r="C3115" s="4" t="s">
        <v>10</v>
      </c>
      <c r="D3115" s="4" t="s">
        <v>13</v>
      </c>
      <c r="E3115" s="4" t="s">
        <v>6</v>
      </c>
      <c r="F3115" s="4" t="s">
        <v>24</v>
      </c>
      <c r="G3115" s="4" t="s">
        <v>24</v>
      </c>
      <c r="H3115" s="4" t="s">
        <v>24</v>
      </c>
    </row>
    <row r="3116" spans="1:18">
      <c r="A3116" t="n">
        <v>24546</v>
      </c>
      <c r="B3116" s="55" t="n">
        <v>48</v>
      </c>
      <c r="C3116" s="7" t="n">
        <v>0</v>
      </c>
      <c r="D3116" s="7" t="n">
        <v>0</v>
      </c>
      <c r="E3116" s="7" t="s">
        <v>204</v>
      </c>
      <c r="F3116" s="7" t="n">
        <v>-1</v>
      </c>
      <c r="G3116" s="7" t="n">
        <v>1</v>
      </c>
      <c r="H3116" s="7" t="n">
        <v>0</v>
      </c>
    </row>
    <row r="3117" spans="1:18">
      <c r="A3117" t="s">
        <v>4</v>
      </c>
      <c r="B3117" s="4" t="s">
        <v>5</v>
      </c>
      <c r="C3117" s="4" t="s">
        <v>10</v>
      </c>
      <c r="D3117" s="4" t="s">
        <v>13</v>
      </c>
      <c r="E3117" s="4" t="s">
        <v>6</v>
      </c>
      <c r="F3117" s="4" t="s">
        <v>24</v>
      </c>
      <c r="G3117" s="4" t="s">
        <v>24</v>
      </c>
      <c r="H3117" s="4" t="s">
        <v>24</v>
      </c>
    </row>
    <row r="3118" spans="1:18">
      <c r="A3118" t="n">
        <v>24572</v>
      </c>
      <c r="B3118" s="55" t="n">
        <v>48</v>
      </c>
      <c r="C3118" s="7" t="n">
        <v>6</v>
      </c>
      <c r="D3118" s="7" t="n">
        <v>0</v>
      </c>
      <c r="E3118" s="7" t="s">
        <v>204</v>
      </c>
      <c r="F3118" s="7" t="n">
        <v>-1</v>
      </c>
      <c r="G3118" s="7" t="n">
        <v>1</v>
      </c>
      <c r="H3118" s="7" t="n">
        <v>0</v>
      </c>
    </row>
    <row r="3119" spans="1:18">
      <c r="A3119" t="s">
        <v>4</v>
      </c>
      <c r="B3119" s="4" t="s">
        <v>5</v>
      </c>
      <c r="C3119" s="4" t="s">
        <v>10</v>
      </c>
    </row>
    <row r="3120" spans="1:18">
      <c r="A3120" t="n">
        <v>24598</v>
      </c>
      <c r="B3120" s="32" t="n">
        <v>16</v>
      </c>
      <c r="C3120" s="7" t="n">
        <v>500</v>
      </c>
    </row>
    <row r="3121" spans="1:9">
      <c r="A3121" t="s">
        <v>4</v>
      </c>
      <c r="B3121" s="4" t="s">
        <v>5</v>
      </c>
      <c r="C3121" s="4" t="s">
        <v>13</v>
      </c>
      <c r="D3121" s="4" t="s">
        <v>10</v>
      </c>
      <c r="E3121" s="4" t="s">
        <v>24</v>
      </c>
      <c r="F3121" s="4" t="s">
        <v>10</v>
      </c>
      <c r="G3121" s="4" t="s">
        <v>9</v>
      </c>
      <c r="H3121" s="4" t="s">
        <v>9</v>
      </c>
      <c r="I3121" s="4" t="s">
        <v>10</v>
      </c>
      <c r="J3121" s="4" t="s">
        <v>10</v>
      </c>
      <c r="K3121" s="4" t="s">
        <v>9</v>
      </c>
      <c r="L3121" s="4" t="s">
        <v>9</v>
      </c>
      <c r="M3121" s="4" t="s">
        <v>9</v>
      </c>
      <c r="N3121" s="4" t="s">
        <v>9</v>
      </c>
      <c r="O3121" s="4" t="s">
        <v>6</v>
      </c>
    </row>
    <row r="3122" spans="1:9">
      <c r="A3122" t="n">
        <v>24601</v>
      </c>
      <c r="B3122" s="15" t="n">
        <v>50</v>
      </c>
      <c r="C3122" s="7" t="n">
        <v>0</v>
      </c>
      <c r="D3122" s="7" t="n">
        <v>2000</v>
      </c>
      <c r="E3122" s="7" t="n">
        <v>0.800000011920929</v>
      </c>
      <c r="F3122" s="7" t="n">
        <v>0</v>
      </c>
      <c r="G3122" s="7" t="n">
        <v>0</v>
      </c>
      <c r="H3122" s="7" t="n">
        <v>0</v>
      </c>
      <c r="I3122" s="7" t="n">
        <v>0</v>
      </c>
      <c r="J3122" s="7" t="n">
        <v>65533</v>
      </c>
      <c r="K3122" s="7" t="n">
        <v>0</v>
      </c>
      <c r="L3122" s="7" t="n">
        <v>0</v>
      </c>
      <c r="M3122" s="7" t="n">
        <v>0</v>
      </c>
      <c r="N3122" s="7" t="n">
        <v>0</v>
      </c>
      <c r="O3122" s="7" t="s">
        <v>12</v>
      </c>
    </row>
    <row r="3123" spans="1:9">
      <c r="A3123" t="s">
        <v>4</v>
      </c>
      <c r="B3123" s="4" t="s">
        <v>5</v>
      </c>
      <c r="C3123" s="4" t="s">
        <v>10</v>
      </c>
    </row>
    <row r="3124" spans="1:9">
      <c r="A3124" t="n">
        <v>24640</v>
      </c>
      <c r="B3124" s="32" t="n">
        <v>16</v>
      </c>
      <c r="C3124" s="7" t="n">
        <v>500</v>
      </c>
    </row>
    <row r="3125" spans="1:9">
      <c r="A3125" t="s">
        <v>4</v>
      </c>
      <c r="B3125" s="4" t="s">
        <v>5</v>
      </c>
      <c r="C3125" s="4" t="s">
        <v>13</v>
      </c>
      <c r="D3125" s="4" t="s">
        <v>10</v>
      </c>
      <c r="E3125" s="4" t="s">
        <v>24</v>
      </c>
      <c r="F3125" s="4" t="s">
        <v>10</v>
      </c>
      <c r="G3125" s="4" t="s">
        <v>9</v>
      </c>
      <c r="H3125" s="4" t="s">
        <v>9</v>
      </c>
      <c r="I3125" s="4" t="s">
        <v>10</v>
      </c>
      <c r="J3125" s="4" t="s">
        <v>10</v>
      </c>
      <c r="K3125" s="4" t="s">
        <v>9</v>
      </c>
      <c r="L3125" s="4" t="s">
        <v>9</v>
      </c>
      <c r="M3125" s="4" t="s">
        <v>9</v>
      </c>
      <c r="N3125" s="4" t="s">
        <v>9</v>
      </c>
      <c r="O3125" s="4" t="s">
        <v>6</v>
      </c>
    </row>
    <row r="3126" spans="1:9">
      <c r="A3126" t="n">
        <v>24643</v>
      </c>
      <c r="B3126" s="15" t="n">
        <v>50</v>
      </c>
      <c r="C3126" s="7" t="n">
        <v>0</v>
      </c>
      <c r="D3126" s="7" t="n">
        <v>2004</v>
      </c>
      <c r="E3126" s="7" t="n">
        <v>0.600000023841858</v>
      </c>
      <c r="F3126" s="7" t="n">
        <v>0</v>
      </c>
      <c r="G3126" s="7" t="n">
        <v>0</v>
      </c>
      <c r="H3126" s="7" t="n">
        <v>0</v>
      </c>
      <c r="I3126" s="7" t="n">
        <v>0</v>
      </c>
      <c r="J3126" s="7" t="n">
        <v>65533</v>
      </c>
      <c r="K3126" s="7" t="n">
        <v>0</v>
      </c>
      <c r="L3126" s="7" t="n">
        <v>0</v>
      </c>
      <c r="M3126" s="7" t="n">
        <v>0</v>
      </c>
      <c r="N3126" s="7" t="n">
        <v>0</v>
      </c>
      <c r="O3126" s="7" t="s">
        <v>12</v>
      </c>
    </row>
    <row r="3127" spans="1:9">
      <c r="A3127" t="s">
        <v>4</v>
      </c>
      <c r="B3127" s="4" t="s">
        <v>5</v>
      </c>
      <c r="C3127" s="4" t="s">
        <v>10</v>
      </c>
    </row>
    <row r="3128" spans="1:9">
      <c r="A3128" t="n">
        <v>24682</v>
      </c>
      <c r="B3128" s="32" t="n">
        <v>16</v>
      </c>
      <c r="C3128" s="7" t="n">
        <v>2000</v>
      </c>
    </row>
    <row r="3129" spans="1:9">
      <c r="A3129" t="s">
        <v>4</v>
      </c>
      <c r="B3129" s="4" t="s">
        <v>5</v>
      </c>
      <c r="C3129" s="4" t="s">
        <v>13</v>
      </c>
      <c r="D3129" s="4" t="s">
        <v>10</v>
      </c>
    </row>
    <row r="3130" spans="1:9">
      <c r="A3130" t="n">
        <v>24685</v>
      </c>
      <c r="B3130" s="39" t="n">
        <v>45</v>
      </c>
      <c r="C3130" s="7" t="n">
        <v>7</v>
      </c>
      <c r="D3130" s="7" t="n">
        <v>255</v>
      </c>
    </row>
    <row r="3131" spans="1:9">
      <c r="A3131" t="s">
        <v>4</v>
      </c>
      <c r="B3131" s="4" t="s">
        <v>5</v>
      </c>
      <c r="C3131" s="4" t="s">
        <v>13</v>
      </c>
      <c r="D3131" s="4" t="s">
        <v>10</v>
      </c>
      <c r="E3131" s="4" t="s">
        <v>24</v>
      </c>
    </row>
    <row r="3132" spans="1:9">
      <c r="A3132" t="n">
        <v>24689</v>
      </c>
      <c r="B3132" s="22" t="n">
        <v>58</v>
      </c>
      <c r="C3132" s="7" t="n">
        <v>101</v>
      </c>
      <c r="D3132" s="7" t="n">
        <v>500</v>
      </c>
      <c r="E3132" s="7" t="n">
        <v>1</v>
      </c>
    </row>
    <row r="3133" spans="1:9">
      <c r="A3133" t="s">
        <v>4</v>
      </c>
      <c r="B3133" s="4" t="s">
        <v>5</v>
      </c>
      <c r="C3133" s="4" t="s">
        <v>13</v>
      </c>
      <c r="D3133" s="4" t="s">
        <v>10</v>
      </c>
    </row>
    <row r="3134" spans="1:9">
      <c r="A3134" t="n">
        <v>24697</v>
      </c>
      <c r="B3134" s="22" t="n">
        <v>58</v>
      </c>
      <c r="C3134" s="7" t="n">
        <v>254</v>
      </c>
      <c r="D3134" s="7" t="n">
        <v>0</v>
      </c>
    </row>
    <row r="3135" spans="1:9">
      <c r="A3135" t="s">
        <v>4</v>
      </c>
      <c r="B3135" s="4" t="s">
        <v>5</v>
      </c>
      <c r="C3135" s="4" t="s">
        <v>13</v>
      </c>
      <c r="D3135" s="4" t="s">
        <v>10</v>
      </c>
      <c r="E3135" s="4" t="s">
        <v>10</v>
      </c>
      <c r="F3135" s="4" t="s">
        <v>9</v>
      </c>
    </row>
    <row r="3136" spans="1:9">
      <c r="A3136" t="n">
        <v>24701</v>
      </c>
      <c r="B3136" s="40" t="n">
        <v>84</v>
      </c>
      <c r="C3136" s="7" t="n">
        <v>1</v>
      </c>
      <c r="D3136" s="7" t="n">
        <v>0</v>
      </c>
      <c r="E3136" s="7" t="n">
        <v>0</v>
      </c>
      <c r="F3136" s="7" t="n">
        <v>0</v>
      </c>
    </row>
    <row r="3137" spans="1:15">
      <c r="A3137" t="s">
        <v>4</v>
      </c>
      <c r="B3137" s="4" t="s">
        <v>5</v>
      </c>
      <c r="C3137" s="4" t="s">
        <v>13</v>
      </c>
    </row>
    <row r="3138" spans="1:15">
      <c r="A3138" t="n">
        <v>24711</v>
      </c>
      <c r="B3138" s="43" t="n">
        <v>116</v>
      </c>
      <c r="C3138" s="7" t="n">
        <v>0</v>
      </c>
    </row>
    <row r="3139" spans="1:15">
      <c r="A3139" t="s">
        <v>4</v>
      </c>
      <c r="B3139" s="4" t="s">
        <v>5</v>
      </c>
      <c r="C3139" s="4" t="s">
        <v>13</v>
      </c>
      <c r="D3139" s="4" t="s">
        <v>10</v>
      </c>
    </row>
    <row r="3140" spans="1:15">
      <c r="A3140" t="n">
        <v>24713</v>
      </c>
      <c r="B3140" s="43" t="n">
        <v>116</v>
      </c>
      <c r="C3140" s="7" t="n">
        <v>2</v>
      </c>
      <c r="D3140" s="7" t="n">
        <v>1</v>
      </c>
    </row>
    <row r="3141" spans="1:15">
      <c r="A3141" t="s">
        <v>4</v>
      </c>
      <c r="B3141" s="4" t="s">
        <v>5</v>
      </c>
      <c r="C3141" s="4" t="s">
        <v>13</v>
      </c>
      <c r="D3141" s="4" t="s">
        <v>9</v>
      </c>
    </row>
    <row r="3142" spans="1:15">
      <c r="A3142" t="n">
        <v>24717</v>
      </c>
      <c r="B3142" s="43" t="n">
        <v>116</v>
      </c>
      <c r="C3142" s="7" t="n">
        <v>5</v>
      </c>
      <c r="D3142" s="7" t="n">
        <v>1120403456</v>
      </c>
    </row>
    <row r="3143" spans="1:15">
      <c r="A3143" t="s">
        <v>4</v>
      </c>
      <c r="B3143" s="4" t="s">
        <v>5</v>
      </c>
      <c r="C3143" s="4" t="s">
        <v>13</v>
      </c>
      <c r="D3143" s="4" t="s">
        <v>10</v>
      </c>
    </row>
    <row r="3144" spans="1:15">
      <c r="A3144" t="n">
        <v>24723</v>
      </c>
      <c r="B3144" s="43" t="n">
        <v>116</v>
      </c>
      <c r="C3144" s="7" t="n">
        <v>6</v>
      </c>
      <c r="D3144" s="7" t="n">
        <v>1</v>
      </c>
    </row>
    <row r="3145" spans="1:15">
      <c r="A3145" t="s">
        <v>4</v>
      </c>
      <c r="B3145" s="4" t="s">
        <v>5</v>
      </c>
      <c r="C3145" s="4" t="s">
        <v>13</v>
      </c>
      <c r="D3145" s="4" t="s">
        <v>13</v>
      </c>
      <c r="E3145" s="4" t="s">
        <v>24</v>
      </c>
      <c r="F3145" s="4" t="s">
        <v>24</v>
      </c>
      <c r="G3145" s="4" t="s">
        <v>24</v>
      </c>
      <c r="H3145" s="4" t="s">
        <v>10</v>
      </c>
    </row>
    <row r="3146" spans="1:15">
      <c r="A3146" t="n">
        <v>24727</v>
      </c>
      <c r="B3146" s="39" t="n">
        <v>45</v>
      </c>
      <c r="C3146" s="7" t="n">
        <v>2</v>
      </c>
      <c r="D3146" s="7" t="n">
        <v>3</v>
      </c>
      <c r="E3146" s="7" t="n">
        <v>-5.73000001907349</v>
      </c>
      <c r="F3146" s="7" t="n">
        <v>14.4700002670288</v>
      </c>
      <c r="G3146" s="7" t="n">
        <v>-189.210006713867</v>
      </c>
      <c r="H3146" s="7" t="n">
        <v>0</v>
      </c>
    </row>
    <row r="3147" spans="1:15">
      <c r="A3147" t="s">
        <v>4</v>
      </c>
      <c r="B3147" s="4" t="s">
        <v>5</v>
      </c>
      <c r="C3147" s="4" t="s">
        <v>13</v>
      </c>
      <c r="D3147" s="4" t="s">
        <v>13</v>
      </c>
      <c r="E3147" s="4" t="s">
        <v>24</v>
      </c>
      <c r="F3147" s="4" t="s">
        <v>24</v>
      </c>
      <c r="G3147" s="4" t="s">
        <v>24</v>
      </c>
      <c r="H3147" s="4" t="s">
        <v>10</v>
      </c>
      <c r="I3147" s="4" t="s">
        <v>13</v>
      </c>
    </row>
    <row r="3148" spans="1:15">
      <c r="A3148" t="n">
        <v>24744</v>
      </c>
      <c r="B3148" s="39" t="n">
        <v>45</v>
      </c>
      <c r="C3148" s="7" t="n">
        <v>4</v>
      </c>
      <c r="D3148" s="7" t="n">
        <v>3</v>
      </c>
      <c r="E3148" s="7" t="n">
        <v>6.90000009536743</v>
      </c>
      <c r="F3148" s="7" t="n">
        <v>126.860000610352</v>
      </c>
      <c r="G3148" s="7" t="n">
        <v>0</v>
      </c>
      <c r="H3148" s="7" t="n">
        <v>0</v>
      </c>
      <c r="I3148" s="7" t="n">
        <v>0</v>
      </c>
    </row>
    <row r="3149" spans="1:15">
      <c r="A3149" t="s">
        <v>4</v>
      </c>
      <c r="B3149" s="4" t="s">
        <v>5</v>
      </c>
      <c r="C3149" s="4" t="s">
        <v>13</v>
      </c>
      <c r="D3149" s="4" t="s">
        <v>13</v>
      </c>
      <c r="E3149" s="4" t="s">
        <v>24</v>
      </c>
      <c r="F3149" s="4" t="s">
        <v>10</v>
      </c>
    </row>
    <row r="3150" spans="1:15">
      <c r="A3150" t="n">
        <v>24762</v>
      </c>
      <c r="B3150" s="39" t="n">
        <v>45</v>
      </c>
      <c r="C3150" s="7" t="n">
        <v>5</v>
      </c>
      <c r="D3150" s="7" t="n">
        <v>3</v>
      </c>
      <c r="E3150" s="7" t="n">
        <v>2.79999995231628</v>
      </c>
      <c r="F3150" s="7" t="n">
        <v>0</v>
      </c>
    </row>
    <row r="3151" spans="1:15">
      <c r="A3151" t="s">
        <v>4</v>
      </c>
      <c r="B3151" s="4" t="s">
        <v>5</v>
      </c>
      <c r="C3151" s="4" t="s">
        <v>13</v>
      </c>
      <c r="D3151" s="4" t="s">
        <v>13</v>
      </c>
      <c r="E3151" s="4" t="s">
        <v>24</v>
      </c>
      <c r="F3151" s="4" t="s">
        <v>10</v>
      </c>
    </row>
    <row r="3152" spans="1:15">
      <c r="A3152" t="n">
        <v>24771</v>
      </c>
      <c r="B3152" s="39" t="n">
        <v>45</v>
      </c>
      <c r="C3152" s="7" t="n">
        <v>11</v>
      </c>
      <c r="D3152" s="7" t="n">
        <v>3</v>
      </c>
      <c r="E3152" s="7" t="n">
        <v>39.4000015258789</v>
      </c>
      <c r="F3152" s="7" t="n">
        <v>0</v>
      </c>
    </row>
    <row r="3153" spans="1:9">
      <c r="A3153" t="s">
        <v>4</v>
      </c>
      <c r="B3153" s="4" t="s">
        <v>5</v>
      </c>
      <c r="C3153" s="4" t="s">
        <v>13</v>
      </c>
      <c r="D3153" s="4" t="s">
        <v>13</v>
      </c>
      <c r="E3153" s="4" t="s">
        <v>24</v>
      </c>
      <c r="F3153" s="4" t="s">
        <v>10</v>
      </c>
    </row>
    <row r="3154" spans="1:9">
      <c r="A3154" t="n">
        <v>24780</v>
      </c>
      <c r="B3154" s="39" t="n">
        <v>45</v>
      </c>
      <c r="C3154" s="7" t="n">
        <v>5</v>
      </c>
      <c r="D3154" s="7" t="n">
        <v>3</v>
      </c>
      <c r="E3154" s="7" t="n">
        <v>2.5</v>
      </c>
      <c r="F3154" s="7" t="n">
        <v>20000</v>
      </c>
    </row>
    <row r="3155" spans="1:9">
      <c r="A3155" t="s">
        <v>4</v>
      </c>
      <c r="B3155" s="4" t="s">
        <v>5</v>
      </c>
      <c r="C3155" s="4" t="s">
        <v>13</v>
      </c>
      <c r="D3155" s="4" t="s">
        <v>10</v>
      </c>
    </row>
    <row r="3156" spans="1:9">
      <c r="A3156" t="n">
        <v>24789</v>
      </c>
      <c r="B3156" s="22" t="n">
        <v>58</v>
      </c>
      <c r="C3156" s="7" t="n">
        <v>255</v>
      </c>
      <c r="D3156" s="7" t="n">
        <v>0</v>
      </c>
    </row>
    <row r="3157" spans="1:9">
      <c r="A3157" t="s">
        <v>4</v>
      </c>
      <c r="B3157" s="4" t="s">
        <v>5</v>
      </c>
      <c r="C3157" s="4" t="s">
        <v>13</v>
      </c>
      <c r="D3157" s="20" t="s">
        <v>33</v>
      </c>
      <c r="E3157" s="4" t="s">
        <v>5</v>
      </c>
      <c r="F3157" s="4" t="s">
        <v>13</v>
      </c>
      <c r="G3157" s="4" t="s">
        <v>10</v>
      </c>
      <c r="H3157" s="20" t="s">
        <v>34</v>
      </c>
      <c r="I3157" s="4" t="s">
        <v>13</v>
      </c>
      <c r="J3157" s="4" t="s">
        <v>23</v>
      </c>
    </row>
    <row r="3158" spans="1:9">
      <c r="A3158" t="n">
        <v>24793</v>
      </c>
      <c r="B3158" s="11" t="n">
        <v>5</v>
      </c>
      <c r="C3158" s="7" t="n">
        <v>28</v>
      </c>
      <c r="D3158" s="20" t="s">
        <v>3</v>
      </c>
      <c r="E3158" s="30" t="n">
        <v>64</v>
      </c>
      <c r="F3158" s="7" t="n">
        <v>5</v>
      </c>
      <c r="G3158" s="7" t="n">
        <v>4</v>
      </c>
      <c r="H3158" s="20" t="s">
        <v>3</v>
      </c>
      <c r="I3158" s="7" t="n">
        <v>1</v>
      </c>
      <c r="J3158" s="12" t="n">
        <f t="normal" ca="1">A3168</f>
        <v>0</v>
      </c>
    </row>
    <row r="3159" spans="1:9">
      <c r="A3159" t="s">
        <v>4</v>
      </c>
      <c r="B3159" s="4" t="s">
        <v>5</v>
      </c>
      <c r="C3159" s="4" t="s">
        <v>13</v>
      </c>
      <c r="D3159" s="4" t="s">
        <v>10</v>
      </c>
      <c r="E3159" s="4" t="s">
        <v>6</v>
      </c>
    </row>
    <row r="3160" spans="1:9">
      <c r="A3160" t="n">
        <v>24804</v>
      </c>
      <c r="B3160" s="48" t="n">
        <v>51</v>
      </c>
      <c r="C3160" s="7" t="n">
        <v>4</v>
      </c>
      <c r="D3160" s="7" t="n">
        <v>4</v>
      </c>
      <c r="E3160" s="7" t="s">
        <v>228</v>
      </c>
    </row>
    <row r="3161" spans="1:9">
      <c r="A3161" t="s">
        <v>4</v>
      </c>
      <c r="B3161" s="4" t="s">
        <v>5</v>
      </c>
      <c r="C3161" s="4" t="s">
        <v>10</v>
      </c>
    </row>
    <row r="3162" spans="1:9">
      <c r="A3162" t="n">
        <v>24817</v>
      </c>
      <c r="B3162" s="32" t="n">
        <v>16</v>
      </c>
      <c r="C3162" s="7" t="n">
        <v>0</v>
      </c>
    </row>
    <row r="3163" spans="1:9">
      <c r="A3163" t="s">
        <v>4</v>
      </c>
      <c r="B3163" s="4" t="s">
        <v>5</v>
      </c>
      <c r="C3163" s="4" t="s">
        <v>10</v>
      </c>
      <c r="D3163" s="4" t="s">
        <v>13</v>
      </c>
      <c r="E3163" s="4" t="s">
        <v>9</v>
      </c>
      <c r="F3163" s="4" t="s">
        <v>81</v>
      </c>
      <c r="G3163" s="4" t="s">
        <v>13</v>
      </c>
      <c r="H3163" s="4" t="s">
        <v>13</v>
      </c>
    </row>
    <row r="3164" spans="1:9">
      <c r="A3164" t="n">
        <v>24820</v>
      </c>
      <c r="B3164" s="49" t="n">
        <v>26</v>
      </c>
      <c r="C3164" s="7" t="n">
        <v>4</v>
      </c>
      <c r="D3164" s="7" t="n">
        <v>17</v>
      </c>
      <c r="E3164" s="7" t="n">
        <v>7382</v>
      </c>
      <c r="F3164" s="7" t="s">
        <v>267</v>
      </c>
      <c r="G3164" s="7" t="n">
        <v>2</v>
      </c>
      <c r="H3164" s="7" t="n">
        <v>0</v>
      </c>
    </row>
    <row r="3165" spans="1:9">
      <c r="A3165" t="s">
        <v>4</v>
      </c>
      <c r="B3165" s="4" t="s">
        <v>5</v>
      </c>
    </row>
    <row r="3166" spans="1:9">
      <c r="A3166" t="n">
        <v>24882</v>
      </c>
      <c r="B3166" s="50" t="n">
        <v>28</v>
      </c>
    </row>
    <row r="3167" spans="1:9">
      <c r="A3167" t="s">
        <v>4</v>
      </c>
      <c r="B3167" s="4" t="s">
        <v>5</v>
      </c>
      <c r="C3167" s="4" t="s">
        <v>13</v>
      </c>
      <c r="D3167" s="20" t="s">
        <v>33</v>
      </c>
      <c r="E3167" s="4" t="s">
        <v>5</v>
      </c>
      <c r="F3167" s="4" t="s">
        <v>13</v>
      </c>
      <c r="G3167" s="4" t="s">
        <v>10</v>
      </c>
      <c r="H3167" s="20" t="s">
        <v>34</v>
      </c>
      <c r="I3167" s="4" t="s">
        <v>13</v>
      </c>
      <c r="J3167" s="4" t="s">
        <v>23</v>
      </c>
    </row>
    <row r="3168" spans="1:9">
      <c r="A3168" t="n">
        <v>24883</v>
      </c>
      <c r="B3168" s="11" t="n">
        <v>5</v>
      </c>
      <c r="C3168" s="7" t="n">
        <v>28</v>
      </c>
      <c r="D3168" s="20" t="s">
        <v>3</v>
      </c>
      <c r="E3168" s="30" t="n">
        <v>64</v>
      </c>
      <c r="F3168" s="7" t="n">
        <v>5</v>
      </c>
      <c r="G3168" s="7" t="n">
        <v>9</v>
      </c>
      <c r="H3168" s="20" t="s">
        <v>3</v>
      </c>
      <c r="I3168" s="7" t="n">
        <v>1</v>
      </c>
      <c r="J3168" s="12" t="n">
        <f t="normal" ca="1">A3182</f>
        <v>0</v>
      </c>
    </row>
    <row r="3169" spans="1:10">
      <c r="A3169" t="s">
        <v>4</v>
      </c>
      <c r="B3169" s="4" t="s">
        <v>5</v>
      </c>
      <c r="C3169" s="4" t="s">
        <v>10</v>
      </c>
      <c r="D3169" s="4" t="s">
        <v>13</v>
      </c>
      <c r="E3169" s="4" t="s">
        <v>13</v>
      </c>
      <c r="F3169" s="4" t="s">
        <v>6</v>
      </c>
    </row>
    <row r="3170" spans="1:10">
      <c r="A3170" t="n">
        <v>24894</v>
      </c>
      <c r="B3170" s="27" t="n">
        <v>47</v>
      </c>
      <c r="C3170" s="7" t="n">
        <v>9</v>
      </c>
      <c r="D3170" s="7" t="n">
        <v>0</v>
      </c>
      <c r="E3170" s="7" t="n">
        <v>0</v>
      </c>
      <c r="F3170" s="7" t="s">
        <v>76</v>
      </c>
    </row>
    <row r="3171" spans="1:10">
      <c r="A3171" t="s">
        <v>4</v>
      </c>
      <c r="B3171" s="4" t="s">
        <v>5</v>
      </c>
      <c r="C3171" s="4" t="s">
        <v>10</v>
      </c>
    </row>
    <row r="3172" spans="1:10">
      <c r="A3172" t="n">
        <v>24915</v>
      </c>
      <c r="B3172" s="32" t="n">
        <v>16</v>
      </c>
      <c r="C3172" s="7" t="n">
        <v>500</v>
      </c>
    </row>
    <row r="3173" spans="1:10">
      <c r="A3173" t="s">
        <v>4</v>
      </c>
      <c r="B3173" s="4" t="s">
        <v>5</v>
      </c>
      <c r="C3173" s="4" t="s">
        <v>13</v>
      </c>
      <c r="D3173" s="4" t="s">
        <v>10</v>
      </c>
      <c r="E3173" s="4" t="s">
        <v>6</v>
      </c>
    </row>
    <row r="3174" spans="1:10">
      <c r="A3174" t="n">
        <v>24918</v>
      </c>
      <c r="B3174" s="48" t="n">
        <v>51</v>
      </c>
      <c r="C3174" s="7" t="n">
        <v>4</v>
      </c>
      <c r="D3174" s="7" t="n">
        <v>9</v>
      </c>
      <c r="E3174" s="7" t="s">
        <v>268</v>
      </c>
    </row>
    <row r="3175" spans="1:10">
      <c r="A3175" t="s">
        <v>4</v>
      </c>
      <c r="B3175" s="4" t="s">
        <v>5</v>
      </c>
      <c r="C3175" s="4" t="s">
        <v>10</v>
      </c>
    </row>
    <row r="3176" spans="1:10">
      <c r="A3176" t="n">
        <v>24932</v>
      </c>
      <c r="B3176" s="32" t="n">
        <v>16</v>
      </c>
      <c r="C3176" s="7" t="n">
        <v>0</v>
      </c>
    </row>
    <row r="3177" spans="1:10">
      <c r="A3177" t="s">
        <v>4</v>
      </c>
      <c r="B3177" s="4" t="s">
        <v>5</v>
      </c>
      <c r="C3177" s="4" t="s">
        <v>10</v>
      </c>
      <c r="D3177" s="4" t="s">
        <v>13</v>
      </c>
      <c r="E3177" s="4" t="s">
        <v>9</v>
      </c>
      <c r="F3177" s="4" t="s">
        <v>81</v>
      </c>
      <c r="G3177" s="4" t="s">
        <v>13</v>
      </c>
      <c r="H3177" s="4" t="s">
        <v>13</v>
      </c>
    </row>
    <row r="3178" spans="1:10">
      <c r="A3178" t="n">
        <v>24935</v>
      </c>
      <c r="B3178" s="49" t="n">
        <v>26</v>
      </c>
      <c r="C3178" s="7" t="n">
        <v>9</v>
      </c>
      <c r="D3178" s="7" t="n">
        <v>17</v>
      </c>
      <c r="E3178" s="7" t="n">
        <v>5347</v>
      </c>
      <c r="F3178" s="7" t="s">
        <v>269</v>
      </c>
      <c r="G3178" s="7" t="n">
        <v>2</v>
      </c>
      <c r="H3178" s="7" t="n">
        <v>0</v>
      </c>
    </row>
    <row r="3179" spans="1:10">
      <c r="A3179" t="s">
        <v>4</v>
      </c>
      <c r="B3179" s="4" t="s">
        <v>5</v>
      </c>
    </row>
    <row r="3180" spans="1:10">
      <c r="A3180" t="n">
        <v>24998</v>
      </c>
      <c r="B3180" s="50" t="n">
        <v>28</v>
      </c>
    </row>
    <row r="3181" spans="1:10">
      <c r="A3181" t="s">
        <v>4</v>
      </c>
      <c r="B3181" s="4" t="s">
        <v>5</v>
      </c>
      <c r="C3181" s="4" t="s">
        <v>13</v>
      </c>
      <c r="D3181" s="4" t="s">
        <v>10</v>
      </c>
      <c r="E3181" s="4" t="s">
        <v>6</v>
      </c>
    </row>
    <row r="3182" spans="1:10">
      <c r="A3182" t="n">
        <v>24999</v>
      </c>
      <c r="B3182" s="48" t="n">
        <v>51</v>
      </c>
      <c r="C3182" s="7" t="n">
        <v>4</v>
      </c>
      <c r="D3182" s="7" t="n">
        <v>7032</v>
      </c>
      <c r="E3182" s="7" t="s">
        <v>241</v>
      </c>
    </row>
    <row r="3183" spans="1:10">
      <c r="A3183" t="s">
        <v>4</v>
      </c>
      <c r="B3183" s="4" t="s">
        <v>5</v>
      </c>
      <c r="C3183" s="4" t="s">
        <v>10</v>
      </c>
    </row>
    <row r="3184" spans="1:10">
      <c r="A3184" t="n">
        <v>25012</v>
      </c>
      <c r="B3184" s="32" t="n">
        <v>16</v>
      </c>
      <c r="C3184" s="7" t="n">
        <v>0</v>
      </c>
    </row>
    <row r="3185" spans="1:8">
      <c r="A3185" t="s">
        <v>4</v>
      </c>
      <c r="B3185" s="4" t="s">
        <v>5</v>
      </c>
      <c r="C3185" s="4" t="s">
        <v>10</v>
      </c>
      <c r="D3185" s="4" t="s">
        <v>13</v>
      </c>
      <c r="E3185" s="4" t="s">
        <v>9</v>
      </c>
      <c r="F3185" s="4" t="s">
        <v>81</v>
      </c>
      <c r="G3185" s="4" t="s">
        <v>13</v>
      </c>
      <c r="H3185" s="4" t="s">
        <v>13</v>
      </c>
    </row>
    <row r="3186" spans="1:8">
      <c r="A3186" t="n">
        <v>25015</v>
      </c>
      <c r="B3186" s="49" t="n">
        <v>26</v>
      </c>
      <c r="C3186" s="7" t="n">
        <v>7032</v>
      </c>
      <c r="D3186" s="7" t="n">
        <v>17</v>
      </c>
      <c r="E3186" s="7" t="n">
        <v>18457</v>
      </c>
      <c r="F3186" s="7" t="s">
        <v>270</v>
      </c>
      <c r="G3186" s="7" t="n">
        <v>2</v>
      </c>
      <c r="H3186" s="7" t="n">
        <v>0</v>
      </c>
    </row>
    <row r="3187" spans="1:8">
      <c r="A3187" t="s">
        <v>4</v>
      </c>
      <c r="B3187" s="4" t="s">
        <v>5</v>
      </c>
    </row>
    <row r="3188" spans="1:8">
      <c r="A3188" t="n">
        <v>25074</v>
      </c>
      <c r="B3188" s="50" t="n">
        <v>28</v>
      </c>
    </row>
    <row r="3189" spans="1:8">
      <c r="A3189" t="s">
        <v>4</v>
      </c>
      <c r="B3189" s="4" t="s">
        <v>5</v>
      </c>
      <c r="C3189" s="4" t="s">
        <v>13</v>
      </c>
      <c r="D3189" s="4" t="s">
        <v>10</v>
      </c>
      <c r="E3189" s="4" t="s">
        <v>6</v>
      </c>
    </row>
    <row r="3190" spans="1:8">
      <c r="A3190" t="n">
        <v>25075</v>
      </c>
      <c r="B3190" s="48" t="n">
        <v>51</v>
      </c>
      <c r="C3190" s="7" t="n">
        <v>4</v>
      </c>
      <c r="D3190" s="7" t="n">
        <v>5</v>
      </c>
      <c r="E3190" s="7" t="s">
        <v>102</v>
      </c>
    </row>
    <row r="3191" spans="1:8">
      <c r="A3191" t="s">
        <v>4</v>
      </c>
      <c r="B3191" s="4" t="s">
        <v>5</v>
      </c>
      <c r="C3191" s="4" t="s">
        <v>10</v>
      </c>
    </row>
    <row r="3192" spans="1:8">
      <c r="A3192" t="n">
        <v>25089</v>
      </c>
      <c r="B3192" s="32" t="n">
        <v>16</v>
      </c>
      <c r="C3192" s="7" t="n">
        <v>0</v>
      </c>
    </row>
    <row r="3193" spans="1:8">
      <c r="A3193" t="s">
        <v>4</v>
      </c>
      <c r="B3193" s="4" t="s">
        <v>5</v>
      </c>
      <c r="C3193" s="4" t="s">
        <v>10</v>
      </c>
      <c r="D3193" s="4" t="s">
        <v>13</v>
      </c>
      <c r="E3193" s="4" t="s">
        <v>9</v>
      </c>
      <c r="F3193" s="4" t="s">
        <v>81</v>
      </c>
      <c r="G3193" s="4" t="s">
        <v>13</v>
      </c>
      <c r="H3193" s="4" t="s">
        <v>13</v>
      </c>
    </row>
    <row r="3194" spans="1:8">
      <c r="A3194" t="n">
        <v>25092</v>
      </c>
      <c r="B3194" s="49" t="n">
        <v>26</v>
      </c>
      <c r="C3194" s="7" t="n">
        <v>5</v>
      </c>
      <c r="D3194" s="7" t="n">
        <v>17</v>
      </c>
      <c r="E3194" s="7" t="n">
        <v>3363</v>
      </c>
      <c r="F3194" s="7" t="s">
        <v>271</v>
      </c>
      <c r="G3194" s="7" t="n">
        <v>2</v>
      </c>
      <c r="H3194" s="7" t="n">
        <v>0</v>
      </c>
    </row>
    <row r="3195" spans="1:8">
      <c r="A3195" t="s">
        <v>4</v>
      </c>
      <c r="B3195" s="4" t="s">
        <v>5</v>
      </c>
    </row>
    <row r="3196" spans="1:8">
      <c r="A3196" t="n">
        <v>25191</v>
      </c>
      <c r="B3196" s="50" t="n">
        <v>28</v>
      </c>
    </row>
    <row r="3197" spans="1:8">
      <c r="A3197" t="s">
        <v>4</v>
      </c>
      <c r="B3197" s="4" t="s">
        <v>5</v>
      </c>
      <c r="C3197" s="4" t="s">
        <v>13</v>
      </c>
      <c r="D3197" s="20" t="s">
        <v>33</v>
      </c>
      <c r="E3197" s="4" t="s">
        <v>5</v>
      </c>
      <c r="F3197" s="4" t="s">
        <v>13</v>
      </c>
      <c r="G3197" s="4" t="s">
        <v>10</v>
      </c>
      <c r="H3197" s="20" t="s">
        <v>34</v>
      </c>
      <c r="I3197" s="4" t="s">
        <v>13</v>
      </c>
      <c r="J3197" s="4" t="s">
        <v>23</v>
      </c>
    </row>
    <row r="3198" spans="1:8">
      <c r="A3198" t="n">
        <v>25192</v>
      </c>
      <c r="B3198" s="11" t="n">
        <v>5</v>
      </c>
      <c r="C3198" s="7" t="n">
        <v>28</v>
      </c>
      <c r="D3198" s="20" t="s">
        <v>3</v>
      </c>
      <c r="E3198" s="30" t="n">
        <v>64</v>
      </c>
      <c r="F3198" s="7" t="n">
        <v>5</v>
      </c>
      <c r="G3198" s="7" t="n">
        <v>1</v>
      </c>
      <c r="H3198" s="20" t="s">
        <v>3</v>
      </c>
      <c r="I3198" s="7" t="n">
        <v>1</v>
      </c>
      <c r="J3198" s="12" t="n">
        <f t="normal" ca="1">A3208</f>
        <v>0</v>
      </c>
    </row>
    <row r="3199" spans="1:8">
      <c r="A3199" t="s">
        <v>4</v>
      </c>
      <c r="B3199" s="4" t="s">
        <v>5</v>
      </c>
      <c r="C3199" s="4" t="s">
        <v>13</v>
      </c>
      <c r="D3199" s="4" t="s">
        <v>10</v>
      </c>
      <c r="E3199" s="4" t="s">
        <v>6</v>
      </c>
    </row>
    <row r="3200" spans="1:8">
      <c r="A3200" t="n">
        <v>25203</v>
      </c>
      <c r="B3200" s="48" t="n">
        <v>51</v>
      </c>
      <c r="C3200" s="7" t="n">
        <v>4</v>
      </c>
      <c r="D3200" s="7" t="n">
        <v>1</v>
      </c>
      <c r="E3200" s="7" t="s">
        <v>272</v>
      </c>
    </row>
    <row r="3201" spans="1:10">
      <c r="A3201" t="s">
        <v>4</v>
      </c>
      <c r="B3201" s="4" t="s">
        <v>5</v>
      </c>
      <c r="C3201" s="4" t="s">
        <v>10</v>
      </c>
    </row>
    <row r="3202" spans="1:10">
      <c r="A3202" t="n">
        <v>25216</v>
      </c>
      <c r="B3202" s="32" t="n">
        <v>16</v>
      </c>
      <c r="C3202" s="7" t="n">
        <v>0</v>
      </c>
    </row>
    <row r="3203" spans="1:10">
      <c r="A3203" t="s">
        <v>4</v>
      </c>
      <c r="B3203" s="4" t="s">
        <v>5</v>
      </c>
      <c r="C3203" s="4" t="s">
        <v>10</v>
      </c>
      <c r="D3203" s="4" t="s">
        <v>13</v>
      </c>
      <c r="E3203" s="4" t="s">
        <v>9</v>
      </c>
      <c r="F3203" s="4" t="s">
        <v>81</v>
      </c>
      <c r="G3203" s="4" t="s">
        <v>13</v>
      </c>
      <c r="H3203" s="4" t="s">
        <v>13</v>
      </c>
    </row>
    <row r="3204" spans="1:10">
      <c r="A3204" t="n">
        <v>25219</v>
      </c>
      <c r="B3204" s="49" t="n">
        <v>26</v>
      </c>
      <c r="C3204" s="7" t="n">
        <v>1</v>
      </c>
      <c r="D3204" s="7" t="n">
        <v>17</v>
      </c>
      <c r="E3204" s="7" t="n">
        <v>1369</v>
      </c>
      <c r="F3204" s="7" t="s">
        <v>273</v>
      </c>
      <c r="G3204" s="7" t="n">
        <v>2</v>
      </c>
      <c r="H3204" s="7" t="n">
        <v>0</v>
      </c>
    </row>
    <row r="3205" spans="1:10">
      <c r="A3205" t="s">
        <v>4</v>
      </c>
      <c r="B3205" s="4" t="s">
        <v>5</v>
      </c>
    </row>
    <row r="3206" spans="1:10">
      <c r="A3206" t="n">
        <v>25257</v>
      </c>
      <c r="B3206" s="50" t="n">
        <v>28</v>
      </c>
    </row>
    <row r="3207" spans="1:10">
      <c r="A3207" t="s">
        <v>4</v>
      </c>
      <c r="B3207" s="4" t="s">
        <v>5</v>
      </c>
      <c r="C3207" s="4" t="s">
        <v>13</v>
      </c>
      <c r="D3207" s="20" t="s">
        <v>33</v>
      </c>
      <c r="E3207" s="4" t="s">
        <v>5</v>
      </c>
      <c r="F3207" s="4" t="s">
        <v>13</v>
      </c>
      <c r="G3207" s="4" t="s">
        <v>10</v>
      </c>
      <c r="H3207" s="20" t="s">
        <v>34</v>
      </c>
      <c r="I3207" s="4" t="s">
        <v>13</v>
      </c>
      <c r="J3207" s="4" t="s">
        <v>23</v>
      </c>
    </row>
    <row r="3208" spans="1:10">
      <c r="A3208" t="n">
        <v>25258</v>
      </c>
      <c r="B3208" s="11" t="n">
        <v>5</v>
      </c>
      <c r="C3208" s="7" t="n">
        <v>28</v>
      </c>
      <c r="D3208" s="20" t="s">
        <v>3</v>
      </c>
      <c r="E3208" s="30" t="n">
        <v>64</v>
      </c>
      <c r="F3208" s="7" t="n">
        <v>5</v>
      </c>
      <c r="G3208" s="7" t="n">
        <v>8</v>
      </c>
      <c r="H3208" s="20" t="s">
        <v>3</v>
      </c>
      <c r="I3208" s="7" t="n">
        <v>1</v>
      </c>
      <c r="J3208" s="12" t="n">
        <f t="normal" ca="1">A3222</f>
        <v>0</v>
      </c>
    </row>
    <row r="3209" spans="1:10">
      <c r="A3209" t="s">
        <v>4</v>
      </c>
      <c r="B3209" s="4" t="s">
        <v>5</v>
      </c>
      <c r="C3209" s="4" t="s">
        <v>10</v>
      </c>
      <c r="D3209" s="4" t="s">
        <v>13</v>
      </c>
      <c r="E3209" s="4" t="s">
        <v>13</v>
      </c>
      <c r="F3209" s="4" t="s">
        <v>6</v>
      </c>
    </row>
    <row r="3210" spans="1:10">
      <c r="A3210" t="n">
        <v>25269</v>
      </c>
      <c r="B3210" s="27" t="n">
        <v>47</v>
      </c>
      <c r="C3210" s="7" t="n">
        <v>8</v>
      </c>
      <c r="D3210" s="7" t="n">
        <v>0</v>
      </c>
      <c r="E3210" s="7" t="n">
        <v>0</v>
      </c>
      <c r="F3210" s="7" t="s">
        <v>70</v>
      </c>
    </row>
    <row r="3211" spans="1:10">
      <c r="A3211" t="s">
        <v>4</v>
      </c>
      <c r="B3211" s="4" t="s">
        <v>5</v>
      </c>
      <c r="C3211" s="4" t="s">
        <v>10</v>
      </c>
    </row>
    <row r="3212" spans="1:10">
      <c r="A3212" t="n">
        <v>25287</v>
      </c>
      <c r="B3212" s="32" t="n">
        <v>16</v>
      </c>
      <c r="C3212" s="7" t="n">
        <v>500</v>
      </c>
    </row>
    <row r="3213" spans="1:10">
      <c r="A3213" t="s">
        <v>4</v>
      </c>
      <c r="B3213" s="4" t="s">
        <v>5</v>
      </c>
      <c r="C3213" s="4" t="s">
        <v>13</v>
      </c>
      <c r="D3213" s="4" t="s">
        <v>10</v>
      </c>
      <c r="E3213" s="4" t="s">
        <v>6</v>
      </c>
    </row>
    <row r="3214" spans="1:10">
      <c r="A3214" t="n">
        <v>25290</v>
      </c>
      <c r="B3214" s="48" t="n">
        <v>51</v>
      </c>
      <c r="C3214" s="7" t="n">
        <v>4</v>
      </c>
      <c r="D3214" s="7" t="n">
        <v>8</v>
      </c>
      <c r="E3214" s="7" t="s">
        <v>274</v>
      </c>
    </row>
    <row r="3215" spans="1:10">
      <c r="A3215" t="s">
        <v>4</v>
      </c>
      <c r="B3215" s="4" t="s">
        <v>5</v>
      </c>
      <c r="C3215" s="4" t="s">
        <v>10</v>
      </c>
    </row>
    <row r="3216" spans="1:10">
      <c r="A3216" t="n">
        <v>25303</v>
      </c>
      <c r="B3216" s="32" t="n">
        <v>16</v>
      </c>
      <c r="C3216" s="7" t="n">
        <v>0</v>
      </c>
    </row>
    <row r="3217" spans="1:10">
      <c r="A3217" t="s">
        <v>4</v>
      </c>
      <c r="B3217" s="4" t="s">
        <v>5</v>
      </c>
      <c r="C3217" s="4" t="s">
        <v>10</v>
      </c>
      <c r="D3217" s="4" t="s">
        <v>13</v>
      </c>
      <c r="E3217" s="4" t="s">
        <v>9</v>
      </c>
      <c r="F3217" s="4" t="s">
        <v>81</v>
      </c>
      <c r="G3217" s="4" t="s">
        <v>13</v>
      </c>
      <c r="H3217" s="4" t="s">
        <v>13</v>
      </c>
    </row>
    <row r="3218" spans="1:10">
      <c r="A3218" t="n">
        <v>25306</v>
      </c>
      <c r="B3218" s="49" t="n">
        <v>26</v>
      </c>
      <c r="C3218" s="7" t="n">
        <v>8</v>
      </c>
      <c r="D3218" s="7" t="n">
        <v>17</v>
      </c>
      <c r="E3218" s="7" t="n">
        <v>9351</v>
      </c>
      <c r="F3218" s="7" t="s">
        <v>275</v>
      </c>
      <c r="G3218" s="7" t="n">
        <v>2</v>
      </c>
      <c r="H3218" s="7" t="n">
        <v>0</v>
      </c>
    </row>
    <row r="3219" spans="1:10">
      <c r="A3219" t="s">
        <v>4</v>
      </c>
      <c r="B3219" s="4" t="s">
        <v>5</v>
      </c>
    </row>
    <row r="3220" spans="1:10">
      <c r="A3220" t="n">
        <v>25341</v>
      </c>
      <c r="B3220" s="50" t="n">
        <v>28</v>
      </c>
    </row>
    <row r="3221" spans="1:10">
      <c r="A3221" t="s">
        <v>4</v>
      </c>
      <c r="B3221" s="4" t="s">
        <v>5</v>
      </c>
      <c r="C3221" s="4" t="s">
        <v>13</v>
      </c>
      <c r="D3221" s="4" t="s">
        <v>10</v>
      </c>
      <c r="E3221" s="4" t="s">
        <v>6</v>
      </c>
    </row>
    <row r="3222" spans="1:10">
      <c r="A3222" t="n">
        <v>25342</v>
      </c>
      <c r="B3222" s="48" t="n">
        <v>51</v>
      </c>
      <c r="C3222" s="7" t="n">
        <v>4</v>
      </c>
      <c r="D3222" s="7" t="n">
        <v>3</v>
      </c>
      <c r="E3222" s="7" t="s">
        <v>263</v>
      </c>
    </row>
    <row r="3223" spans="1:10">
      <c r="A3223" t="s">
        <v>4</v>
      </c>
      <c r="B3223" s="4" t="s">
        <v>5</v>
      </c>
      <c r="C3223" s="4" t="s">
        <v>10</v>
      </c>
    </row>
    <row r="3224" spans="1:10">
      <c r="A3224" t="n">
        <v>25356</v>
      </c>
      <c r="B3224" s="32" t="n">
        <v>16</v>
      </c>
      <c r="C3224" s="7" t="n">
        <v>0</v>
      </c>
    </row>
    <row r="3225" spans="1:10">
      <c r="A3225" t="s">
        <v>4</v>
      </c>
      <c r="B3225" s="4" t="s">
        <v>5</v>
      </c>
      <c r="C3225" s="4" t="s">
        <v>10</v>
      </c>
      <c r="D3225" s="4" t="s">
        <v>13</v>
      </c>
      <c r="E3225" s="4" t="s">
        <v>9</v>
      </c>
      <c r="F3225" s="4" t="s">
        <v>81</v>
      </c>
      <c r="G3225" s="4" t="s">
        <v>13</v>
      </c>
      <c r="H3225" s="4" t="s">
        <v>13</v>
      </c>
      <c r="I3225" s="4" t="s">
        <v>13</v>
      </c>
      <c r="J3225" s="4" t="s">
        <v>9</v>
      </c>
      <c r="K3225" s="4" t="s">
        <v>81</v>
      </c>
      <c r="L3225" s="4" t="s">
        <v>13</v>
      </c>
      <c r="M3225" s="4" t="s">
        <v>13</v>
      </c>
    </row>
    <row r="3226" spans="1:10">
      <c r="A3226" t="n">
        <v>25359</v>
      </c>
      <c r="B3226" s="49" t="n">
        <v>26</v>
      </c>
      <c r="C3226" s="7" t="n">
        <v>3</v>
      </c>
      <c r="D3226" s="7" t="n">
        <v>17</v>
      </c>
      <c r="E3226" s="7" t="n">
        <v>2338</v>
      </c>
      <c r="F3226" s="7" t="s">
        <v>276</v>
      </c>
      <c r="G3226" s="7" t="n">
        <v>2</v>
      </c>
      <c r="H3226" s="7" t="n">
        <v>3</v>
      </c>
      <c r="I3226" s="7" t="n">
        <v>17</v>
      </c>
      <c r="J3226" s="7" t="n">
        <v>2339</v>
      </c>
      <c r="K3226" s="7" t="s">
        <v>277</v>
      </c>
      <c r="L3226" s="7" t="n">
        <v>2</v>
      </c>
      <c r="M3226" s="7" t="n">
        <v>0</v>
      </c>
    </row>
    <row r="3227" spans="1:10">
      <c r="A3227" t="s">
        <v>4</v>
      </c>
      <c r="B3227" s="4" t="s">
        <v>5</v>
      </c>
    </row>
    <row r="3228" spans="1:10">
      <c r="A3228" t="n">
        <v>25504</v>
      </c>
      <c r="B3228" s="50" t="n">
        <v>28</v>
      </c>
    </row>
    <row r="3229" spans="1:10">
      <c r="A3229" t="s">
        <v>4</v>
      </c>
      <c r="B3229" s="4" t="s">
        <v>5</v>
      </c>
      <c r="C3229" s="4" t="s">
        <v>13</v>
      </c>
      <c r="D3229" s="20" t="s">
        <v>33</v>
      </c>
      <c r="E3229" s="4" t="s">
        <v>5</v>
      </c>
      <c r="F3229" s="4" t="s">
        <v>13</v>
      </c>
      <c r="G3229" s="4" t="s">
        <v>10</v>
      </c>
      <c r="H3229" s="20" t="s">
        <v>34</v>
      </c>
      <c r="I3229" s="4" t="s">
        <v>13</v>
      </c>
      <c r="J3229" s="4" t="s">
        <v>23</v>
      </c>
    </row>
    <row r="3230" spans="1:10">
      <c r="A3230" t="n">
        <v>25505</v>
      </c>
      <c r="B3230" s="11" t="n">
        <v>5</v>
      </c>
      <c r="C3230" s="7" t="n">
        <v>28</v>
      </c>
      <c r="D3230" s="20" t="s">
        <v>3</v>
      </c>
      <c r="E3230" s="30" t="n">
        <v>64</v>
      </c>
      <c r="F3230" s="7" t="n">
        <v>5</v>
      </c>
      <c r="G3230" s="7" t="n">
        <v>7</v>
      </c>
      <c r="H3230" s="20" t="s">
        <v>3</v>
      </c>
      <c r="I3230" s="7" t="n">
        <v>1</v>
      </c>
      <c r="J3230" s="12" t="n">
        <f t="normal" ca="1">A3254</f>
        <v>0</v>
      </c>
    </row>
    <row r="3231" spans="1:10">
      <c r="A3231" t="s">
        <v>4</v>
      </c>
      <c r="B3231" s="4" t="s">
        <v>5</v>
      </c>
      <c r="C3231" s="4" t="s">
        <v>10</v>
      </c>
      <c r="D3231" s="4" t="s">
        <v>10</v>
      </c>
      <c r="E3231" s="4" t="s">
        <v>10</v>
      </c>
    </row>
    <row r="3232" spans="1:10">
      <c r="A3232" t="n">
        <v>25516</v>
      </c>
      <c r="B3232" s="45" t="n">
        <v>61</v>
      </c>
      <c r="C3232" s="7" t="n">
        <v>3</v>
      </c>
      <c r="D3232" s="7" t="n">
        <v>7</v>
      </c>
      <c r="E3232" s="7" t="n">
        <v>1000</v>
      </c>
    </row>
    <row r="3233" spans="1:13">
      <c r="A3233" t="s">
        <v>4</v>
      </c>
      <c r="B3233" s="4" t="s">
        <v>5</v>
      </c>
      <c r="C3233" s="4" t="s">
        <v>10</v>
      </c>
    </row>
    <row r="3234" spans="1:13">
      <c r="A3234" t="n">
        <v>25523</v>
      </c>
      <c r="B3234" s="32" t="n">
        <v>16</v>
      </c>
      <c r="C3234" s="7" t="n">
        <v>300</v>
      </c>
    </row>
    <row r="3235" spans="1:13">
      <c r="A3235" t="s">
        <v>4</v>
      </c>
      <c r="B3235" s="4" t="s">
        <v>5</v>
      </c>
      <c r="C3235" s="4" t="s">
        <v>13</v>
      </c>
      <c r="D3235" s="4" t="s">
        <v>10</v>
      </c>
      <c r="E3235" s="4" t="s">
        <v>6</v>
      </c>
    </row>
    <row r="3236" spans="1:13">
      <c r="A3236" t="n">
        <v>25526</v>
      </c>
      <c r="B3236" s="48" t="n">
        <v>51</v>
      </c>
      <c r="C3236" s="7" t="n">
        <v>4</v>
      </c>
      <c r="D3236" s="7" t="n">
        <v>3</v>
      </c>
      <c r="E3236" s="7" t="s">
        <v>278</v>
      </c>
    </row>
    <row r="3237" spans="1:13">
      <c r="A3237" t="s">
        <v>4</v>
      </c>
      <c r="B3237" s="4" t="s">
        <v>5</v>
      </c>
      <c r="C3237" s="4" t="s">
        <v>10</v>
      </c>
    </row>
    <row r="3238" spans="1:13">
      <c r="A3238" t="n">
        <v>25539</v>
      </c>
      <c r="B3238" s="32" t="n">
        <v>16</v>
      </c>
      <c r="C3238" s="7" t="n">
        <v>0</v>
      </c>
    </row>
    <row r="3239" spans="1:13">
      <c r="A3239" t="s">
        <v>4</v>
      </c>
      <c r="B3239" s="4" t="s">
        <v>5</v>
      </c>
      <c r="C3239" s="4" t="s">
        <v>10</v>
      </c>
      <c r="D3239" s="4" t="s">
        <v>13</v>
      </c>
      <c r="E3239" s="4" t="s">
        <v>9</v>
      </c>
      <c r="F3239" s="4" t="s">
        <v>81</v>
      </c>
      <c r="G3239" s="4" t="s">
        <v>13</v>
      </c>
      <c r="H3239" s="4" t="s">
        <v>13</v>
      </c>
    </row>
    <row r="3240" spans="1:13">
      <c r="A3240" t="n">
        <v>25542</v>
      </c>
      <c r="B3240" s="49" t="n">
        <v>26</v>
      </c>
      <c r="C3240" s="7" t="n">
        <v>3</v>
      </c>
      <c r="D3240" s="7" t="n">
        <v>17</v>
      </c>
      <c r="E3240" s="7" t="n">
        <v>2340</v>
      </c>
      <c r="F3240" s="7" t="s">
        <v>279</v>
      </c>
      <c r="G3240" s="7" t="n">
        <v>2</v>
      </c>
      <c r="H3240" s="7" t="n">
        <v>0</v>
      </c>
    </row>
    <row r="3241" spans="1:13">
      <c r="A3241" t="s">
        <v>4</v>
      </c>
      <c r="B3241" s="4" t="s">
        <v>5</v>
      </c>
    </row>
    <row r="3242" spans="1:13">
      <c r="A3242" t="n">
        <v>25616</v>
      </c>
      <c r="B3242" s="50" t="n">
        <v>28</v>
      </c>
    </row>
    <row r="3243" spans="1:13">
      <c r="A3243" t="s">
        <v>4</v>
      </c>
      <c r="B3243" s="4" t="s">
        <v>5</v>
      </c>
      <c r="C3243" s="4" t="s">
        <v>13</v>
      </c>
      <c r="D3243" s="4" t="s">
        <v>10</v>
      </c>
      <c r="E3243" s="4" t="s">
        <v>6</v>
      </c>
    </row>
    <row r="3244" spans="1:13">
      <c r="A3244" t="n">
        <v>25617</v>
      </c>
      <c r="B3244" s="48" t="n">
        <v>51</v>
      </c>
      <c r="C3244" s="7" t="n">
        <v>4</v>
      </c>
      <c r="D3244" s="7" t="n">
        <v>7</v>
      </c>
      <c r="E3244" s="7" t="s">
        <v>280</v>
      </c>
    </row>
    <row r="3245" spans="1:13">
      <c r="A3245" t="s">
        <v>4</v>
      </c>
      <c r="B3245" s="4" t="s">
        <v>5</v>
      </c>
      <c r="C3245" s="4" t="s">
        <v>10</v>
      </c>
    </row>
    <row r="3246" spans="1:13">
      <c r="A3246" t="n">
        <v>25630</v>
      </c>
      <c r="B3246" s="32" t="n">
        <v>16</v>
      </c>
      <c r="C3246" s="7" t="n">
        <v>0</v>
      </c>
    </row>
    <row r="3247" spans="1:13">
      <c r="A3247" t="s">
        <v>4</v>
      </c>
      <c r="B3247" s="4" t="s">
        <v>5</v>
      </c>
      <c r="C3247" s="4" t="s">
        <v>10</v>
      </c>
      <c r="D3247" s="4" t="s">
        <v>13</v>
      </c>
      <c r="E3247" s="4" t="s">
        <v>9</v>
      </c>
      <c r="F3247" s="4" t="s">
        <v>81</v>
      </c>
      <c r="G3247" s="4" t="s">
        <v>13</v>
      </c>
      <c r="H3247" s="4" t="s">
        <v>13</v>
      </c>
    </row>
    <row r="3248" spans="1:13">
      <c r="A3248" t="n">
        <v>25633</v>
      </c>
      <c r="B3248" s="49" t="n">
        <v>26</v>
      </c>
      <c r="C3248" s="7" t="n">
        <v>7</v>
      </c>
      <c r="D3248" s="7" t="n">
        <v>17</v>
      </c>
      <c r="E3248" s="7" t="n">
        <v>4378</v>
      </c>
      <c r="F3248" s="7" t="s">
        <v>281</v>
      </c>
      <c r="G3248" s="7" t="n">
        <v>2</v>
      </c>
      <c r="H3248" s="7" t="n">
        <v>0</v>
      </c>
    </row>
    <row r="3249" spans="1:8">
      <c r="A3249" t="s">
        <v>4</v>
      </c>
      <c r="B3249" s="4" t="s">
        <v>5</v>
      </c>
    </row>
    <row r="3250" spans="1:8">
      <c r="A3250" t="n">
        <v>25654</v>
      </c>
      <c r="B3250" s="50" t="n">
        <v>28</v>
      </c>
    </row>
    <row r="3251" spans="1:8">
      <c r="A3251" t="s">
        <v>4</v>
      </c>
      <c r="B3251" s="4" t="s">
        <v>5</v>
      </c>
      <c r="C3251" s="4" t="s">
        <v>23</v>
      </c>
    </row>
    <row r="3252" spans="1:8">
      <c r="A3252" t="n">
        <v>25655</v>
      </c>
      <c r="B3252" s="14" t="n">
        <v>3</v>
      </c>
      <c r="C3252" s="12" t="n">
        <f t="normal" ca="1">A3276</f>
        <v>0</v>
      </c>
    </row>
    <row r="3253" spans="1:8">
      <c r="A3253" t="s">
        <v>4</v>
      </c>
      <c r="B3253" s="4" t="s">
        <v>5</v>
      </c>
      <c r="C3253" s="4" t="s">
        <v>13</v>
      </c>
      <c r="D3253" s="20" t="s">
        <v>33</v>
      </c>
      <c r="E3253" s="4" t="s">
        <v>5</v>
      </c>
      <c r="F3253" s="4" t="s">
        <v>13</v>
      </c>
      <c r="G3253" s="4" t="s">
        <v>10</v>
      </c>
      <c r="H3253" s="20" t="s">
        <v>34</v>
      </c>
      <c r="I3253" s="4" t="s">
        <v>13</v>
      </c>
      <c r="J3253" s="4" t="s">
        <v>23</v>
      </c>
    </row>
    <row r="3254" spans="1:8">
      <c r="A3254" t="n">
        <v>25660</v>
      </c>
      <c r="B3254" s="11" t="n">
        <v>5</v>
      </c>
      <c r="C3254" s="7" t="n">
        <v>28</v>
      </c>
      <c r="D3254" s="20" t="s">
        <v>3</v>
      </c>
      <c r="E3254" s="30" t="n">
        <v>64</v>
      </c>
      <c r="F3254" s="7" t="n">
        <v>5</v>
      </c>
      <c r="G3254" s="7" t="n">
        <v>4</v>
      </c>
      <c r="H3254" s="20" t="s">
        <v>3</v>
      </c>
      <c r="I3254" s="7" t="n">
        <v>1</v>
      </c>
      <c r="J3254" s="12" t="n">
        <f t="normal" ca="1">A3276</f>
        <v>0</v>
      </c>
    </row>
    <row r="3255" spans="1:8">
      <c r="A3255" t="s">
        <v>4</v>
      </c>
      <c r="B3255" s="4" t="s">
        <v>5</v>
      </c>
      <c r="C3255" s="4" t="s">
        <v>10</v>
      </c>
      <c r="D3255" s="4" t="s">
        <v>10</v>
      </c>
      <c r="E3255" s="4" t="s">
        <v>10</v>
      </c>
    </row>
    <row r="3256" spans="1:8">
      <c r="A3256" t="n">
        <v>25671</v>
      </c>
      <c r="B3256" s="45" t="n">
        <v>61</v>
      </c>
      <c r="C3256" s="7" t="n">
        <v>3</v>
      </c>
      <c r="D3256" s="7" t="n">
        <v>4</v>
      </c>
      <c r="E3256" s="7" t="n">
        <v>1000</v>
      </c>
    </row>
    <row r="3257" spans="1:8">
      <c r="A3257" t="s">
        <v>4</v>
      </c>
      <c r="B3257" s="4" t="s">
        <v>5</v>
      </c>
      <c r="C3257" s="4" t="s">
        <v>10</v>
      </c>
    </row>
    <row r="3258" spans="1:8">
      <c r="A3258" t="n">
        <v>25678</v>
      </c>
      <c r="B3258" s="32" t="n">
        <v>16</v>
      </c>
      <c r="C3258" s="7" t="n">
        <v>300</v>
      </c>
    </row>
    <row r="3259" spans="1:8">
      <c r="A3259" t="s">
        <v>4</v>
      </c>
      <c r="B3259" s="4" t="s">
        <v>5</v>
      </c>
      <c r="C3259" s="4" t="s">
        <v>13</v>
      </c>
      <c r="D3259" s="4" t="s">
        <v>10</v>
      </c>
      <c r="E3259" s="4" t="s">
        <v>6</v>
      </c>
    </row>
    <row r="3260" spans="1:8">
      <c r="A3260" t="n">
        <v>25681</v>
      </c>
      <c r="B3260" s="48" t="n">
        <v>51</v>
      </c>
      <c r="C3260" s="7" t="n">
        <v>4</v>
      </c>
      <c r="D3260" s="7" t="n">
        <v>3</v>
      </c>
      <c r="E3260" s="7" t="s">
        <v>278</v>
      </c>
    </row>
    <row r="3261" spans="1:8">
      <c r="A3261" t="s">
        <v>4</v>
      </c>
      <c r="B3261" s="4" t="s">
        <v>5</v>
      </c>
      <c r="C3261" s="4" t="s">
        <v>10</v>
      </c>
    </row>
    <row r="3262" spans="1:8">
      <c r="A3262" t="n">
        <v>25694</v>
      </c>
      <c r="B3262" s="32" t="n">
        <v>16</v>
      </c>
      <c r="C3262" s="7" t="n">
        <v>0</v>
      </c>
    </row>
    <row r="3263" spans="1:8">
      <c r="A3263" t="s">
        <v>4</v>
      </c>
      <c r="B3263" s="4" t="s">
        <v>5</v>
      </c>
      <c r="C3263" s="4" t="s">
        <v>10</v>
      </c>
      <c r="D3263" s="4" t="s">
        <v>13</v>
      </c>
      <c r="E3263" s="4" t="s">
        <v>9</v>
      </c>
      <c r="F3263" s="4" t="s">
        <v>81</v>
      </c>
      <c r="G3263" s="4" t="s">
        <v>13</v>
      </c>
      <c r="H3263" s="4" t="s">
        <v>13</v>
      </c>
    </row>
    <row r="3264" spans="1:8">
      <c r="A3264" t="n">
        <v>25697</v>
      </c>
      <c r="B3264" s="49" t="n">
        <v>26</v>
      </c>
      <c r="C3264" s="7" t="n">
        <v>3</v>
      </c>
      <c r="D3264" s="7" t="n">
        <v>17</v>
      </c>
      <c r="E3264" s="7" t="n">
        <v>2341</v>
      </c>
      <c r="F3264" s="7" t="s">
        <v>282</v>
      </c>
      <c r="G3264" s="7" t="n">
        <v>2</v>
      </c>
      <c r="H3264" s="7" t="n">
        <v>0</v>
      </c>
    </row>
    <row r="3265" spans="1:10">
      <c r="A3265" t="s">
        <v>4</v>
      </c>
      <c r="B3265" s="4" t="s">
        <v>5</v>
      </c>
    </row>
    <row r="3266" spans="1:10">
      <c r="A3266" t="n">
        <v>25741</v>
      </c>
      <c r="B3266" s="50" t="n">
        <v>28</v>
      </c>
    </row>
    <row r="3267" spans="1:10">
      <c r="A3267" t="s">
        <v>4</v>
      </c>
      <c r="B3267" s="4" t="s">
        <v>5</v>
      </c>
      <c r="C3267" s="4" t="s">
        <v>13</v>
      </c>
      <c r="D3267" s="4" t="s">
        <v>10</v>
      </c>
      <c r="E3267" s="4" t="s">
        <v>6</v>
      </c>
    </row>
    <row r="3268" spans="1:10">
      <c r="A3268" t="n">
        <v>25742</v>
      </c>
      <c r="B3268" s="48" t="n">
        <v>51</v>
      </c>
      <c r="C3268" s="7" t="n">
        <v>4</v>
      </c>
      <c r="D3268" s="7" t="n">
        <v>4</v>
      </c>
      <c r="E3268" s="7" t="s">
        <v>283</v>
      </c>
    </row>
    <row r="3269" spans="1:10">
      <c r="A3269" t="s">
        <v>4</v>
      </c>
      <c r="B3269" s="4" t="s">
        <v>5</v>
      </c>
      <c r="C3269" s="4" t="s">
        <v>10</v>
      </c>
    </row>
    <row r="3270" spans="1:10">
      <c r="A3270" t="n">
        <v>25756</v>
      </c>
      <c r="B3270" s="32" t="n">
        <v>16</v>
      </c>
      <c r="C3270" s="7" t="n">
        <v>0</v>
      </c>
    </row>
    <row r="3271" spans="1:10">
      <c r="A3271" t="s">
        <v>4</v>
      </c>
      <c r="B3271" s="4" t="s">
        <v>5</v>
      </c>
      <c r="C3271" s="4" t="s">
        <v>10</v>
      </c>
      <c r="D3271" s="4" t="s">
        <v>13</v>
      </c>
      <c r="E3271" s="4" t="s">
        <v>9</v>
      </c>
      <c r="F3271" s="4" t="s">
        <v>81</v>
      </c>
      <c r="G3271" s="4" t="s">
        <v>13</v>
      </c>
      <c r="H3271" s="4" t="s">
        <v>13</v>
      </c>
    </row>
    <row r="3272" spans="1:10">
      <c r="A3272" t="n">
        <v>25759</v>
      </c>
      <c r="B3272" s="49" t="n">
        <v>26</v>
      </c>
      <c r="C3272" s="7" t="n">
        <v>4</v>
      </c>
      <c r="D3272" s="7" t="n">
        <v>17</v>
      </c>
      <c r="E3272" s="7" t="n">
        <v>7383</v>
      </c>
      <c r="F3272" s="7" t="s">
        <v>284</v>
      </c>
      <c r="G3272" s="7" t="n">
        <v>2</v>
      </c>
      <c r="H3272" s="7" t="n">
        <v>0</v>
      </c>
    </row>
    <row r="3273" spans="1:10">
      <c r="A3273" t="s">
        <v>4</v>
      </c>
      <c r="B3273" s="4" t="s">
        <v>5</v>
      </c>
    </row>
    <row r="3274" spans="1:10">
      <c r="A3274" t="n">
        <v>25803</v>
      </c>
      <c r="B3274" s="50" t="n">
        <v>28</v>
      </c>
    </row>
    <row r="3275" spans="1:10">
      <c r="A3275" t="s">
        <v>4</v>
      </c>
      <c r="B3275" s="4" t="s">
        <v>5</v>
      </c>
      <c r="C3275" s="4" t="s">
        <v>10</v>
      </c>
      <c r="D3275" s="4" t="s">
        <v>13</v>
      </c>
    </row>
    <row r="3276" spans="1:10">
      <c r="A3276" t="n">
        <v>25804</v>
      </c>
      <c r="B3276" s="51" t="n">
        <v>89</v>
      </c>
      <c r="C3276" s="7" t="n">
        <v>65533</v>
      </c>
      <c r="D3276" s="7" t="n">
        <v>1</v>
      </c>
    </row>
    <row r="3277" spans="1:10">
      <c r="A3277" t="s">
        <v>4</v>
      </c>
      <c r="B3277" s="4" t="s">
        <v>5</v>
      </c>
      <c r="C3277" s="4" t="s">
        <v>13</v>
      </c>
      <c r="D3277" s="4" t="s">
        <v>10</v>
      </c>
      <c r="E3277" s="4" t="s">
        <v>24</v>
      </c>
    </row>
    <row r="3278" spans="1:10">
      <c r="A3278" t="n">
        <v>25808</v>
      </c>
      <c r="B3278" s="22" t="n">
        <v>58</v>
      </c>
      <c r="C3278" s="7" t="n">
        <v>101</v>
      </c>
      <c r="D3278" s="7" t="n">
        <v>500</v>
      </c>
      <c r="E3278" s="7" t="n">
        <v>1</v>
      </c>
    </row>
    <row r="3279" spans="1:10">
      <c r="A3279" t="s">
        <v>4</v>
      </c>
      <c r="B3279" s="4" t="s">
        <v>5</v>
      </c>
      <c r="C3279" s="4" t="s">
        <v>13</v>
      </c>
      <c r="D3279" s="4" t="s">
        <v>10</v>
      </c>
    </row>
    <row r="3280" spans="1:10">
      <c r="A3280" t="n">
        <v>25816</v>
      </c>
      <c r="B3280" s="22" t="n">
        <v>58</v>
      </c>
      <c r="C3280" s="7" t="n">
        <v>254</v>
      </c>
      <c r="D3280" s="7" t="n">
        <v>0</v>
      </c>
    </row>
    <row r="3281" spans="1:8">
      <c r="A3281" t="s">
        <v>4</v>
      </c>
      <c r="B3281" s="4" t="s">
        <v>5</v>
      </c>
      <c r="C3281" s="4" t="s">
        <v>10</v>
      </c>
      <c r="D3281" s="4" t="s">
        <v>24</v>
      </c>
      <c r="E3281" s="4" t="s">
        <v>24</v>
      </c>
      <c r="F3281" s="4" t="s">
        <v>24</v>
      </c>
      <c r="G3281" s="4" t="s">
        <v>10</v>
      </c>
      <c r="H3281" s="4" t="s">
        <v>10</v>
      </c>
    </row>
    <row r="3282" spans="1:8">
      <c r="A3282" t="n">
        <v>25820</v>
      </c>
      <c r="B3282" s="44" t="n">
        <v>60</v>
      </c>
      <c r="C3282" s="7" t="n">
        <v>3</v>
      </c>
      <c r="D3282" s="7" t="n">
        <v>0</v>
      </c>
      <c r="E3282" s="7" t="n">
        <v>0</v>
      </c>
      <c r="F3282" s="7" t="n">
        <v>0</v>
      </c>
      <c r="G3282" s="7" t="n">
        <v>0</v>
      </c>
      <c r="H3282" s="7" t="n">
        <v>1</v>
      </c>
    </row>
    <row r="3283" spans="1:8">
      <c r="A3283" t="s">
        <v>4</v>
      </c>
      <c r="B3283" s="4" t="s">
        <v>5</v>
      </c>
      <c r="C3283" s="4" t="s">
        <v>10</v>
      </c>
      <c r="D3283" s="4" t="s">
        <v>24</v>
      </c>
      <c r="E3283" s="4" t="s">
        <v>24</v>
      </c>
      <c r="F3283" s="4" t="s">
        <v>24</v>
      </c>
      <c r="G3283" s="4" t="s">
        <v>10</v>
      </c>
      <c r="H3283" s="4" t="s">
        <v>10</v>
      </c>
    </row>
    <row r="3284" spans="1:8">
      <c r="A3284" t="n">
        <v>25839</v>
      </c>
      <c r="B3284" s="44" t="n">
        <v>60</v>
      </c>
      <c r="C3284" s="7" t="n">
        <v>3</v>
      </c>
      <c r="D3284" s="7" t="n">
        <v>0</v>
      </c>
      <c r="E3284" s="7" t="n">
        <v>0</v>
      </c>
      <c r="F3284" s="7" t="n">
        <v>0</v>
      </c>
      <c r="G3284" s="7" t="n">
        <v>0</v>
      </c>
      <c r="H3284" s="7" t="n">
        <v>0</v>
      </c>
    </row>
    <row r="3285" spans="1:8">
      <c r="A3285" t="s">
        <v>4</v>
      </c>
      <c r="B3285" s="4" t="s">
        <v>5</v>
      </c>
      <c r="C3285" s="4" t="s">
        <v>10</v>
      </c>
      <c r="D3285" s="4" t="s">
        <v>10</v>
      </c>
      <c r="E3285" s="4" t="s">
        <v>10</v>
      </c>
    </row>
    <row r="3286" spans="1:8">
      <c r="A3286" t="n">
        <v>25858</v>
      </c>
      <c r="B3286" s="45" t="n">
        <v>61</v>
      </c>
      <c r="C3286" s="7" t="n">
        <v>3</v>
      </c>
      <c r="D3286" s="7" t="n">
        <v>65533</v>
      </c>
      <c r="E3286" s="7" t="n">
        <v>0</v>
      </c>
    </row>
    <row r="3287" spans="1:8">
      <c r="A3287" t="s">
        <v>4</v>
      </c>
      <c r="B3287" s="4" t="s">
        <v>5</v>
      </c>
      <c r="C3287" s="4" t="s">
        <v>13</v>
      </c>
      <c r="D3287" s="4" t="s">
        <v>13</v>
      </c>
      <c r="E3287" s="4" t="s">
        <v>24</v>
      </c>
      <c r="F3287" s="4" t="s">
        <v>24</v>
      </c>
      <c r="G3287" s="4" t="s">
        <v>24</v>
      </c>
      <c r="H3287" s="4" t="s">
        <v>10</v>
      </c>
    </row>
    <row r="3288" spans="1:8">
      <c r="A3288" t="n">
        <v>25865</v>
      </c>
      <c r="B3288" s="39" t="n">
        <v>45</v>
      </c>
      <c r="C3288" s="7" t="n">
        <v>2</v>
      </c>
      <c r="D3288" s="7" t="n">
        <v>3</v>
      </c>
      <c r="E3288" s="7" t="n">
        <v>-4.28000020980835</v>
      </c>
      <c r="F3288" s="7" t="n">
        <v>14.7700004577637</v>
      </c>
      <c r="G3288" s="7" t="n">
        <v>-188.259994506836</v>
      </c>
      <c r="H3288" s="7" t="n">
        <v>0</v>
      </c>
    </row>
    <row r="3289" spans="1:8">
      <c r="A3289" t="s">
        <v>4</v>
      </c>
      <c r="B3289" s="4" t="s">
        <v>5</v>
      </c>
      <c r="C3289" s="4" t="s">
        <v>13</v>
      </c>
      <c r="D3289" s="4" t="s">
        <v>13</v>
      </c>
      <c r="E3289" s="4" t="s">
        <v>24</v>
      </c>
      <c r="F3289" s="4" t="s">
        <v>24</v>
      </c>
      <c r="G3289" s="4" t="s">
        <v>24</v>
      </c>
      <c r="H3289" s="4" t="s">
        <v>10</v>
      </c>
      <c r="I3289" s="4" t="s">
        <v>13</v>
      </c>
    </row>
    <row r="3290" spans="1:8">
      <c r="A3290" t="n">
        <v>25882</v>
      </c>
      <c r="B3290" s="39" t="n">
        <v>45</v>
      </c>
      <c r="C3290" s="7" t="n">
        <v>4</v>
      </c>
      <c r="D3290" s="7" t="n">
        <v>3</v>
      </c>
      <c r="E3290" s="7" t="n">
        <v>13.8400001525879</v>
      </c>
      <c r="F3290" s="7" t="n">
        <v>49.9900016784668</v>
      </c>
      <c r="G3290" s="7" t="n">
        <v>0</v>
      </c>
      <c r="H3290" s="7" t="n">
        <v>0</v>
      </c>
      <c r="I3290" s="7" t="n">
        <v>0</v>
      </c>
    </row>
    <row r="3291" spans="1:8">
      <c r="A3291" t="s">
        <v>4</v>
      </c>
      <c r="B3291" s="4" t="s">
        <v>5</v>
      </c>
      <c r="C3291" s="4" t="s">
        <v>13</v>
      </c>
      <c r="D3291" s="4" t="s">
        <v>13</v>
      </c>
      <c r="E3291" s="4" t="s">
        <v>24</v>
      </c>
      <c r="F3291" s="4" t="s">
        <v>10</v>
      </c>
    </row>
    <row r="3292" spans="1:8">
      <c r="A3292" t="n">
        <v>25900</v>
      </c>
      <c r="B3292" s="39" t="n">
        <v>45</v>
      </c>
      <c r="C3292" s="7" t="n">
        <v>5</v>
      </c>
      <c r="D3292" s="7" t="n">
        <v>3</v>
      </c>
      <c r="E3292" s="7" t="n">
        <v>1.29999995231628</v>
      </c>
      <c r="F3292" s="7" t="n">
        <v>0</v>
      </c>
    </row>
    <row r="3293" spans="1:8">
      <c r="A3293" t="s">
        <v>4</v>
      </c>
      <c r="B3293" s="4" t="s">
        <v>5</v>
      </c>
      <c r="C3293" s="4" t="s">
        <v>13</v>
      </c>
      <c r="D3293" s="4" t="s">
        <v>13</v>
      </c>
      <c r="E3293" s="4" t="s">
        <v>24</v>
      </c>
      <c r="F3293" s="4" t="s">
        <v>10</v>
      </c>
    </row>
    <row r="3294" spans="1:8">
      <c r="A3294" t="n">
        <v>25909</v>
      </c>
      <c r="B3294" s="39" t="n">
        <v>45</v>
      </c>
      <c r="C3294" s="7" t="n">
        <v>11</v>
      </c>
      <c r="D3294" s="7" t="n">
        <v>3</v>
      </c>
      <c r="E3294" s="7" t="n">
        <v>39.4000015258789</v>
      </c>
      <c r="F3294" s="7" t="n">
        <v>0</v>
      </c>
    </row>
    <row r="3295" spans="1:8">
      <c r="A3295" t="s">
        <v>4</v>
      </c>
      <c r="B3295" s="4" t="s">
        <v>5</v>
      </c>
      <c r="C3295" s="4" t="s">
        <v>13</v>
      </c>
      <c r="D3295" s="4" t="s">
        <v>13</v>
      </c>
      <c r="E3295" s="4" t="s">
        <v>24</v>
      </c>
      <c r="F3295" s="4" t="s">
        <v>24</v>
      </c>
      <c r="G3295" s="4" t="s">
        <v>24</v>
      </c>
      <c r="H3295" s="4" t="s">
        <v>10</v>
      </c>
      <c r="I3295" s="4" t="s">
        <v>13</v>
      </c>
    </row>
    <row r="3296" spans="1:8">
      <c r="A3296" t="n">
        <v>25918</v>
      </c>
      <c r="B3296" s="39" t="n">
        <v>45</v>
      </c>
      <c r="C3296" s="7" t="n">
        <v>4</v>
      </c>
      <c r="D3296" s="7" t="n">
        <v>3</v>
      </c>
      <c r="E3296" s="7" t="n">
        <v>9.84000015258789</v>
      </c>
      <c r="F3296" s="7" t="n">
        <v>45.2200012207031</v>
      </c>
      <c r="G3296" s="7" t="n">
        <v>0</v>
      </c>
      <c r="H3296" s="7" t="n">
        <v>3000</v>
      </c>
      <c r="I3296" s="7" t="n">
        <v>1</v>
      </c>
    </row>
    <row r="3297" spans="1:9">
      <c r="A3297" t="s">
        <v>4</v>
      </c>
      <c r="B3297" s="4" t="s">
        <v>5</v>
      </c>
      <c r="C3297" s="4" t="s">
        <v>13</v>
      </c>
      <c r="D3297" s="4" t="s">
        <v>10</v>
      </c>
      <c r="E3297" s="4" t="s">
        <v>6</v>
      </c>
      <c r="F3297" s="4" t="s">
        <v>6</v>
      </c>
      <c r="G3297" s="4" t="s">
        <v>6</v>
      </c>
      <c r="H3297" s="4" t="s">
        <v>6</v>
      </c>
    </row>
    <row r="3298" spans="1:9">
      <c r="A3298" t="n">
        <v>25936</v>
      </c>
      <c r="B3298" s="48" t="n">
        <v>51</v>
      </c>
      <c r="C3298" s="7" t="n">
        <v>3</v>
      </c>
      <c r="D3298" s="7" t="n">
        <v>0</v>
      </c>
      <c r="E3298" s="7" t="s">
        <v>78</v>
      </c>
      <c r="F3298" s="7" t="s">
        <v>78</v>
      </c>
      <c r="G3298" s="7" t="s">
        <v>79</v>
      </c>
      <c r="H3298" s="7" t="s">
        <v>78</v>
      </c>
    </row>
    <row r="3299" spans="1:9">
      <c r="A3299" t="s">
        <v>4</v>
      </c>
      <c r="B3299" s="4" t="s">
        <v>5</v>
      </c>
      <c r="C3299" s="4" t="s">
        <v>13</v>
      </c>
      <c r="D3299" s="4" t="s">
        <v>10</v>
      </c>
      <c r="E3299" s="4" t="s">
        <v>6</v>
      </c>
      <c r="F3299" s="4" t="s">
        <v>6</v>
      </c>
      <c r="G3299" s="4" t="s">
        <v>6</v>
      </c>
      <c r="H3299" s="4" t="s">
        <v>6</v>
      </c>
    </row>
    <row r="3300" spans="1:9">
      <c r="A3300" t="n">
        <v>25949</v>
      </c>
      <c r="B3300" s="48" t="n">
        <v>51</v>
      </c>
      <c r="C3300" s="7" t="n">
        <v>3</v>
      </c>
      <c r="D3300" s="7" t="n">
        <v>6</v>
      </c>
      <c r="E3300" s="7" t="s">
        <v>78</v>
      </c>
      <c r="F3300" s="7" t="s">
        <v>78</v>
      </c>
      <c r="G3300" s="7" t="s">
        <v>79</v>
      </c>
      <c r="H3300" s="7" t="s">
        <v>78</v>
      </c>
    </row>
    <row r="3301" spans="1:9">
      <c r="A3301" t="s">
        <v>4</v>
      </c>
      <c r="B3301" s="4" t="s">
        <v>5</v>
      </c>
      <c r="C3301" s="4" t="s">
        <v>13</v>
      </c>
      <c r="D3301" s="4" t="s">
        <v>10</v>
      </c>
      <c r="E3301" s="4" t="s">
        <v>6</v>
      </c>
      <c r="F3301" s="4" t="s">
        <v>6</v>
      </c>
      <c r="G3301" s="4" t="s">
        <v>6</v>
      </c>
      <c r="H3301" s="4" t="s">
        <v>6</v>
      </c>
    </row>
    <row r="3302" spans="1:9">
      <c r="A3302" t="n">
        <v>25962</v>
      </c>
      <c r="B3302" s="48" t="n">
        <v>51</v>
      </c>
      <c r="C3302" s="7" t="n">
        <v>3</v>
      </c>
      <c r="D3302" s="7" t="n">
        <v>3</v>
      </c>
      <c r="E3302" s="7" t="s">
        <v>78</v>
      </c>
      <c r="F3302" s="7" t="s">
        <v>78</v>
      </c>
      <c r="G3302" s="7" t="s">
        <v>79</v>
      </c>
      <c r="H3302" s="7" t="s">
        <v>78</v>
      </c>
    </row>
    <row r="3303" spans="1:9">
      <c r="A3303" t="s">
        <v>4</v>
      </c>
      <c r="B3303" s="4" t="s">
        <v>5</v>
      </c>
      <c r="C3303" s="4" t="s">
        <v>13</v>
      </c>
      <c r="D3303" s="4" t="s">
        <v>10</v>
      </c>
      <c r="E3303" s="4" t="s">
        <v>6</v>
      </c>
      <c r="F3303" s="4" t="s">
        <v>6</v>
      </c>
      <c r="G3303" s="4" t="s">
        <v>6</v>
      </c>
      <c r="H3303" s="4" t="s">
        <v>6</v>
      </c>
    </row>
    <row r="3304" spans="1:9">
      <c r="A3304" t="n">
        <v>25975</v>
      </c>
      <c r="B3304" s="48" t="n">
        <v>51</v>
      </c>
      <c r="C3304" s="7" t="n">
        <v>3</v>
      </c>
      <c r="D3304" s="7" t="n">
        <v>61490</v>
      </c>
      <c r="E3304" s="7" t="s">
        <v>78</v>
      </c>
      <c r="F3304" s="7" t="s">
        <v>78</v>
      </c>
      <c r="G3304" s="7" t="s">
        <v>79</v>
      </c>
      <c r="H3304" s="7" t="s">
        <v>78</v>
      </c>
    </row>
    <row r="3305" spans="1:9">
      <c r="A3305" t="s">
        <v>4</v>
      </c>
      <c r="B3305" s="4" t="s">
        <v>5</v>
      </c>
      <c r="C3305" s="4" t="s">
        <v>13</v>
      </c>
      <c r="D3305" s="4" t="s">
        <v>10</v>
      </c>
      <c r="E3305" s="4" t="s">
        <v>6</v>
      </c>
      <c r="F3305" s="4" t="s">
        <v>6</v>
      </c>
      <c r="G3305" s="4" t="s">
        <v>6</v>
      </c>
      <c r="H3305" s="4" t="s">
        <v>6</v>
      </c>
    </row>
    <row r="3306" spans="1:9">
      <c r="A3306" t="n">
        <v>25988</v>
      </c>
      <c r="B3306" s="48" t="n">
        <v>51</v>
      </c>
      <c r="C3306" s="7" t="n">
        <v>3</v>
      </c>
      <c r="D3306" s="7" t="n">
        <v>61489</v>
      </c>
      <c r="E3306" s="7" t="s">
        <v>78</v>
      </c>
      <c r="F3306" s="7" t="s">
        <v>78</v>
      </c>
      <c r="G3306" s="7" t="s">
        <v>79</v>
      </c>
      <c r="H3306" s="7" t="s">
        <v>78</v>
      </c>
    </row>
    <row r="3307" spans="1:9">
      <c r="A3307" t="s">
        <v>4</v>
      </c>
      <c r="B3307" s="4" t="s">
        <v>5</v>
      </c>
      <c r="C3307" s="4" t="s">
        <v>13</v>
      </c>
      <c r="D3307" s="4" t="s">
        <v>10</v>
      </c>
      <c r="E3307" s="4" t="s">
        <v>6</v>
      </c>
      <c r="F3307" s="4" t="s">
        <v>6</v>
      </c>
      <c r="G3307" s="4" t="s">
        <v>6</v>
      </c>
      <c r="H3307" s="4" t="s">
        <v>6</v>
      </c>
    </row>
    <row r="3308" spans="1:9">
      <c r="A3308" t="n">
        <v>26001</v>
      </c>
      <c r="B3308" s="48" t="n">
        <v>51</v>
      </c>
      <c r="C3308" s="7" t="n">
        <v>3</v>
      </c>
      <c r="D3308" s="7" t="n">
        <v>61488</v>
      </c>
      <c r="E3308" s="7" t="s">
        <v>78</v>
      </c>
      <c r="F3308" s="7" t="s">
        <v>78</v>
      </c>
      <c r="G3308" s="7" t="s">
        <v>79</v>
      </c>
      <c r="H3308" s="7" t="s">
        <v>78</v>
      </c>
    </row>
    <row r="3309" spans="1:9">
      <c r="A3309" t="s">
        <v>4</v>
      </c>
      <c r="B3309" s="4" t="s">
        <v>5</v>
      </c>
      <c r="C3309" s="4" t="s">
        <v>13</v>
      </c>
      <c r="D3309" s="4" t="s">
        <v>10</v>
      </c>
      <c r="E3309" s="4" t="s">
        <v>6</v>
      </c>
      <c r="F3309" s="4" t="s">
        <v>6</v>
      </c>
      <c r="G3309" s="4" t="s">
        <v>6</v>
      </c>
      <c r="H3309" s="4" t="s">
        <v>6</v>
      </c>
    </row>
    <row r="3310" spans="1:9">
      <c r="A3310" t="n">
        <v>26014</v>
      </c>
      <c r="B3310" s="48" t="n">
        <v>51</v>
      </c>
      <c r="C3310" s="7" t="n">
        <v>3</v>
      </c>
      <c r="D3310" s="7" t="n">
        <v>5</v>
      </c>
      <c r="E3310" s="7" t="s">
        <v>78</v>
      </c>
      <c r="F3310" s="7" t="s">
        <v>78</v>
      </c>
      <c r="G3310" s="7" t="s">
        <v>79</v>
      </c>
      <c r="H3310" s="7" t="s">
        <v>78</v>
      </c>
    </row>
    <row r="3311" spans="1:9">
      <c r="A3311" t="s">
        <v>4</v>
      </c>
      <c r="B3311" s="4" t="s">
        <v>5</v>
      </c>
      <c r="C3311" s="4" t="s">
        <v>13</v>
      </c>
      <c r="D3311" s="4" t="s">
        <v>10</v>
      </c>
      <c r="E3311" s="4" t="s">
        <v>6</v>
      </c>
      <c r="F3311" s="4" t="s">
        <v>6</v>
      </c>
      <c r="G3311" s="4" t="s">
        <v>6</v>
      </c>
      <c r="H3311" s="4" t="s">
        <v>6</v>
      </c>
    </row>
    <row r="3312" spans="1:9">
      <c r="A3312" t="n">
        <v>26027</v>
      </c>
      <c r="B3312" s="48" t="n">
        <v>51</v>
      </c>
      <c r="C3312" s="7" t="n">
        <v>3</v>
      </c>
      <c r="D3312" s="7" t="n">
        <v>7032</v>
      </c>
      <c r="E3312" s="7" t="s">
        <v>78</v>
      </c>
      <c r="F3312" s="7" t="s">
        <v>78</v>
      </c>
      <c r="G3312" s="7" t="s">
        <v>79</v>
      </c>
      <c r="H3312" s="7" t="s">
        <v>78</v>
      </c>
    </row>
    <row r="3313" spans="1:8">
      <c r="A3313" t="s">
        <v>4</v>
      </c>
      <c r="B3313" s="4" t="s">
        <v>5</v>
      </c>
      <c r="C3313" s="4" t="s">
        <v>10</v>
      </c>
      <c r="D3313" s="4" t="s">
        <v>10</v>
      </c>
      <c r="E3313" s="4" t="s">
        <v>10</v>
      </c>
    </row>
    <row r="3314" spans="1:8">
      <c r="A3314" t="n">
        <v>26040</v>
      </c>
      <c r="B3314" s="45" t="n">
        <v>61</v>
      </c>
      <c r="C3314" s="7" t="n">
        <v>61488</v>
      </c>
      <c r="D3314" s="7" t="n">
        <v>65533</v>
      </c>
      <c r="E3314" s="7" t="n">
        <v>0</v>
      </c>
    </row>
    <row r="3315" spans="1:8">
      <c r="A3315" t="s">
        <v>4</v>
      </c>
      <c r="B3315" s="4" t="s">
        <v>5</v>
      </c>
      <c r="C3315" s="4" t="s">
        <v>10</v>
      </c>
      <c r="D3315" s="4" t="s">
        <v>13</v>
      </c>
      <c r="E3315" s="4" t="s">
        <v>6</v>
      </c>
      <c r="F3315" s="4" t="s">
        <v>24</v>
      </c>
      <c r="G3315" s="4" t="s">
        <v>24</v>
      </c>
      <c r="H3315" s="4" t="s">
        <v>24</v>
      </c>
    </row>
    <row r="3316" spans="1:8">
      <c r="A3316" t="n">
        <v>26047</v>
      </c>
      <c r="B3316" s="55" t="n">
        <v>48</v>
      </c>
      <c r="C3316" s="7" t="n">
        <v>5</v>
      </c>
      <c r="D3316" s="7" t="n">
        <v>0</v>
      </c>
      <c r="E3316" s="7" t="s">
        <v>54</v>
      </c>
      <c r="F3316" s="7" t="n">
        <v>-1</v>
      </c>
      <c r="G3316" s="7" t="n">
        <v>1</v>
      </c>
      <c r="H3316" s="7" t="n">
        <v>2.80259692864963e-45</v>
      </c>
    </row>
    <row r="3317" spans="1:8">
      <c r="A3317" t="s">
        <v>4</v>
      </c>
      <c r="B3317" s="4" t="s">
        <v>5</v>
      </c>
      <c r="C3317" s="4" t="s">
        <v>13</v>
      </c>
      <c r="D3317" s="4" t="s">
        <v>10</v>
      </c>
    </row>
    <row r="3318" spans="1:8">
      <c r="A3318" t="n">
        <v>26071</v>
      </c>
      <c r="B3318" s="22" t="n">
        <v>58</v>
      </c>
      <c r="C3318" s="7" t="n">
        <v>255</v>
      </c>
      <c r="D3318" s="7" t="n">
        <v>0</v>
      </c>
    </row>
    <row r="3319" spans="1:8">
      <c r="A3319" t="s">
        <v>4</v>
      </c>
      <c r="B3319" s="4" t="s">
        <v>5</v>
      </c>
      <c r="C3319" s="4" t="s">
        <v>10</v>
      </c>
      <c r="D3319" s="4" t="s">
        <v>24</v>
      </c>
      <c r="E3319" s="4" t="s">
        <v>24</v>
      </c>
      <c r="F3319" s="4" t="s">
        <v>13</v>
      </c>
    </row>
    <row r="3320" spans="1:8">
      <c r="A3320" t="n">
        <v>26075</v>
      </c>
      <c r="B3320" s="77" t="n">
        <v>52</v>
      </c>
      <c r="C3320" s="7" t="n">
        <v>61488</v>
      </c>
      <c r="D3320" s="7" t="n">
        <v>220.199996948242</v>
      </c>
      <c r="E3320" s="7" t="n">
        <v>5</v>
      </c>
      <c r="F3320" s="7" t="n">
        <v>0</v>
      </c>
    </row>
    <row r="3321" spans="1:8">
      <c r="A3321" t="s">
        <v>4</v>
      </c>
      <c r="B3321" s="4" t="s">
        <v>5</v>
      </c>
      <c r="C3321" s="4" t="s">
        <v>10</v>
      </c>
    </row>
    <row r="3322" spans="1:8">
      <c r="A3322" t="n">
        <v>26087</v>
      </c>
      <c r="B3322" s="54" t="n">
        <v>54</v>
      </c>
      <c r="C3322" s="7" t="n">
        <v>61488</v>
      </c>
    </row>
    <row r="3323" spans="1:8">
      <c r="A3323" t="s">
        <v>4</v>
      </c>
      <c r="B3323" s="4" t="s">
        <v>5</v>
      </c>
      <c r="C3323" s="4" t="s">
        <v>13</v>
      </c>
      <c r="D3323" s="20" t="s">
        <v>33</v>
      </c>
      <c r="E3323" s="4" t="s">
        <v>5</v>
      </c>
      <c r="F3323" s="4" t="s">
        <v>13</v>
      </c>
      <c r="G3323" s="4" t="s">
        <v>10</v>
      </c>
      <c r="H3323" s="20" t="s">
        <v>34</v>
      </c>
      <c r="I3323" s="4" t="s">
        <v>13</v>
      </c>
      <c r="J3323" s="4" t="s">
        <v>23</v>
      </c>
    </row>
    <row r="3324" spans="1:8">
      <c r="A3324" t="n">
        <v>26090</v>
      </c>
      <c r="B3324" s="11" t="n">
        <v>5</v>
      </c>
      <c r="C3324" s="7" t="n">
        <v>28</v>
      </c>
      <c r="D3324" s="20" t="s">
        <v>3</v>
      </c>
      <c r="E3324" s="30" t="n">
        <v>64</v>
      </c>
      <c r="F3324" s="7" t="n">
        <v>5</v>
      </c>
      <c r="G3324" s="7" t="n">
        <v>16</v>
      </c>
      <c r="H3324" s="20" t="s">
        <v>3</v>
      </c>
      <c r="I3324" s="7" t="n">
        <v>1</v>
      </c>
      <c r="J3324" s="12" t="n">
        <f t="normal" ca="1">A3338</f>
        <v>0</v>
      </c>
    </row>
    <row r="3325" spans="1:8">
      <c r="A3325" t="s">
        <v>4</v>
      </c>
      <c r="B3325" s="4" t="s">
        <v>5</v>
      </c>
      <c r="C3325" s="4" t="s">
        <v>10</v>
      </c>
      <c r="D3325" s="4" t="s">
        <v>13</v>
      </c>
      <c r="E3325" s="4" t="s">
        <v>13</v>
      </c>
      <c r="F3325" s="4" t="s">
        <v>6</v>
      </c>
    </row>
    <row r="3326" spans="1:8">
      <c r="A3326" t="n">
        <v>26101</v>
      </c>
      <c r="B3326" s="27" t="n">
        <v>47</v>
      </c>
      <c r="C3326" s="7" t="n">
        <v>16</v>
      </c>
      <c r="D3326" s="7" t="n">
        <v>0</v>
      </c>
      <c r="E3326" s="7" t="n">
        <v>0</v>
      </c>
      <c r="F3326" s="7" t="s">
        <v>70</v>
      </c>
    </row>
    <row r="3327" spans="1:8">
      <c r="A3327" t="s">
        <v>4</v>
      </c>
      <c r="B3327" s="4" t="s">
        <v>5</v>
      </c>
      <c r="C3327" s="4" t="s">
        <v>13</v>
      </c>
      <c r="D3327" s="4" t="s">
        <v>10</v>
      </c>
      <c r="E3327" s="4" t="s">
        <v>6</v>
      </c>
    </row>
    <row r="3328" spans="1:8">
      <c r="A3328" t="n">
        <v>26119</v>
      </c>
      <c r="B3328" s="48" t="n">
        <v>51</v>
      </c>
      <c r="C3328" s="7" t="n">
        <v>4</v>
      </c>
      <c r="D3328" s="7" t="n">
        <v>16</v>
      </c>
      <c r="E3328" s="7" t="s">
        <v>285</v>
      </c>
    </row>
    <row r="3329" spans="1:10">
      <c r="A3329" t="s">
        <v>4</v>
      </c>
      <c r="B3329" s="4" t="s">
        <v>5</v>
      </c>
      <c r="C3329" s="4" t="s">
        <v>10</v>
      </c>
    </row>
    <row r="3330" spans="1:10">
      <c r="A3330" t="n">
        <v>26132</v>
      </c>
      <c r="B3330" s="32" t="n">
        <v>16</v>
      </c>
      <c r="C3330" s="7" t="n">
        <v>0</v>
      </c>
    </row>
    <row r="3331" spans="1:10">
      <c r="A3331" t="s">
        <v>4</v>
      </c>
      <c r="B3331" s="4" t="s">
        <v>5</v>
      </c>
      <c r="C3331" s="4" t="s">
        <v>10</v>
      </c>
      <c r="D3331" s="4" t="s">
        <v>13</v>
      </c>
      <c r="E3331" s="4" t="s">
        <v>9</v>
      </c>
      <c r="F3331" s="4" t="s">
        <v>81</v>
      </c>
      <c r="G3331" s="4" t="s">
        <v>13</v>
      </c>
      <c r="H3331" s="4" t="s">
        <v>13</v>
      </c>
      <c r="I3331" s="4" t="s">
        <v>13</v>
      </c>
      <c r="J3331" s="4" t="s">
        <v>9</v>
      </c>
      <c r="K3331" s="4" t="s">
        <v>81</v>
      </c>
      <c r="L3331" s="4" t="s">
        <v>13</v>
      </c>
      <c r="M3331" s="4" t="s">
        <v>13</v>
      </c>
    </row>
    <row r="3332" spans="1:10">
      <c r="A3332" t="n">
        <v>26135</v>
      </c>
      <c r="B3332" s="49" t="n">
        <v>26</v>
      </c>
      <c r="C3332" s="7" t="n">
        <v>16</v>
      </c>
      <c r="D3332" s="7" t="n">
        <v>17</v>
      </c>
      <c r="E3332" s="7" t="n">
        <v>14380</v>
      </c>
      <c r="F3332" s="7" t="s">
        <v>286</v>
      </c>
      <c r="G3332" s="7" t="n">
        <v>2</v>
      </c>
      <c r="H3332" s="7" t="n">
        <v>3</v>
      </c>
      <c r="I3332" s="7" t="n">
        <v>17</v>
      </c>
      <c r="J3332" s="7" t="n">
        <v>14381</v>
      </c>
      <c r="K3332" s="7" t="s">
        <v>287</v>
      </c>
      <c r="L3332" s="7" t="n">
        <v>2</v>
      </c>
      <c r="M3332" s="7" t="n">
        <v>0</v>
      </c>
    </row>
    <row r="3333" spans="1:10">
      <c r="A3333" t="s">
        <v>4</v>
      </c>
      <c r="B3333" s="4" t="s">
        <v>5</v>
      </c>
    </row>
    <row r="3334" spans="1:10">
      <c r="A3334" t="n">
        <v>26332</v>
      </c>
      <c r="B3334" s="50" t="n">
        <v>28</v>
      </c>
    </row>
    <row r="3335" spans="1:10">
      <c r="A3335" t="s">
        <v>4</v>
      </c>
      <c r="B3335" s="4" t="s">
        <v>5</v>
      </c>
      <c r="C3335" s="4" t="s">
        <v>23</v>
      </c>
    </row>
    <row r="3336" spans="1:10">
      <c r="A3336" t="n">
        <v>26333</v>
      </c>
      <c r="B3336" s="14" t="n">
        <v>3</v>
      </c>
      <c r="C3336" s="12" t="n">
        <f t="normal" ca="1">A3362</f>
        <v>0</v>
      </c>
    </row>
    <row r="3337" spans="1:10">
      <c r="A3337" t="s">
        <v>4</v>
      </c>
      <c r="B3337" s="4" t="s">
        <v>5</v>
      </c>
      <c r="C3337" s="4" t="s">
        <v>13</v>
      </c>
      <c r="D3337" s="20" t="s">
        <v>33</v>
      </c>
      <c r="E3337" s="4" t="s">
        <v>5</v>
      </c>
      <c r="F3337" s="4" t="s">
        <v>13</v>
      </c>
      <c r="G3337" s="4" t="s">
        <v>10</v>
      </c>
      <c r="H3337" s="20" t="s">
        <v>34</v>
      </c>
      <c r="I3337" s="4" t="s">
        <v>13</v>
      </c>
      <c r="J3337" s="4" t="s">
        <v>23</v>
      </c>
    </row>
    <row r="3338" spans="1:10">
      <c r="A3338" t="n">
        <v>26338</v>
      </c>
      <c r="B3338" s="11" t="n">
        <v>5</v>
      </c>
      <c r="C3338" s="7" t="n">
        <v>28</v>
      </c>
      <c r="D3338" s="20" t="s">
        <v>3</v>
      </c>
      <c r="E3338" s="30" t="n">
        <v>64</v>
      </c>
      <c r="F3338" s="7" t="n">
        <v>5</v>
      </c>
      <c r="G3338" s="7" t="n">
        <v>15</v>
      </c>
      <c r="H3338" s="20" t="s">
        <v>3</v>
      </c>
      <c r="I3338" s="7" t="n">
        <v>1</v>
      </c>
      <c r="J3338" s="12" t="n">
        <f t="normal" ca="1">A3350</f>
        <v>0</v>
      </c>
    </row>
    <row r="3339" spans="1:10">
      <c r="A3339" t="s">
        <v>4</v>
      </c>
      <c r="B3339" s="4" t="s">
        <v>5</v>
      </c>
      <c r="C3339" s="4" t="s">
        <v>13</v>
      </c>
      <c r="D3339" s="4" t="s">
        <v>10</v>
      </c>
      <c r="E3339" s="4" t="s">
        <v>6</v>
      </c>
    </row>
    <row r="3340" spans="1:10">
      <c r="A3340" t="n">
        <v>26349</v>
      </c>
      <c r="B3340" s="48" t="n">
        <v>51</v>
      </c>
      <c r="C3340" s="7" t="n">
        <v>4</v>
      </c>
      <c r="D3340" s="7" t="n">
        <v>15</v>
      </c>
      <c r="E3340" s="7" t="s">
        <v>246</v>
      </c>
    </row>
    <row r="3341" spans="1:10">
      <c r="A3341" t="s">
        <v>4</v>
      </c>
      <c r="B3341" s="4" t="s">
        <v>5</v>
      </c>
      <c r="C3341" s="4" t="s">
        <v>10</v>
      </c>
    </row>
    <row r="3342" spans="1:10">
      <c r="A3342" t="n">
        <v>26362</v>
      </c>
      <c r="B3342" s="32" t="n">
        <v>16</v>
      </c>
      <c r="C3342" s="7" t="n">
        <v>0</v>
      </c>
    </row>
    <row r="3343" spans="1:10">
      <c r="A3343" t="s">
        <v>4</v>
      </c>
      <c r="B3343" s="4" t="s">
        <v>5</v>
      </c>
      <c r="C3343" s="4" t="s">
        <v>10</v>
      </c>
      <c r="D3343" s="4" t="s">
        <v>13</v>
      </c>
      <c r="E3343" s="4" t="s">
        <v>9</v>
      </c>
      <c r="F3343" s="4" t="s">
        <v>81</v>
      </c>
      <c r="G3343" s="4" t="s">
        <v>13</v>
      </c>
      <c r="H3343" s="4" t="s">
        <v>13</v>
      </c>
      <c r="I3343" s="4" t="s">
        <v>13</v>
      </c>
      <c r="J3343" s="4" t="s">
        <v>9</v>
      </c>
      <c r="K3343" s="4" t="s">
        <v>81</v>
      </c>
      <c r="L3343" s="4" t="s">
        <v>13</v>
      </c>
      <c r="M3343" s="4" t="s">
        <v>13</v>
      </c>
    </row>
    <row r="3344" spans="1:10">
      <c r="A3344" t="n">
        <v>26365</v>
      </c>
      <c r="B3344" s="49" t="n">
        <v>26</v>
      </c>
      <c r="C3344" s="7" t="n">
        <v>15</v>
      </c>
      <c r="D3344" s="7" t="n">
        <v>17</v>
      </c>
      <c r="E3344" s="7" t="n">
        <v>15346</v>
      </c>
      <c r="F3344" s="7" t="s">
        <v>288</v>
      </c>
      <c r="G3344" s="7" t="n">
        <v>2</v>
      </c>
      <c r="H3344" s="7" t="n">
        <v>3</v>
      </c>
      <c r="I3344" s="7" t="n">
        <v>17</v>
      </c>
      <c r="J3344" s="7" t="n">
        <v>15347</v>
      </c>
      <c r="K3344" s="7" t="s">
        <v>289</v>
      </c>
      <c r="L3344" s="7" t="n">
        <v>2</v>
      </c>
      <c r="M3344" s="7" t="n">
        <v>0</v>
      </c>
    </row>
    <row r="3345" spans="1:13">
      <c r="A3345" t="s">
        <v>4</v>
      </c>
      <c r="B3345" s="4" t="s">
        <v>5</v>
      </c>
    </row>
    <row r="3346" spans="1:13">
      <c r="A3346" t="n">
        <v>26552</v>
      </c>
      <c r="B3346" s="50" t="n">
        <v>28</v>
      </c>
    </row>
    <row r="3347" spans="1:13">
      <c r="A3347" t="s">
        <v>4</v>
      </c>
      <c r="B3347" s="4" t="s">
        <v>5</v>
      </c>
      <c r="C3347" s="4" t="s">
        <v>23</v>
      </c>
    </row>
    <row r="3348" spans="1:13">
      <c r="A3348" t="n">
        <v>26553</v>
      </c>
      <c r="B3348" s="14" t="n">
        <v>3</v>
      </c>
      <c r="C3348" s="12" t="n">
        <f t="normal" ca="1">A3362</f>
        <v>0</v>
      </c>
    </row>
    <row r="3349" spans="1:13">
      <c r="A3349" t="s">
        <v>4</v>
      </c>
      <c r="B3349" s="4" t="s">
        <v>5</v>
      </c>
      <c r="C3349" s="4" t="s">
        <v>13</v>
      </c>
      <c r="D3349" s="20" t="s">
        <v>33</v>
      </c>
      <c r="E3349" s="4" t="s">
        <v>5</v>
      </c>
      <c r="F3349" s="4" t="s">
        <v>13</v>
      </c>
      <c r="G3349" s="4" t="s">
        <v>10</v>
      </c>
      <c r="H3349" s="20" t="s">
        <v>34</v>
      </c>
      <c r="I3349" s="4" t="s">
        <v>13</v>
      </c>
      <c r="J3349" s="4" t="s">
        <v>23</v>
      </c>
    </row>
    <row r="3350" spans="1:13">
      <c r="A3350" t="n">
        <v>26558</v>
      </c>
      <c r="B3350" s="11" t="n">
        <v>5</v>
      </c>
      <c r="C3350" s="7" t="n">
        <v>28</v>
      </c>
      <c r="D3350" s="20" t="s">
        <v>3</v>
      </c>
      <c r="E3350" s="30" t="n">
        <v>64</v>
      </c>
      <c r="F3350" s="7" t="n">
        <v>5</v>
      </c>
      <c r="G3350" s="7" t="n">
        <v>14</v>
      </c>
      <c r="H3350" s="20" t="s">
        <v>3</v>
      </c>
      <c r="I3350" s="7" t="n">
        <v>1</v>
      </c>
      <c r="J3350" s="12" t="n">
        <f t="normal" ca="1">A3362</f>
        <v>0</v>
      </c>
    </row>
    <row r="3351" spans="1:13">
      <c r="A3351" t="s">
        <v>4</v>
      </c>
      <c r="B3351" s="4" t="s">
        <v>5</v>
      </c>
      <c r="C3351" s="4" t="s">
        <v>10</v>
      </c>
      <c r="D3351" s="4" t="s">
        <v>13</v>
      </c>
      <c r="E3351" s="4" t="s">
        <v>13</v>
      </c>
      <c r="F3351" s="4" t="s">
        <v>6</v>
      </c>
    </row>
    <row r="3352" spans="1:13">
      <c r="A3352" t="n">
        <v>26569</v>
      </c>
      <c r="B3352" s="27" t="n">
        <v>47</v>
      </c>
      <c r="C3352" s="7" t="n">
        <v>14</v>
      </c>
      <c r="D3352" s="7" t="n">
        <v>0</v>
      </c>
      <c r="E3352" s="7" t="n">
        <v>0</v>
      </c>
      <c r="F3352" s="7" t="s">
        <v>217</v>
      </c>
    </row>
    <row r="3353" spans="1:13">
      <c r="A3353" t="s">
        <v>4</v>
      </c>
      <c r="B3353" s="4" t="s">
        <v>5</v>
      </c>
      <c r="C3353" s="4" t="s">
        <v>13</v>
      </c>
      <c r="D3353" s="4" t="s">
        <v>10</v>
      </c>
      <c r="E3353" s="4" t="s">
        <v>6</v>
      </c>
    </row>
    <row r="3354" spans="1:13">
      <c r="A3354" t="n">
        <v>26589</v>
      </c>
      <c r="B3354" s="48" t="n">
        <v>51</v>
      </c>
      <c r="C3354" s="7" t="n">
        <v>4</v>
      </c>
      <c r="D3354" s="7" t="n">
        <v>14</v>
      </c>
      <c r="E3354" s="7" t="s">
        <v>268</v>
      </c>
    </row>
    <row r="3355" spans="1:13">
      <c r="A3355" t="s">
        <v>4</v>
      </c>
      <c r="B3355" s="4" t="s">
        <v>5</v>
      </c>
      <c r="C3355" s="4" t="s">
        <v>10</v>
      </c>
    </row>
    <row r="3356" spans="1:13">
      <c r="A3356" t="n">
        <v>26603</v>
      </c>
      <c r="B3356" s="32" t="n">
        <v>16</v>
      </c>
      <c r="C3356" s="7" t="n">
        <v>0</v>
      </c>
    </row>
    <row r="3357" spans="1:13">
      <c r="A3357" t="s">
        <v>4</v>
      </c>
      <c r="B3357" s="4" t="s">
        <v>5</v>
      </c>
      <c r="C3357" s="4" t="s">
        <v>10</v>
      </c>
      <c r="D3357" s="4" t="s">
        <v>13</v>
      </c>
      <c r="E3357" s="4" t="s">
        <v>9</v>
      </c>
      <c r="F3357" s="4" t="s">
        <v>81</v>
      </c>
      <c r="G3357" s="4" t="s">
        <v>13</v>
      </c>
      <c r="H3357" s="4" t="s">
        <v>13</v>
      </c>
      <c r="I3357" s="4" t="s">
        <v>13</v>
      </c>
      <c r="J3357" s="4" t="s">
        <v>9</v>
      </c>
      <c r="K3357" s="4" t="s">
        <v>81</v>
      </c>
      <c r="L3357" s="4" t="s">
        <v>13</v>
      </c>
      <c r="M3357" s="4" t="s">
        <v>13</v>
      </c>
    </row>
    <row r="3358" spans="1:13">
      <c r="A3358" t="n">
        <v>26606</v>
      </c>
      <c r="B3358" s="49" t="n">
        <v>26</v>
      </c>
      <c r="C3358" s="7" t="n">
        <v>14</v>
      </c>
      <c r="D3358" s="7" t="n">
        <v>17</v>
      </c>
      <c r="E3358" s="7" t="n">
        <v>13329</v>
      </c>
      <c r="F3358" s="7" t="s">
        <v>290</v>
      </c>
      <c r="G3358" s="7" t="n">
        <v>2</v>
      </c>
      <c r="H3358" s="7" t="n">
        <v>3</v>
      </c>
      <c r="I3358" s="7" t="n">
        <v>17</v>
      </c>
      <c r="J3358" s="7" t="n">
        <v>13330</v>
      </c>
      <c r="K3358" s="7" t="s">
        <v>291</v>
      </c>
      <c r="L3358" s="7" t="n">
        <v>2</v>
      </c>
      <c r="M3358" s="7" t="n">
        <v>0</v>
      </c>
    </row>
    <row r="3359" spans="1:13">
      <c r="A3359" t="s">
        <v>4</v>
      </c>
      <c r="B3359" s="4" t="s">
        <v>5</v>
      </c>
    </row>
    <row r="3360" spans="1:13">
      <c r="A3360" t="n">
        <v>26772</v>
      </c>
      <c r="B3360" s="50" t="n">
        <v>28</v>
      </c>
    </row>
    <row r="3361" spans="1:13">
      <c r="A3361" t="s">
        <v>4</v>
      </c>
      <c r="B3361" s="4" t="s">
        <v>5</v>
      </c>
      <c r="C3361" s="4" t="s">
        <v>13</v>
      </c>
      <c r="D3361" s="4" t="s">
        <v>10</v>
      </c>
      <c r="E3361" s="4" t="s">
        <v>13</v>
      </c>
    </row>
    <row r="3362" spans="1:13">
      <c r="A3362" t="n">
        <v>26773</v>
      </c>
      <c r="B3362" s="13" t="n">
        <v>49</v>
      </c>
      <c r="C3362" s="7" t="n">
        <v>1</v>
      </c>
      <c r="D3362" s="7" t="n">
        <v>4000</v>
      </c>
      <c r="E3362" s="7" t="n">
        <v>0</v>
      </c>
    </row>
    <row r="3363" spans="1:13">
      <c r="A3363" t="s">
        <v>4</v>
      </c>
      <c r="B3363" s="4" t="s">
        <v>5</v>
      </c>
      <c r="C3363" s="4" t="s">
        <v>10</v>
      </c>
    </row>
    <row r="3364" spans="1:13">
      <c r="A3364" t="n">
        <v>26778</v>
      </c>
      <c r="B3364" s="32" t="n">
        <v>16</v>
      </c>
      <c r="C3364" s="7" t="n">
        <v>300</v>
      </c>
    </row>
    <row r="3365" spans="1:13">
      <c r="A3365" t="s">
        <v>4</v>
      </c>
      <c r="B3365" s="4" t="s">
        <v>5</v>
      </c>
      <c r="C3365" s="4" t="s">
        <v>13</v>
      </c>
      <c r="D3365" s="4" t="s">
        <v>24</v>
      </c>
      <c r="E3365" s="4" t="s">
        <v>24</v>
      </c>
      <c r="F3365" s="4" t="s">
        <v>24</v>
      </c>
    </row>
    <row r="3366" spans="1:13">
      <c r="A3366" t="n">
        <v>26781</v>
      </c>
      <c r="B3366" s="39" t="n">
        <v>45</v>
      </c>
      <c r="C3366" s="7" t="n">
        <v>9</v>
      </c>
      <c r="D3366" s="7" t="n">
        <v>0.0500000007450581</v>
      </c>
      <c r="E3366" s="7" t="n">
        <v>0.0500000007450581</v>
      </c>
      <c r="F3366" s="7" t="n">
        <v>0.200000002980232</v>
      </c>
    </row>
    <row r="3367" spans="1:13">
      <c r="A3367" t="s">
        <v>4</v>
      </c>
      <c r="B3367" s="4" t="s">
        <v>5</v>
      </c>
      <c r="C3367" s="4" t="s">
        <v>13</v>
      </c>
      <c r="D3367" s="4" t="s">
        <v>10</v>
      </c>
      <c r="E3367" s="4" t="s">
        <v>10</v>
      </c>
      <c r="F3367" s="4" t="s">
        <v>13</v>
      </c>
    </row>
    <row r="3368" spans="1:13">
      <c r="A3368" t="n">
        <v>26795</v>
      </c>
      <c r="B3368" s="56" t="n">
        <v>25</v>
      </c>
      <c r="C3368" s="7" t="n">
        <v>1</v>
      </c>
      <c r="D3368" s="7" t="n">
        <v>800</v>
      </c>
      <c r="E3368" s="7" t="n">
        <v>50</v>
      </c>
      <c r="F3368" s="7" t="n">
        <v>5</v>
      </c>
    </row>
    <row r="3369" spans="1:13">
      <c r="A3369" t="s">
        <v>4</v>
      </c>
      <c r="B3369" s="4" t="s">
        <v>5</v>
      </c>
      <c r="C3369" s="4" t="s">
        <v>6</v>
      </c>
      <c r="D3369" s="4" t="s">
        <v>10</v>
      </c>
    </row>
    <row r="3370" spans="1:13">
      <c r="A3370" t="n">
        <v>26802</v>
      </c>
      <c r="B3370" s="74" t="n">
        <v>29</v>
      </c>
      <c r="C3370" s="7" t="s">
        <v>292</v>
      </c>
      <c r="D3370" s="7" t="n">
        <v>65533</v>
      </c>
    </row>
    <row r="3371" spans="1:13">
      <c r="A3371" t="s">
        <v>4</v>
      </c>
      <c r="B3371" s="4" t="s">
        <v>5</v>
      </c>
      <c r="C3371" s="4" t="s">
        <v>13</v>
      </c>
      <c r="D3371" s="4" t="s">
        <v>10</v>
      </c>
      <c r="E3371" s="4" t="s">
        <v>6</v>
      </c>
    </row>
    <row r="3372" spans="1:13">
      <c r="A3372" t="n">
        <v>26818</v>
      </c>
      <c r="B3372" s="48" t="n">
        <v>51</v>
      </c>
      <c r="C3372" s="7" t="n">
        <v>4</v>
      </c>
      <c r="D3372" s="7" t="n">
        <v>29</v>
      </c>
      <c r="E3372" s="7" t="s">
        <v>148</v>
      </c>
    </row>
    <row r="3373" spans="1:13">
      <c r="A3373" t="s">
        <v>4</v>
      </c>
      <c r="B3373" s="4" t="s">
        <v>5</v>
      </c>
      <c r="C3373" s="4" t="s">
        <v>10</v>
      </c>
    </row>
    <row r="3374" spans="1:13">
      <c r="A3374" t="n">
        <v>26831</v>
      </c>
      <c r="B3374" s="32" t="n">
        <v>16</v>
      </c>
      <c r="C3374" s="7" t="n">
        <v>0</v>
      </c>
    </row>
    <row r="3375" spans="1:13">
      <c r="A3375" t="s">
        <v>4</v>
      </c>
      <c r="B3375" s="4" t="s">
        <v>5</v>
      </c>
      <c r="C3375" s="4" t="s">
        <v>10</v>
      </c>
      <c r="D3375" s="4" t="s">
        <v>13</v>
      </c>
      <c r="E3375" s="4" t="s">
        <v>9</v>
      </c>
      <c r="F3375" s="4" t="s">
        <v>81</v>
      </c>
      <c r="G3375" s="4" t="s">
        <v>13</v>
      </c>
      <c r="H3375" s="4" t="s">
        <v>13</v>
      </c>
    </row>
    <row r="3376" spans="1:13">
      <c r="A3376" t="n">
        <v>26834</v>
      </c>
      <c r="B3376" s="49" t="n">
        <v>26</v>
      </c>
      <c r="C3376" s="7" t="n">
        <v>29</v>
      </c>
      <c r="D3376" s="7" t="n">
        <v>17</v>
      </c>
      <c r="E3376" s="7" t="n">
        <v>39308</v>
      </c>
      <c r="F3376" s="7" t="s">
        <v>293</v>
      </c>
      <c r="G3376" s="7" t="n">
        <v>2</v>
      </c>
      <c r="H3376" s="7" t="n">
        <v>0</v>
      </c>
    </row>
    <row r="3377" spans="1:8">
      <c r="A3377" t="s">
        <v>4</v>
      </c>
      <c r="B3377" s="4" t="s">
        <v>5</v>
      </c>
    </row>
    <row r="3378" spans="1:8">
      <c r="A3378" t="n">
        <v>26902</v>
      </c>
      <c r="B3378" s="50" t="n">
        <v>28</v>
      </c>
    </row>
    <row r="3379" spans="1:8">
      <c r="A3379" t="s">
        <v>4</v>
      </c>
      <c r="B3379" s="4" t="s">
        <v>5</v>
      </c>
      <c r="C3379" s="4" t="s">
        <v>6</v>
      </c>
      <c r="D3379" s="4" t="s">
        <v>10</v>
      </c>
    </row>
    <row r="3380" spans="1:8">
      <c r="A3380" t="n">
        <v>26903</v>
      </c>
      <c r="B3380" s="74" t="n">
        <v>29</v>
      </c>
      <c r="C3380" s="7" t="s">
        <v>12</v>
      </c>
      <c r="D3380" s="7" t="n">
        <v>65533</v>
      </c>
    </row>
    <row r="3381" spans="1:8">
      <c r="A3381" t="s">
        <v>4</v>
      </c>
      <c r="B3381" s="4" t="s">
        <v>5</v>
      </c>
      <c r="C3381" s="4" t="s">
        <v>13</v>
      </c>
      <c r="D3381" s="4" t="s">
        <v>10</v>
      </c>
      <c r="E3381" s="4" t="s">
        <v>10</v>
      </c>
      <c r="F3381" s="4" t="s">
        <v>13</v>
      </c>
    </row>
    <row r="3382" spans="1:8">
      <c r="A3382" t="n">
        <v>26907</v>
      </c>
      <c r="B3382" s="56" t="n">
        <v>25</v>
      </c>
      <c r="C3382" s="7" t="n">
        <v>1</v>
      </c>
      <c r="D3382" s="7" t="n">
        <v>65535</v>
      </c>
      <c r="E3382" s="7" t="n">
        <v>65535</v>
      </c>
      <c r="F3382" s="7" t="n">
        <v>0</v>
      </c>
    </row>
    <row r="3383" spans="1:8">
      <c r="A3383" t="s">
        <v>4</v>
      </c>
      <c r="B3383" s="4" t="s">
        <v>5</v>
      </c>
      <c r="C3383" s="4" t="s">
        <v>10</v>
      </c>
      <c r="D3383" s="4" t="s">
        <v>13</v>
      </c>
      <c r="E3383" s="4" t="s">
        <v>24</v>
      </c>
      <c r="F3383" s="4" t="s">
        <v>10</v>
      </c>
    </row>
    <row r="3384" spans="1:8">
      <c r="A3384" t="n">
        <v>26914</v>
      </c>
      <c r="B3384" s="52" t="n">
        <v>59</v>
      </c>
      <c r="C3384" s="7" t="n">
        <v>0</v>
      </c>
      <c r="D3384" s="7" t="n">
        <v>20</v>
      </c>
      <c r="E3384" s="7" t="n">
        <v>0.150000005960464</v>
      </c>
      <c r="F3384" s="7" t="n">
        <v>0</v>
      </c>
    </row>
    <row r="3385" spans="1:8">
      <c r="A3385" t="s">
        <v>4</v>
      </c>
      <c r="B3385" s="4" t="s">
        <v>5</v>
      </c>
      <c r="C3385" s="4" t="s">
        <v>10</v>
      </c>
    </row>
    <row r="3386" spans="1:8">
      <c r="A3386" t="n">
        <v>26924</v>
      </c>
      <c r="B3386" s="32" t="n">
        <v>16</v>
      </c>
      <c r="C3386" s="7" t="n">
        <v>50</v>
      </c>
    </row>
    <row r="3387" spans="1:8">
      <c r="A3387" t="s">
        <v>4</v>
      </c>
      <c r="B3387" s="4" t="s">
        <v>5</v>
      </c>
      <c r="C3387" s="4" t="s">
        <v>10</v>
      </c>
      <c r="D3387" s="4" t="s">
        <v>13</v>
      </c>
      <c r="E3387" s="4" t="s">
        <v>24</v>
      </c>
      <c r="F3387" s="4" t="s">
        <v>10</v>
      </c>
    </row>
    <row r="3388" spans="1:8">
      <c r="A3388" t="n">
        <v>26927</v>
      </c>
      <c r="B3388" s="52" t="n">
        <v>59</v>
      </c>
      <c r="C3388" s="7" t="n">
        <v>61489</v>
      </c>
      <c r="D3388" s="7" t="n">
        <v>20</v>
      </c>
      <c r="E3388" s="7" t="n">
        <v>0.150000005960464</v>
      </c>
      <c r="F3388" s="7" t="n">
        <v>0</v>
      </c>
    </row>
    <row r="3389" spans="1:8">
      <c r="A3389" t="s">
        <v>4</v>
      </c>
      <c r="B3389" s="4" t="s">
        <v>5</v>
      </c>
      <c r="C3389" s="4" t="s">
        <v>10</v>
      </c>
    </row>
    <row r="3390" spans="1:8">
      <c r="A3390" t="n">
        <v>26937</v>
      </c>
      <c r="B3390" s="32" t="n">
        <v>16</v>
      </c>
      <c r="C3390" s="7" t="n">
        <v>100</v>
      </c>
    </row>
    <row r="3391" spans="1:8">
      <c r="A3391" t="s">
        <v>4</v>
      </c>
      <c r="B3391" s="4" t="s">
        <v>5</v>
      </c>
      <c r="C3391" s="4" t="s">
        <v>10</v>
      </c>
      <c r="D3391" s="4" t="s">
        <v>13</v>
      </c>
      <c r="E3391" s="4" t="s">
        <v>24</v>
      </c>
      <c r="F3391" s="4" t="s">
        <v>10</v>
      </c>
    </row>
    <row r="3392" spans="1:8">
      <c r="A3392" t="n">
        <v>26940</v>
      </c>
      <c r="B3392" s="52" t="n">
        <v>59</v>
      </c>
      <c r="C3392" s="7" t="n">
        <v>61490</v>
      </c>
      <c r="D3392" s="7" t="n">
        <v>20</v>
      </c>
      <c r="E3392" s="7" t="n">
        <v>0.150000005960464</v>
      </c>
      <c r="F3392" s="7" t="n">
        <v>0</v>
      </c>
    </row>
    <row r="3393" spans="1:6">
      <c r="A3393" t="s">
        <v>4</v>
      </c>
      <c r="B3393" s="4" t="s">
        <v>5</v>
      </c>
      <c r="C3393" s="4" t="s">
        <v>10</v>
      </c>
      <c r="D3393" s="4" t="s">
        <v>13</v>
      </c>
      <c r="E3393" s="4" t="s">
        <v>24</v>
      </c>
      <c r="F3393" s="4" t="s">
        <v>10</v>
      </c>
    </row>
    <row r="3394" spans="1:6">
      <c r="A3394" t="n">
        <v>26950</v>
      </c>
      <c r="B3394" s="52" t="n">
        <v>59</v>
      </c>
      <c r="C3394" s="7" t="n">
        <v>61488</v>
      </c>
      <c r="D3394" s="7" t="n">
        <v>16</v>
      </c>
      <c r="E3394" s="7" t="n">
        <v>0.150000005960464</v>
      </c>
      <c r="F3394" s="7" t="n">
        <v>0</v>
      </c>
    </row>
    <row r="3395" spans="1:6">
      <c r="A3395" t="s">
        <v>4</v>
      </c>
      <c r="B3395" s="4" t="s">
        <v>5</v>
      </c>
      <c r="C3395" s="4" t="s">
        <v>10</v>
      </c>
    </row>
    <row r="3396" spans="1:6">
      <c r="A3396" t="n">
        <v>26960</v>
      </c>
      <c r="B3396" s="32" t="n">
        <v>16</v>
      </c>
      <c r="C3396" s="7" t="n">
        <v>50</v>
      </c>
    </row>
    <row r="3397" spans="1:6">
      <c r="A3397" t="s">
        <v>4</v>
      </c>
      <c r="B3397" s="4" t="s">
        <v>5</v>
      </c>
      <c r="C3397" s="4" t="s">
        <v>10</v>
      </c>
      <c r="D3397" s="4" t="s">
        <v>13</v>
      </c>
      <c r="E3397" s="4" t="s">
        <v>24</v>
      </c>
      <c r="F3397" s="4" t="s">
        <v>10</v>
      </c>
    </row>
    <row r="3398" spans="1:6">
      <c r="A3398" t="n">
        <v>26963</v>
      </c>
      <c r="B3398" s="52" t="n">
        <v>59</v>
      </c>
      <c r="C3398" s="7" t="n">
        <v>3</v>
      </c>
      <c r="D3398" s="7" t="n">
        <v>20</v>
      </c>
      <c r="E3398" s="7" t="n">
        <v>0.150000005960464</v>
      </c>
      <c r="F3398" s="7" t="n">
        <v>0</v>
      </c>
    </row>
    <row r="3399" spans="1:6">
      <c r="A3399" t="s">
        <v>4</v>
      </c>
      <c r="B3399" s="4" t="s">
        <v>5</v>
      </c>
      <c r="C3399" s="4" t="s">
        <v>10</v>
      </c>
    </row>
    <row r="3400" spans="1:6">
      <c r="A3400" t="n">
        <v>26973</v>
      </c>
      <c r="B3400" s="32" t="n">
        <v>16</v>
      </c>
      <c r="C3400" s="7" t="n">
        <v>100</v>
      </c>
    </row>
    <row r="3401" spans="1:6">
      <c r="A3401" t="s">
        <v>4</v>
      </c>
      <c r="B3401" s="4" t="s">
        <v>5</v>
      </c>
      <c r="C3401" s="4" t="s">
        <v>10</v>
      </c>
      <c r="D3401" s="4" t="s">
        <v>13</v>
      </c>
      <c r="E3401" s="4" t="s">
        <v>24</v>
      </c>
      <c r="F3401" s="4" t="s">
        <v>10</v>
      </c>
    </row>
    <row r="3402" spans="1:6">
      <c r="A3402" t="n">
        <v>26976</v>
      </c>
      <c r="B3402" s="52" t="n">
        <v>59</v>
      </c>
      <c r="C3402" s="7" t="n">
        <v>5</v>
      </c>
      <c r="D3402" s="7" t="n">
        <v>20</v>
      </c>
      <c r="E3402" s="7" t="n">
        <v>0.150000005960464</v>
      </c>
      <c r="F3402" s="7" t="n">
        <v>0</v>
      </c>
    </row>
    <row r="3403" spans="1:6">
      <c r="A3403" t="s">
        <v>4</v>
      </c>
      <c r="B3403" s="4" t="s">
        <v>5</v>
      </c>
      <c r="C3403" s="4" t="s">
        <v>10</v>
      </c>
      <c r="D3403" s="4" t="s">
        <v>13</v>
      </c>
      <c r="E3403" s="4" t="s">
        <v>24</v>
      </c>
      <c r="F3403" s="4" t="s">
        <v>10</v>
      </c>
    </row>
    <row r="3404" spans="1:6">
      <c r="A3404" t="n">
        <v>26986</v>
      </c>
      <c r="B3404" s="52" t="n">
        <v>59</v>
      </c>
      <c r="C3404" s="7" t="n">
        <v>6</v>
      </c>
      <c r="D3404" s="7" t="n">
        <v>20</v>
      </c>
      <c r="E3404" s="7" t="n">
        <v>0.150000005960464</v>
      </c>
      <c r="F3404" s="7" t="n">
        <v>0</v>
      </c>
    </row>
    <row r="3405" spans="1:6">
      <c r="A3405" t="s">
        <v>4</v>
      </c>
      <c r="B3405" s="4" t="s">
        <v>5</v>
      </c>
      <c r="C3405" s="4" t="s">
        <v>10</v>
      </c>
    </row>
    <row r="3406" spans="1:6">
      <c r="A3406" t="n">
        <v>26996</v>
      </c>
      <c r="B3406" s="32" t="n">
        <v>16</v>
      </c>
      <c r="C3406" s="7" t="n">
        <v>1300</v>
      </c>
    </row>
    <row r="3407" spans="1:6">
      <c r="A3407" t="s">
        <v>4</v>
      </c>
      <c r="B3407" s="4" t="s">
        <v>5</v>
      </c>
      <c r="C3407" s="4" t="s">
        <v>13</v>
      </c>
      <c r="D3407" s="4" t="s">
        <v>10</v>
      </c>
      <c r="E3407" s="4" t="s">
        <v>24</v>
      </c>
    </row>
    <row r="3408" spans="1:6">
      <c r="A3408" t="n">
        <v>26999</v>
      </c>
      <c r="B3408" s="22" t="n">
        <v>58</v>
      </c>
      <c r="C3408" s="7" t="n">
        <v>101</v>
      </c>
      <c r="D3408" s="7" t="n">
        <v>500</v>
      </c>
      <c r="E3408" s="7" t="n">
        <v>1</v>
      </c>
    </row>
    <row r="3409" spans="1:6">
      <c r="A3409" t="s">
        <v>4</v>
      </c>
      <c r="B3409" s="4" t="s">
        <v>5</v>
      </c>
      <c r="C3409" s="4" t="s">
        <v>13</v>
      </c>
      <c r="D3409" s="4" t="s">
        <v>10</v>
      </c>
    </row>
    <row r="3410" spans="1:6">
      <c r="A3410" t="n">
        <v>27007</v>
      </c>
      <c r="B3410" s="22" t="n">
        <v>58</v>
      </c>
      <c r="C3410" s="7" t="n">
        <v>254</v>
      </c>
      <c r="D3410" s="7" t="n">
        <v>0</v>
      </c>
    </row>
    <row r="3411" spans="1:6">
      <c r="A3411" t="s">
        <v>4</v>
      </c>
      <c r="B3411" s="4" t="s">
        <v>5</v>
      </c>
      <c r="C3411" s="4" t="s">
        <v>13</v>
      </c>
    </row>
    <row r="3412" spans="1:6">
      <c r="A3412" t="n">
        <v>27011</v>
      </c>
      <c r="B3412" s="43" t="n">
        <v>116</v>
      </c>
      <c r="C3412" s="7" t="n">
        <v>1</v>
      </c>
    </row>
    <row r="3413" spans="1:6">
      <c r="A3413" t="s">
        <v>4</v>
      </c>
      <c r="B3413" s="4" t="s">
        <v>5</v>
      </c>
      <c r="C3413" s="4" t="s">
        <v>13</v>
      </c>
      <c r="D3413" s="4" t="s">
        <v>13</v>
      </c>
      <c r="E3413" s="4" t="s">
        <v>24</v>
      </c>
      <c r="F3413" s="4" t="s">
        <v>24</v>
      </c>
      <c r="G3413" s="4" t="s">
        <v>24</v>
      </c>
      <c r="H3413" s="4" t="s">
        <v>10</v>
      </c>
    </row>
    <row r="3414" spans="1:6">
      <c r="A3414" t="n">
        <v>27013</v>
      </c>
      <c r="B3414" s="39" t="n">
        <v>45</v>
      </c>
      <c r="C3414" s="7" t="n">
        <v>2</v>
      </c>
      <c r="D3414" s="7" t="n">
        <v>3</v>
      </c>
      <c r="E3414" s="7" t="n">
        <v>-5.51000022888184</v>
      </c>
      <c r="F3414" s="7" t="n">
        <v>14.3199996948242</v>
      </c>
      <c r="G3414" s="7" t="n">
        <v>-189.470001220703</v>
      </c>
      <c r="H3414" s="7" t="n">
        <v>0</v>
      </c>
    </row>
    <row r="3415" spans="1:6">
      <c r="A3415" t="s">
        <v>4</v>
      </c>
      <c r="B3415" s="4" t="s">
        <v>5</v>
      </c>
      <c r="C3415" s="4" t="s">
        <v>13</v>
      </c>
      <c r="D3415" s="4" t="s">
        <v>13</v>
      </c>
      <c r="E3415" s="4" t="s">
        <v>24</v>
      </c>
      <c r="F3415" s="4" t="s">
        <v>24</v>
      </c>
      <c r="G3415" s="4" t="s">
        <v>24</v>
      </c>
      <c r="H3415" s="4" t="s">
        <v>10</v>
      </c>
      <c r="I3415" s="4" t="s">
        <v>13</v>
      </c>
    </row>
    <row r="3416" spans="1:6">
      <c r="A3416" t="n">
        <v>27030</v>
      </c>
      <c r="B3416" s="39" t="n">
        <v>45</v>
      </c>
      <c r="C3416" s="7" t="n">
        <v>4</v>
      </c>
      <c r="D3416" s="7" t="n">
        <v>3</v>
      </c>
      <c r="E3416" s="7" t="n">
        <v>7.69999980926514</v>
      </c>
      <c r="F3416" s="7" t="n">
        <v>164.960006713867</v>
      </c>
      <c r="G3416" s="7" t="n">
        <v>0</v>
      </c>
      <c r="H3416" s="7" t="n">
        <v>0</v>
      </c>
      <c r="I3416" s="7" t="n">
        <v>0</v>
      </c>
    </row>
    <row r="3417" spans="1:6">
      <c r="A3417" t="s">
        <v>4</v>
      </c>
      <c r="B3417" s="4" t="s">
        <v>5</v>
      </c>
      <c r="C3417" s="4" t="s">
        <v>13</v>
      </c>
      <c r="D3417" s="4" t="s">
        <v>13</v>
      </c>
      <c r="E3417" s="4" t="s">
        <v>24</v>
      </c>
      <c r="F3417" s="4" t="s">
        <v>10</v>
      </c>
    </row>
    <row r="3418" spans="1:6">
      <c r="A3418" t="n">
        <v>27048</v>
      </c>
      <c r="B3418" s="39" t="n">
        <v>45</v>
      </c>
      <c r="C3418" s="7" t="n">
        <v>5</v>
      </c>
      <c r="D3418" s="7" t="n">
        <v>3</v>
      </c>
      <c r="E3418" s="7" t="n">
        <v>3.40000009536743</v>
      </c>
      <c r="F3418" s="7" t="n">
        <v>0</v>
      </c>
    </row>
    <row r="3419" spans="1:6">
      <c r="A3419" t="s">
        <v>4</v>
      </c>
      <c r="B3419" s="4" t="s">
        <v>5</v>
      </c>
      <c r="C3419" s="4" t="s">
        <v>13</v>
      </c>
      <c r="D3419" s="4" t="s">
        <v>13</v>
      </c>
      <c r="E3419" s="4" t="s">
        <v>24</v>
      </c>
      <c r="F3419" s="4" t="s">
        <v>10</v>
      </c>
    </row>
    <row r="3420" spans="1:6">
      <c r="A3420" t="n">
        <v>27057</v>
      </c>
      <c r="B3420" s="39" t="n">
        <v>45</v>
      </c>
      <c r="C3420" s="7" t="n">
        <v>11</v>
      </c>
      <c r="D3420" s="7" t="n">
        <v>3</v>
      </c>
      <c r="E3420" s="7" t="n">
        <v>39.4000015258789</v>
      </c>
      <c r="F3420" s="7" t="n">
        <v>0</v>
      </c>
    </row>
    <row r="3421" spans="1:6">
      <c r="A3421" t="s">
        <v>4</v>
      </c>
      <c r="B3421" s="4" t="s">
        <v>5</v>
      </c>
      <c r="C3421" s="4" t="s">
        <v>10</v>
      </c>
      <c r="D3421" s="4" t="s">
        <v>10</v>
      </c>
      <c r="E3421" s="4" t="s">
        <v>10</v>
      </c>
    </row>
    <row r="3422" spans="1:6">
      <c r="A3422" t="n">
        <v>27066</v>
      </c>
      <c r="B3422" s="45" t="n">
        <v>61</v>
      </c>
      <c r="C3422" s="7" t="n">
        <v>0</v>
      </c>
      <c r="D3422" s="7" t="n">
        <v>65533</v>
      </c>
      <c r="E3422" s="7" t="n">
        <v>1000</v>
      </c>
    </row>
    <row r="3423" spans="1:6">
      <c r="A3423" t="s">
        <v>4</v>
      </c>
      <c r="B3423" s="4" t="s">
        <v>5</v>
      </c>
      <c r="C3423" s="4" t="s">
        <v>10</v>
      </c>
      <c r="D3423" s="4" t="s">
        <v>10</v>
      </c>
      <c r="E3423" s="4" t="s">
        <v>10</v>
      </c>
    </row>
    <row r="3424" spans="1:6">
      <c r="A3424" t="n">
        <v>27073</v>
      </c>
      <c r="B3424" s="45" t="n">
        <v>61</v>
      </c>
      <c r="C3424" s="7" t="n">
        <v>6</v>
      </c>
      <c r="D3424" s="7" t="n">
        <v>65533</v>
      </c>
      <c r="E3424" s="7" t="n">
        <v>1000</v>
      </c>
    </row>
    <row r="3425" spans="1:9">
      <c r="A3425" t="s">
        <v>4</v>
      </c>
      <c r="B3425" s="4" t="s">
        <v>5</v>
      </c>
      <c r="C3425" s="4" t="s">
        <v>10</v>
      </c>
      <c r="D3425" s="4" t="s">
        <v>10</v>
      </c>
      <c r="E3425" s="4" t="s">
        <v>10</v>
      </c>
    </row>
    <row r="3426" spans="1:9">
      <c r="A3426" t="n">
        <v>27080</v>
      </c>
      <c r="B3426" s="45" t="n">
        <v>61</v>
      </c>
      <c r="C3426" s="7" t="n">
        <v>3</v>
      </c>
      <c r="D3426" s="7" t="n">
        <v>65533</v>
      </c>
      <c r="E3426" s="7" t="n">
        <v>1000</v>
      </c>
    </row>
    <row r="3427" spans="1:9">
      <c r="A3427" t="s">
        <v>4</v>
      </c>
      <c r="B3427" s="4" t="s">
        <v>5</v>
      </c>
      <c r="C3427" s="4" t="s">
        <v>10</v>
      </c>
      <c r="D3427" s="4" t="s">
        <v>10</v>
      </c>
      <c r="E3427" s="4" t="s">
        <v>10</v>
      </c>
    </row>
    <row r="3428" spans="1:9">
      <c r="A3428" t="n">
        <v>27087</v>
      </c>
      <c r="B3428" s="45" t="n">
        <v>61</v>
      </c>
      <c r="C3428" s="7" t="n">
        <v>61489</v>
      </c>
      <c r="D3428" s="7" t="n">
        <v>65533</v>
      </c>
      <c r="E3428" s="7" t="n">
        <v>1000</v>
      </c>
    </row>
    <row r="3429" spans="1:9">
      <c r="A3429" t="s">
        <v>4</v>
      </c>
      <c r="B3429" s="4" t="s">
        <v>5</v>
      </c>
      <c r="C3429" s="4" t="s">
        <v>10</v>
      </c>
      <c r="D3429" s="4" t="s">
        <v>10</v>
      </c>
      <c r="E3429" s="4" t="s">
        <v>10</v>
      </c>
    </row>
    <row r="3430" spans="1:9">
      <c r="A3430" t="n">
        <v>27094</v>
      </c>
      <c r="B3430" s="45" t="n">
        <v>61</v>
      </c>
      <c r="C3430" s="7" t="n">
        <v>61490</v>
      </c>
      <c r="D3430" s="7" t="n">
        <v>65533</v>
      </c>
      <c r="E3430" s="7" t="n">
        <v>1000</v>
      </c>
    </row>
    <row r="3431" spans="1:9">
      <c r="A3431" t="s">
        <v>4</v>
      </c>
      <c r="B3431" s="4" t="s">
        <v>5</v>
      </c>
      <c r="C3431" s="4" t="s">
        <v>10</v>
      </c>
      <c r="D3431" s="4" t="s">
        <v>10</v>
      </c>
      <c r="E3431" s="4" t="s">
        <v>10</v>
      </c>
    </row>
    <row r="3432" spans="1:9">
      <c r="A3432" t="n">
        <v>27101</v>
      </c>
      <c r="B3432" s="45" t="n">
        <v>61</v>
      </c>
      <c r="C3432" s="7" t="n">
        <v>61488</v>
      </c>
      <c r="D3432" s="7" t="n">
        <v>65533</v>
      </c>
      <c r="E3432" s="7" t="n">
        <v>1000</v>
      </c>
    </row>
    <row r="3433" spans="1:9">
      <c r="A3433" t="s">
        <v>4</v>
      </c>
      <c r="B3433" s="4" t="s">
        <v>5</v>
      </c>
      <c r="C3433" s="4" t="s">
        <v>10</v>
      </c>
      <c r="D3433" s="4" t="s">
        <v>10</v>
      </c>
      <c r="E3433" s="4" t="s">
        <v>10</v>
      </c>
    </row>
    <row r="3434" spans="1:9">
      <c r="A3434" t="n">
        <v>27108</v>
      </c>
      <c r="B3434" s="45" t="n">
        <v>61</v>
      </c>
      <c r="C3434" s="7" t="n">
        <v>5</v>
      </c>
      <c r="D3434" s="7" t="n">
        <v>65533</v>
      </c>
      <c r="E3434" s="7" t="n">
        <v>1000</v>
      </c>
    </row>
    <row r="3435" spans="1:9">
      <c r="A3435" t="s">
        <v>4</v>
      </c>
      <c r="B3435" s="4" t="s">
        <v>5</v>
      </c>
      <c r="C3435" s="4" t="s">
        <v>13</v>
      </c>
      <c r="D3435" s="4" t="s">
        <v>10</v>
      </c>
      <c r="E3435" s="4" t="s">
        <v>6</v>
      </c>
      <c r="F3435" s="4" t="s">
        <v>6</v>
      </c>
      <c r="G3435" s="4" t="s">
        <v>6</v>
      </c>
      <c r="H3435" s="4" t="s">
        <v>6</v>
      </c>
    </row>
    <row r="3436" spans="1:9">
      <c r="A3436" t="n">
        <v>27115</v>
      </c>
      <c r="B3436" s="48" t="n">
        <v>51</v>
      </c>
      <c r="C3436" s="7" t="n">
        <v>3</v>
      </c>
      <c r="D3436" s="7" t="n">
        <v>0</v>
      </c>
      <c r="E3436" s="7" t="s">
        <v>294</v>
      </c>
      <c r="F3436" s="7" t="s">
        <v>185</v>
      </c>
      <c r="G3436" s="7" t="s">
        <v>79</v>
      </c>
      <c r="H3436" s="7" t="s">
        <v>78</v>
      </c>
    </row>
    <row r="3437" spans="1:9">
      <c r="A3437" t="s">
        <v>4</v>
      </c>
      <c r="B3437" s="4" t="s">
        <v>5</v>
      </c>
      <c r="C3437" s="4" t="s">
        <v>13</v>
      </c>
      <c r="D3437" s="4" t="s">
        <v>10</v>
      </c>
      <c r="E3437" s="4" t="s">
        <v>6</v>
      </c>
      <c r="F3437" s="4" t="s">
        <v>6</v>
      </c>
      <c r="G3437" s="4" t="s">
        <v>6</v>
      </c>
      <c r="H3437" s="4" t="s">
        <v>6</v>
      </c>
    </row>
    <row r="3438" spans="1:9">
      <c r="A3438" t="n">
        <v>27128</v>
      </c>
      <c r="B3438" s="48" t="n">
        <v>51</v>
      </c>
      <c r="C3438" s="7" t="n">
        <v>3</v>
      </c>
      <c r="D3438" s="7" t="n">
        <v>6</v>
      </c>
      <c r="E3438" s="7" t="s">
        <v>295</v>
      </c>
      <c r="F3438" s="7" t="s">
        <v>185</v>
      </c>
      <c r="G3438" s="7" t="s">
        <v>79</v>
      </c>
      <c r="H3438" s="7" t="s">
        <v>78</v>
      </c>
    </row>
    <row r="3439" spans="1:9">
      <c r="A3439" t="s">
        <v>4</v>
      </c>
      <c r="B3439" s="4" t="s">
        <v>5</v>
      </c>
      <c r="C3439" s="4" t="s">
        <v>13</v>
      </c>
      <c r="D3439" s="4" t="s">
        <v>10</v>
      </c>
      <c r="E3439" s="4" t="s">
        <v>6</v>
      </c>
      <c r="F3439" s="4" t="s">
        <v>6</v>
      </c>
      <c r="G3439" s="4" t="s">
        <v>6</v>
      </c>
      <c r="H3439" s="4" t="s">
        <v>6</v>
      </c>
    </row>
    <row r="3440" spans="1:9">
      <c r="A3440" t="n">
        <v>27141</v>
      </c>
      <c r="B3440" s="48" t="n">
        <v>51</v>
      </c>
      <c r="C3440" s="7" t="n">
        <v>3</v>
      </c>
      <c r="D3440" s="7" t="n">
        <v>3</v>
      </c>
      <c r="E3440" s="7" t="s">
        <v>177</v>
      </c>
      <c r="F3440" s="7" t="s">
        <v>185</v>
      </c>
      <c r="G3440" s="7" t="s">
        <v>79</v>
      </c>
      <c r="H3440" s="7" t="s">
        <v>78</v>
      </c>
    </row>
    <row r="3441" spans="1:8">
      <c r="A3441" t="s">
        <v>4</v>
      </c>
      <c r="B3441" s="4" t="s">
        <v>5</v>
      </c>
      <c r="C3441" s="4" t="s">
        <v>13</v>
      </c>
      <c r="D3441" s="4" t="s">
        <v>10</v>
      </c>
      <c r="E3441" s="4" t="s">
        <v>6</v>
      </c>
      <c r="F3441" s="4" t="s">
        <v>6</v>
      </c>
      <c r="G3441" s="4" t="s">
        <v>6</v>
      </c>
      <c r="H3441" s="4" t="s">
        <v>6</v>
      </c>
    </row>
    <row r="3442" spans="1:8">
      <c r="A3442" t="n">
        <v>27154</v>
      </c>
      <c r="B3442" s="48" t="n">
        <v>51</v>
      </c>
      <c r="C3442" s="7" t="n">
        <v>3</v>
      </c>
      <c r="D3442" s="7" t="n">
        <v>61490</v>
      </c>
      <c r="E3442" s="7" t="s">
        <v>177</v>
      </c>
      <c r="F3442" s="7" t="s">
        <v>185</v>
      </c>
      <c r="G3442" s="7" t="s">
        <v>79</v>
      </c>
      <c r="H3442" s="7" t="s">
        <v>78</v>
      </c>
    </row>
    <row r="3443" spans="1:8">
      <c r="A3443" t="s">
        <v>4</v>
      </c>
      <c r="B3443" s="4" t="s">
        <v>5</v>
      </c>
      <c r="C3443" s="4" t="s">
        <v>13</v>
      </c>
      <c r="D3443" s="4" t="s">
        <v>10</v>
      </c>
      <c r="E3443" s="4" t="s">
        <v>6</v>
      </c>
      <c r="F3443" s="4" t="s">
        <v>6</v>
      </c>
      <c r="G3443" s="4" t="s">
        <v>6</v>
      </c>
      <c r="H3443" s="4" t="s">
        <v>6</v>
      </c>
    </row>
    <row r="3444" spans="1:8">
      <c r="A3444" t="n">
        <v>27167</v>
      </c>
      <c r="B3444" s="48" t="n">
        <v>51</v>
      </c>
      <c r="C3444" s="7" t="n">
        <v>3</v>
      </c>
      <c r="D3444" s="7" t="n">
        <v>61489</v>
      </c>
      <c r="E3444" s="7" t="s">
        <v>177</v>
      </c>
      <c r="F3444" s="7" t="s">
        <v>185</v>
      </c>
      <c r="G3444" s="7" t="s">
        <v>79</v>
      </c>
      <c r="H3444" s="7" t="s">
        <v>78</v>
      </c>
    </row>
    <row r="3445" spans="1:8">
      <c r="A3445" t="s">
        <v>4</v>
      </c>
      <c r="B3445" s="4" t="s">
        <v>5</v>
      </c>
      <c r="C3445" s="4" t="s">
        <v>13</v>
      </c>
      <c r="D3445" s="4" t="s">
        <v>10</v>
      </c>
      <c r="E3445" s="4" t="s">
        <v>6</v>
      </c>
      <c r="F3445" s="4" t="s">
        <v>6</v>
      </c>
      <c r="G3445" s="4" t="s">
        <v>6</v>
      </c>
      <c r="H3445" s="4" t="s">
        <v>6</v>
      </c>
    </row>
    <row r="3446" spans="1:8">
      <c r="A3446" t="n">
        <v>27180</v>
      </c>
      <c r="B3446" s="48" t="n">
        <v>51</v>
      </c>
      <c r="C3446" s="7" t="n">
        <v>3</v>
      </c>
      <c r="D3446" s="7" t="n">
        <v>61488</v>
      </c>
      <c r="E3446" s="7" t="s">
        <v>177</v>
      </c>
      <c r="F3446" s="7" t="s">
        <v>185</v>
      </c>
      <c r="G3446" s="7" t="s">
        <v>79</v>
      </c>
      <c r="H3446" s="7" t="s">
        <v>78</v>
      </c>
    </row>
    <row r="3447" spans="1:8">
      <c r="A3447" t="s">
        <v>4</v>
      </c>
      <c r="B3447" s="4" t="s">
        <v>5</v>
      </c>
      <c r="C3447" s="4" t="s">
        <v>13</v>
      </c>
      <c r="D3447" s="4" t="s">
        <v>10</v>
      </c>
      <c r="E3447" s="4" t="s">
        <v>6</v>
      </c>
      <c r="F3447" s="4" t="s">
        <v>6</v>
      </c>
      <c r="G3447" s="4" t="s">
        <v>6</v>
      </c>
      <c r="H3447" s="4" t="s">
        <v>6</v>
      </c>
    </row>
    <row r="3448" spans="1:8">
      <c r="A3448" t="n">
        <v>27193</v>
      </c>
      <c r="B3448" s="48" t="n">
        <v>51</v>
      </c>
      <c r="C3448" s="7" t="n">
        <v>3</v>
      </c>
      <c r="D3448" s="7" t="n">
        <v>5</v>
      </c>
      <c r="E3448" s="7" t="s">
        <v>177</v>
      </c>
      <c r="F3448" s="7" t="s">
        <v>185</v>
      </c>
      <c r="G3448" s="7" t="s">
        <v>79</v>
      </c>
      <c r="H3448" s="7" t="s">
        <v>78</v>
      </c>
    </row>
    <row r="3449" spans="1:8">
      <c r="A3449" t="s">
        <v>4</v>
      </c>
      <c r="B3449" s="4" t="s">
        <v>5</v>
      </c>
      <c r="C3449" s="4" t="s">
        <v>13</v>
      </c>
      <c r="D3449" s="4" t="s">
        <v>10</v>
      </c>
      <c r="E3449" s="4" t="s">
        <v>6</v>
      </c>
      <c r="F3449" s="4" t="s">
        <v>6</v>
      </c>
      <c r="G3449" s="4" t="s">
        <v>6</v>
      </c>
      <c r="H3449" s="4" t="s">
        <v>6</v>
      </c>
    </row>
    <row r="3450" spans="1:8">
      <c r="A3450" t="n">
        <v>27206</v>
      </c>
      <c r="B3450" s="48" t="n">
        <v>51</v>
      </c>
      <c r="C3450" s="7" t="n">
        <v>3</v>
      </c>
      <c r="D3450" s="7" t="n">
        <v>7032</v>
      </c>
      <c r="E3450" s="7" t="s">
        <v>177</v>
      </c>
      <c r="F3450" s="7" t="s">
        <v>185</v>
      </c>
      <c r="G3450" s="7" t="s">
        <v>79</v>
      </c>
      <c r="H3450" s="7" t="s">
        <v>78</v>
      </c>
    </row>
    <row r="3451" spans="1:8">
      <c r="A3451" t="s">
        <v>4</v>
      </c>
      <c r="B3451" s="4" t="s">
        <v>5</v>
      </c>
      <c r="C3451" s="4" t="s">
        <v>10</v>
      </c>
      <c r="D3451" s="4" t="s">
        <v>24</v>
      </c>
      <c r="E3451" s="4" t="s">
        <v>24</v>
      </c>
      <c r="F3451" s="4" t="s">
        <v>24</v>
      </c>
      <c r="G3451" s="4" t="s">
        <v>24</v>
      </c>
    </row>
    <row r="3452" spans="1:8">
      <c r="A3452" t="n">
        <v>27219</v>
      </c>
      <c r="B3452" s="37" t="n">
        <v>46</v>
      </c>
      <c r="C3452" s="7" t="n">
        <v>0</v>
      </c>
      <c r="D3452" s="7" t="n">
        <v>-4.92000007629395</v>
      </c>
      <c r="E3452" s="7" t="n">
        <v>13.210000038147</v>
      </c>
      <c r="F3452" s="7" t="n">
        <v>-189.869995117188</v>
      </c>
      <c r="G3452" s="7" t="n">
        <v>145.399993896484</v>
      </c>
    </row>
    <row r="3453" spans="1:8">
      <c r="A3453" t="s">
        <v>4</v>
      </c>
      <c r="B3453" s="4" t="s">
        <v>5</v>
      </c>
      <c r="C3453" s="4" t="s">
        <v>10</v>
      </c>
      <c r="D3453" s="4" t="s">
        <v>24</v>
      </c>
      <c r="E3453" s="4" t="s">
        <v>24</v>
      </c>
      <c r="F3453" s="4" t="s">
        <v>24</v>
      </c>
      <c r="G3453" s="4" t="s">
        <v>24</v>
      </c>
    </row>
    <row r="3454" spans="1:8">
      <c r="A3454" t="n">
        <v>27238</v>
      </c>
      <c r="B3454" s="37" t="n">
        <v>46</v>
      </c>
      <c r="C3454" s="7" t="n">
        <v>6</v>
      </c>
      <c r="D3454" s="7" t="n">
        <v>-6.09000015258789</v>
      </c>
      <c r="E3454" s="7" t="n">
        <v>13.210000038147</v>
      </c>
      <c r="F3454" s="7" t="n">
        <v>-189.880004882813</v>
      </c>
      <c r="G3454" s="7" t="n">
        <v>203.100006103516</v>
      </c>
    </row>
    <row r="3455" spans="1:8">
      <c r="A3455" t="s">
        <v>4</v>
      </c>
      <c r="B3455" s="4" t="s">
        <v>5</v>
      </c>
      <c r="C3455" s="4" t="s">
        <v>10</v>
      </c>
      <c r="D3455" s="4" t="s">
        <v>10</v>
      </c>
      <c r="E3455" s="4" t="s">
        <v>24</v>
      </c>
      <c r="F3455" s="4" t="s">
        <v>13</v>
      </c>
    </row>
    <row r="3456" spans="1:8">
      <c r="A3456" t="n">
        <v>27257</v>
      </c>
      <c r="B3456" s="53" t="n">
        <v>53</v>
      </c>
      <c r="C3456" s="7" t="n">
        <v>0</v>
      </c>
      <c r="D3456" s="7" t="n">
        <v>6</v>
      </c>
      <c r="E3456" s="7" t="n">
        <v>0</v>
      </c>
      <c r="F3456" s="7" t="n">
        <v>0</v>
      </c>
    </row>
    <row r="3457" spans="1:8">
      <c r="A3457" t="s">
        <v>4</v>
      </c>
      <c r="B3457" s="4" t="s">
        <v>5</v>
      </c>
      <c r="C3457" s="4" t="s">
        <v>10</v>
      </c>
      <c r="D3457" s="4" t="s">
        <v>10</v>
      </c>
      <c r="E3457" s="4" t="s">
        <v>24</v>
      </c>
      <c r="F3457" s="4" t="s">
        <v>13</v>
      </c>
    </row>
    <row r="3458" spans="1:8">
      <c r="A3458" t="n">
        <v>27267</v>
      </c>
      <c r="B3458" s="53" t="n">
        <v>53</v>
      </c>
      <c r="C3458" s="7" t="n">
        <v>6</v>
      </c>
      <c r="D3458" s="7" t="n">
        <v>0</v>
      </c>
      <c r="E3458" s="7" t="n">
        <v>0</v>
      </c>
      <c r="F3458" s="7" t="n">
        <v>0</v>
      </c>
    </row>
    <row r="3459" spans="1:8">
      <c r="A3459" t="s">
        <v>4</v>
      </c>
      <c r="B3459" s="4" t="s">
        <v>5</v>
      </c>
      <c r="C3459" s="4" t="s">
        <v>10</v>
      </c>
      <c r="D3459" s="4" t="s">
        <v>24</v>
      </c>
      <c r="E3459" s="4" t="s">
        <v>24</v>
      </c>
      <c r="F3459" s="4" t="s">
        <v>13</v>
      </c>
    </row>
    <row r="3460" spans="1:8">
      <c r="A3460" t="n">
        <v>27277</v>
      </c>
      <c r="B3460" s="77" t="n">
        <v>52</v>
      </c>
      <c r="C3460" s="7" t="n">
        <v>0</v>
      </c>
      <c r="D3460" s="7" t="n">
        <v>145.399993896484</v>
      </c>
      <c r="E3460" s="7" t="n">
        <v>10</v>
      </c>
      <c r="F3460" s="7" t="n">
        <v>0</v>
      </c>
    </row>
    <row r="3461" spans="1:8">
      <c r="A3461" t="s">
        <v>4</v>
      </c>
      <c r="B3461" s="4" t="s">
        <v>5</v>
      </c>
      <c r="C3461" s="4" t="s">
        <v>10</v>
      </c>
      <c r="D3461" s="4" t="s">
        <v>24</v>
      </c>
      <c r="E3461" s="4" t="s">
        <v>24</v>
      </c>
      <c r="F3461" s="4" t="s">
        <v>13</v>
      </c>
    </row>
    <row r="3462" spans="1:8">
      <c r="A3462" t="n">
        <v>27289</v>
      </c>
      <c r="B3462" s="77" t="n">
        <v>52</v>
      </c>
      <c r="C3462" s="7" t="n">
        <v>61489</v>
      </c>
      <c r="D3462" s="7" t="n">
        <v>48.4000015258789</v>
      </c>
      <c r="E3462" s="7" t="n">
        <v>10</v>
      </c>
      <c r="F3462" s="7" t="n">
        <v>0</v>
      </c>
    </row>
    <row r="3463" spans="1:8">
      <c r="A3463" t="s">
        <v>4</v>
      </c>
      <c r="B3463" s="4" t="s">
        <v>5</v>
      </c>
      <c r="C3463" s="4" t="s">
        <v>10</v>
      </c>
      <c r="D3463" s="4" t="s">
        <v>24</v>
      </c>
      <c r="E3463" s="4" t="s">
        <v>24</v>
      </c>
      <c r="F3463" s="4" t="s">
        <v>13</v>
      </c>
    </row>
    <row r="3464" spans="1:8">
      <c r="A3464" t="n">
        <v>27301</v>
      </c>
      <c r="B3464" s="77" t="n">
        <v>52</v>
      </c>
      <c r="C3464" s="7" t="n">
        <v>61490</v>
      </c>
      <c r="D3464" s="7" t="n">
        <v>168.699996948242</v>
      </c>
      <c r="E3464" s="7" t="n">
        <v>10</v>
      </c>
      <c r="F3464" s="7" t="n">
        <v>0</v>
      </c>
    </row>
    <row r="3465" spans="1:8">
      <c r="A3465" t="s">
        <v>4</v>
      </c>
      <c r="B3465" s="4" t="s">
        <v>5</v>
      </c>
      <c r="C3465" s="4" t="s">
        <v>10</v>
      </c>
      <c r="D3465" s="4" t="s">
        <v>24</v>
      </c>
      <c r="E3465" s="4" t="s">
        <v>24</v>
      </c>
      <c r="F3465" s="4" t="s">
        <v>13</v>
      </c>
    </row>
    <row r="3466" spans="1:8">
      <c r="A3466" t="n">
        <v>27313</v>
      </c>
      <c r="B3466" s="77" t="n">
        <v>52</v>
      </c>
      <c r="C3466" s="7" t="n">
        <v>61488</v>
      </c>
      <c r="D3466" s="7" t="n">
        <v>108.5</v>
      </c>
      <c r="E3466" s="7" t="n">
        <v>10</v>
      </c>
      <c r="F3466" s="7" t="n">
        <v>0</v>
      </c>
    </row>
    <row r="3467" spans="1:8">
      <c r="A3467" t="s">
        <v>4</v>
      </c>
      <c r="B3467" s="4" t="s">
        <v>5</v>
      </c>
      <c r="C3467" s="4" t="s">
        <v>10</v>
      </c>
      <c r="D3467" s="4" t="s">
        <v>24</v>
      </c>
      <c r="E3467" s="4" t="s">
        <v>24</v>
      </c>
      <c r="F3467" s="4" t="s">
        <v>13</v>
      </c>
    </row>
    <row r="3468" spans="1:8">
      <c r="A3468" t="n">
        <v>27325</v>
      </c>
      <c r="B3468" s="77" t="n">
        <v>52</v>
      </c>
      <c r="C3468" s="7" t="n">
        <v>3</v>
      </c>
      <c r="D3468" s="7" t="n">
        <v>177.300003051758</v>
      </c>
      <c r="E3468" s="7" t="n">
        <v>10</v>
      </c>
      <c r="F3468" s="7" t="n">
        <v>0</v>
      </c>
    </row>
    <row r="3469" spans="1:8">
      <c r="A3469" t="s">
        <v>4</v>
      </c>
      <c r="B3469" s="4" t="s">
        <v>5</v>
      </c>
      <c r="C3469" s="4" t="s">
        <v>10</v>
      </c>
      <c r="D3469" s="4" t="s">
        <v>24</v>
      </c>
      <c r="E3469" s="4" t="s">
        <v>24</v>
      </c>
      <c r="F3469" s="4" t="s">
        <v>13</v>
      </c>
    </row>
    <row r="3470" spans="1:8">
      <c r="A3470" t="n">
        <v>27337</v>
      </c>
      <c r="B3470" s="77" t="n">
        <v>52</v>
      </c>
      <c r="C3470" s="7" t="n">
        <v>5</v>
      </c>
      <c r="D3470" s="7" t="n">
        <v>128.600006103516</v>
      </c>
      <c r="E3470" s="7" t="n">
        <v>10</v>
      </c>
      <c r="F3470" s="7" t="n">
        <v>0</v>
      </c>
    </row>
    <row r="3471" spans="1:8">
      <c r="A3471" t="s">
        <v>4</v>
      </c>
      <c r="B3471" s="4" t="s">
        <v>5</v>
      </c>
      <c r="C3471" s="4" t="s">
        <v>10</v>
      </c>
      <c r="D3471" s="4" t="s">
        <v>24</v>
      </c>
      <c r="E3471" s="4" t="s">
        <v>24</v>
      </c>
      <c r="F3471" s="4" t="s">
        <v>13</v>
      </c>
    </row>
    <row r="3472" spans="1:8">
      <c r="A3472" t="n">
        <v>27349</v>
      </c>
      <c r="B3472" s="77" t="n">
        <v>52</v>
      </c>
      <c r="C3472" s="7" t="n">
        <v>6</v>
      </c>
      <c r="D3472" s="7" t="n">
        <v>203.100006103516</v>
      </c>
      <c r="E3472" s="7" t="n">
        <v>10</v>
      </c>
      <c r="F3472" s="7" t="n">
        <v>0</v>
      </c>
    </row>
    <row r="3473" spans="1:6">
      <c r="A3473" t="s">
        <v>4</v>
      </c>
      <c r="B3473" s="4" t="s">
        <v>5</v>
      </c>
      <c r="C3473" s="4" t="s">
        <v>10</v>
      </c>
      <c r="D3473" s="4" t="s">
        <v>24</v>
      </c>
      <c r="E3473" s="4" t="s">
        <v>24</v>
      </c>
      <c r="F3473" s="4" t="s">
        <v>13</v>
      </c>
    </row>
    <row r="3474" spans="1:6">
      <c r="A3474" t="n">
        <v>27361</v>
      </c>
      <c r="B3474" s="77" t="n">
        <v>52</v>
      </c>
      <c r="C3474" s="7" t="n">
        <v>7032</v>
      </c>
      <c r="D3474" s="7" t="n">
        <v>142.899993896484</v>
      </c>
      <c r="E3474" s="7" t="n">
        <v>10</v>
      </c>
      <c r="F3474" s="7" t="n">
        <v>0</v>
      </c>
    </row>
    <row r="3475" spans="1:6">
      <c r="A3475" t="s">
        <v>4</v>
      </c>
      <c r="B3475" s="4" t="s">
        <v>5</v>
      </c>
      <c r="C3475" s="4" t="s">
        <v>13</v>
      </c>
      <c r="D3475" s="4" t="s">
        <v>10</v>
      </c>
    </row>
    <row r="3476" spans="1:6">
      <c r="A3476" t="n">
        <v>27373</v>
      </c>
      <c r="B3476" s="22" t="n">
        <v>58</v>
      </c>
      <c r="C3476" s="7" t="n">
        <v>255</v>
      </c>
      <c r="D3476" s="7" t="n">
        <v>0</v>
      </c>
    </row>
    <row r="3477" spans="1:6">
      <c r="A3477" t="s">
        <v>4</v>
      </c>
      <c r="B3477" s="4" t="s">
        <v>5</v>
      </c>
      <c r="C3477" s="4" t="s">
        <v>13</v>
      </c>
      <c r="D3477" s="4" t="s">
        <v>10</v>
      </c>
      <c r="E3477" s="4" t="s">
        <v>6</v>
      </c>
    </row>
    <row r="3478" spans="1:6">
      <c r="A3478" t="n">
        <v>27377</v>
      </c>
      <c r="B3478" s="48" t="n">
        <v>51</v>
      </c>
      <c r="C3478" s="7" t="n">
        <v>4</v>
      </c>
      <c r="D3478" s="7" t="n">
        <v>6</v>
      </c>
      <c r="E3478" s="7" t="s">
        <v>80</v>
      </c>
    </row>
    <row r="3479" spans="1:6">
      <c r="A3479" t="s">
        <v>4</v>
      </c>
      <c r="B3479" s="4" t="s">
        <v>5</v>
      </c>
      <c r="C3479" s="4" t="s">
        <v>10</v>
      </c>
    </row>
    <row r="3480" spans="1:6">
      <c r="A3480" t="n">
        <v>27391</v>
      </c>
      <c r="B3480" s="32" t="n">
        <v>16</v>
      </c>
      <c r="C3480" s="7" t="n">
        <v>0</v>
      </c>
    </row>
    <row r="3481" spans="1:6">
      <c r="A3481" t="s">
        <v>4</v>
      </c>
      <c r="B3481" s="4" t="s">
        <v>5</v>
      </c>
      <c r="C3481" s="4" t="s">
        <v>10</v>
      </c>
      <c r="D3481" s="4" t="s">
        <v>13</v>
      </c>
      <c r="E3481" s="4" t="s">
        <v>9</v>
      </c>
      <c r="F3481" s="4" t="s">
        <v>81</v>
      </c>
      <c r="G3481" s="4" t="s">
        <v>13</v>
      </c>
      <c r="H3481" s="4" t="s">
        <v>13</v>
      </c>
    </row>
    <row r="3482" spans="1:6">
      <c r="A3482" t="n">
        <v>27394</v>
      </c>
      <c r="B3482" s="49" t="n">
        <v>26</v>
      </c>
      <c r="C3482" s="7" t="n">
        <v>6</v>
      </c>
      <c r="D3482" s="7" t="n">
        <v>17</v>
      </c>
      <c r="E3482" s="7" t="n">
        <v>8374</v>
      </c>
      <c r="F3482" s="7" t="s">
        <v>296</v>
      </c>
      <c r="G3482" s="7" t="n">
        <v>2</v>
      </c>
      <c r="H3482" s="7" t="n">
        <v>0</v>
      </c>
    </row>
    <row r="3483" spans="1:6">
      <c r="A3483" t="s">
        <v>4</v>
      </c>
      <c r="B3483" s="4" t="s">
        <v>5</v>
      </c>
    </row>
    <row r="3484" spans="1:6">
      <c r="A3484" t="n">
        <v>27423</v>
      </c>
      <c r="B3484" s="50" t="n">
        <v>28</v>
      </c>
    </row>
    <row r="3485" spans="1:6">
      <c r="A3485" t="s">
        <v>4</v>
      </c>
      <c r="B3485" s="4" t="s">
        <v>5</v>
      </c>
      <c r="C3485" s="4" t="s">
        <v>13</v>
      </c>
      <c r="D3485" s="4" t="s">
        <v>10</v>
      </c>
      <c r="E3485" s="4" t="s">
        <v>6</v>
      </c>
      <c r="F3485" s="4" t="s">
        <v>6</v>
      </c>
      <c r="G3485" s="4" t="s">
        <v>6</v>
      </c>
      <c r="H3485" s="4" t="s">
        <v>6</v>
      </c>
    </row>
    <row r="3486" spans="1:6">
      <c r="A3486" t="n">
        <v>27424</v>
      </c>
      <c r="B3486" s="48" t="n">
        <v>51</v>
      </c>
      <c r="C3486" s="7" t="n">
        <v>3</v>
      </c>
      <c r="D3486" s="7" t="n">
        <v>0</v>
      </c>
      <c r="E3486" s="7" t="s">
        <v>173</v>
      </c>
      <c r="F3486" s="7" t="s">
        <v>185</v>
      </c>
      <c r="G3486" s="7" t="s">
        <v>79</v>
      </c>
      <c r="H3486" s="7" t="s">
        <v>78</v>
      </c>
    </row>
    <row r="3487" spans="1:6">
      <c r="A3487" t="s">
        <v>4</v>
      </c>
      <c r="B3487" s="4" t="s">
        <v>5</v>
      </c>
      <c r="C3487" s="4" t="s">
        <v>10</v>
      </c>
      <c r="D3487" s="4" t="s">
        <v>24</v>
      </c>
      <c r="E3487" s="4" t="s">
        <v>24</v>
      </c>
      <c r="F3487" s="4" t="s">
        <v>24</v>
      </c>
      <c r="G3487" s="4" t="s">
        <v>10</v>
      </c>
      <c r="H3487" s="4" t="s">
        <v>10</v>
      </c>
    </row>
    <row r="3488" spans="1:6">
      <c r="A3488" t="n">
        <v>27437</v>
      </c>
      <c r="B3488" s="44" t="n">
        <v>60</v>
      </c>
      <c r="C3488" s="7" t="n">
        <v>0</v>
      </c>
      <c r="D3488" s="7" t="n">
        <v>0</v>
      </c>
      <c r="E3488" s="7" t="n">
        <v>15</v>
      </c>
      <c r="F3488" s="7" t="n">
        <v>0</v>
      </c>
      <c r="G3488" s="7" t="n">
        <v>1000</v>
      </c>
      <c r="H3488" s="7" t="n">
        <v>0</v>
      </c>
    </row>
    <row r="3489" spans="1:8">
      <c r="A3489" t="s">
        <v>4</v>
      </c>
      <c r="B3489" s="4" t="s">
        <v>5</v>
      </c>
      <c r="C3489" s="4" t="s">
        <v>10</v>
      </c>
    </row>
    <row r="3490" spans="1:8">
      <c r="A3490" t="n">
        <v>27456</v>
      </c>
      <c r="B3490" s="32" t="n">
        <v>16</v>
      </c>
      <c r="C3490" s="7" t="n">
        <v>300</v>
      </c>
    </row>
    <row r="3491" spans="1:8">
      <c r="A3491" t="s">
        <v>4</v>
      </c>
      <c r="B3491" s="4" t="s">
        <v>5</v>
      </c>
      <c r="C3491" s="4" t="s">
        <v>13</v>
      </c>
      <c r="D3491" s="4" t="s">
        <v>10</v>
      </c>
      <c r="E3491" s="4" t="s">
        <v>6</v>
      </c>
    </row>
    <row r="3492" spans="1:8">
      <c r="A3492" t="n">
        <v>27459</v>
      </c>
      <c r="B3492" s="48" t="n">
        <v>51</v>
      </c>
      <c r="C3492" s="7" t="n">
        <v>4</v>
      </c>
      <c r="D3492" s="7" t="n">
        <v>0</v>
      </c>
      <c r="E3492" s="7" t="s">
        <v>142</v>
      </c>
    </row>
    <row r="3493" spans="1:8">
      <c r="A3493" t="s">
        <v>4</v>
      </c>
      <c r="B3493" s="4" t="s">
        <v>5</v>
      </c>
      <c r="C3493" s="4" t="s">
        <v>10</v>
      </c>
    </row>
    <row r="3494" spans="1:8">
      <c r="A3494" t="n">
        <v>27472</v>
      </c>
      <c r="B3494" s="32" t="n">
        <v>16</v>
      </c>
      <c r="C3494" s="7" t="n">
        <v>500</v>
      </c>
    </row>
    <row r="3495" spans="1:8">
      <c r="A3495" t="s">
        <v>4</v>
      </c>
      <c r="B3495" s="4" t="s">
        <v>5</v>
      </c>
      <c r="C3495" s="4" t="s">
        <v>10</v>
      </c>
      <c r="D3495" s="4" t="s">
        <v>13</v>
      </c>
      <c r="E3495" s="4" t="s">
        <v>9</v>
      </c>
      <c r="F3495" s="4" t="s">
        <v>81</v>
      </c>
      <c r="G3495" s="4" t="s">
        <v>13</v>
      </c>
      <c r="H3495" s="4" t="s">
        <v>13</v>
      </c>
    </row>
    <row r="3496" spans="1:8">
      <c r="A3496" t="n">
        <v>27475</v>
      </c>
      <c r="B3496" s="49" t="n">
        <v>26</v>
      </c>
      <c r="C3496" s="7" t="n">
        <v>0</v>
      </c>
      <c r="D3496" s="7" t="n">
        <v>17</v>
      </c>
      <c r="E3496" s="7" t="n">
        <v>52698</v>
      </c>
      <c r="F3496" s="7" t="s">
        <v>297</v>
      </c>
      <c r="G3496" s="7" t="n">
        <v>2</v>
      </c>
      <c r="H3496" s="7" t="n">
        <v>0</v>
      </c>
    </row>
    <row r="3497" spans="1:8">
      <c r="A3497" t="s">
        <v>4</v>
      </c>
      <c r="B3497" s="4" t="s">
        <v>5</v>
      </c>
    </row>
    <row r="3498" spans="1:8">
      <c r="A3498" t="n">
        <v>27497</v>
      </c>
      <c r="B3498" s="50" t="n">
        <v>28</v>
      </c>
    </row>
    <row r="3499" spans="1:8">
      <c r="A3499" t="s">
        <v>4</v>
      </c>
      <c r="B3499" s="4" t="s">
        <v>5</v>
      </c>
      <c r="C3499" s="4" t="s">
        <v>10</v>
      </c>
      <c r="D3499" s="4" t="s">
        <v>13</v>
      </c>
    </row>
    <row r="3500" spans="1:8">
      <c r="A3500" t="n">
        <v>27498</v>
      </c>
      <c r="B3500" s="51" t="n">
        <v>89</v>
      </c>
      <c r="C3500" s="7" t="n">
        <v>65533</v>
      </c>
      <c r="D3500" s="7" t="n">
        <v>1</v>
      </c>
    </row>
    <row r="3501" spans="1:8">
      <c r="A3501" t="s">
        <v>4</v>
      </c>
      <c r="B3501" s="4" t="s">
        <v>5</v>
      </c>
      <c r="C3501" s="4" t="s">
        <v>13</v>
      </c>
      <c r="D3501" s="4" t="s">
        <v>13</v>
      </c>
    </row>
    <row r="3502" spans="1:8">
      <c r="A3502" t="n">
        <v>27502</v>
      </c>
      <c r="B3502" s="13" t="n">
        <v>49</v>
      </c>
      <c r="C3502" s="7" t="n">
        <v>2</v>
      </c>
      <c r="D3502" s="7" t="n">
        <v>0</v>
      </c>
    </row>
    <row r="3503" spans="1:8">
      <c r="A3503" t="s">
        <v>4</v>
      </c>
      <c r="B3503" s="4" t="s">
        <v>5</v>
      </c>
      <c r="C3503" s="4" t="s">
        <v>13</v>
      </c>
      <c r="D3503" s="4" t="s">
        <v>10</v>
      </c>
      <c r="E3503" s="4" t="s">
        <v>9</v>
      </c>
      <c r="F3503" s="4" t="s">
        <v>10</v>
      </c>
      <c r="G3503" s="4" t="s">
        <v>9</v>
      </c>
      <c r="H3503" s="4" t="s">
        <v>13</v>
      </c>
    </row>
    <row r="3504" spans="1:8">
      <c r="A3504" t="n">
        <v>27505</v>
      </c>
      <c r="B3504" s="13" t="n">
        <v>49</v>
      </c>
      <c r="C3504" s="7" t="n">
        <v>0</v>
      </c>
      <c r="D3504" s="7" t="n">
        <v>555</v>
      </c>
      <c r="E3504" s="7" t="n">
        <v>1065353216</v>
      </c>
      <c r="F3504" s="7" t="n">
        <v>0</v>
      </c>
      <c r="G3504" s="7" t="n">
        <v>0</v>
      </c>
      <c r="H3504" s="7" t="n">
        <v>0</v>
      </c>
    </row>
    <row r="3505" spans="1:8">
      <c r="A3505" t="s">
        <v>4</v>
      </c>
      <c r="B3505" s="4" t="s">
        <v>5</v>
      </c>
      <c r="C3505" s="4" t="s">
        <v>10</v>
      </c>
      <c r="D3505" s="4" t="s">
        <v>9</v>
      </c>
    </row>
    <row r="3506" spans="1:8">
      <c r="A3506" t="n">
        <v>27520</v>
      </c>
      <c r="B3506" s="35" t="n">
        <v>44</v>
      </c>
      <c r="C3506" s="7" t="n">
        <v>29</v>
      </c>
      <c r="D3506" s="7" t="n">
        <v>1</v>
      </c>
    </row>
    <row r="3507" spans="1:8">
      <c r="A3507" t="s">
        <v>4</v>
      </c>
      <c r="B3507" s="4" t="s">
        <v>5</v>
      </c>
      <c r="C3507" s="4" t="s">
        <v>10</v>
      </c>
      <c r="D3507" s="4" t="s">
        <v>9</v>
      </c>
    </row>
    <row r="3508" spans="1:8">
      <c r="A3508" t="n">
        <v>27527</v>
      </c>
      <c r="B3508" s="35" t="n">
        <v>44</v>
      </c>
      <c r="C3508" s="7" t="n">
        <v>27</v>
      </c>
      <c r="D3508" s="7" t="n">
        <v>1</v>
      </c>
    </row>
    <row r="3509" spans="1:8">
      <c r="A3509" t="s">
        <v>4</v>
      </c>
      <c r="B3509" s="4" t="s">
        <v>5</v>
      </c>
      <c r="C3509" s="4" t="s">
        <v>13</v>
      </c>
      <c r="D3509" s="4" t="s">
        <v>10</v>
      </c>
      <c r="E3509" s="4" t="s">
        <v>24</v>
      </c>
    </row>
    <row r="3510" spans="1:8">
      <c r="A3510" t="n">
        <v>27534</v>
      </c>
      <c r="B3510" s="22" t="n">
        <v>58</v>
      </c>
      <c r="C3510" s="7" t="n">
        <v>101</v>
      </c>
      <c r="D3510" s="7" t="n">
        <v>500</v>
      </c>
      <c r="E3510" s="7" t="n">
        <v>1</v>
      </c>
    </row>
    <row r="3511" spans="1:8">
      <c r="A3511" t="s">
        <v>4</v>
      </c>
      <c r="B3511" s="4" t="s">
        <v>5</v>
      </c>
      <c r="C3511" s="4" t="s">
        <v>13</v>
      </c>
      <c r="D3511" s="4" t="s">
        <v>10</v>
      </c>
    </row>
    <row r="3512" spans="1:8">
      <c r="A3512" t="n">
        <v>27542</v>
      </c>
      <c r="B3512" s="22" t="n">
        <v>58</v>
      </c>
      <c r="C3512" s="7" t="n">
        <v>254</v>
      </c>
      <c r="D3512" s="7" t="n">
        <v>0</v>
      </c>
    </row>
    <row r="3513" spans="1:8">
      <c r="A3513" t="s">
        <v>4</v>
      </c>
      <c r="B3513" s="4" t="s">
        <v>5</v>
      </c>
      <c r="C3513" s="4" t="s">
        <v>13</v>
      </c>
      <c r="D3513" s="4" t="s">
        <v>13</v>
      </c>
      <c r="E3513" s="4" t="s">
        <v>24</v>
      </c>
      <c r="F3513" s="4" t="s">
        <v>24</v>
      </c>
      <c r="G3513" s="4" t="s">
        <v>24</v>
      </c>
      <c r="H3513" s="4" t="s">
        <v>10</v>
      </c>
    </row>
    <row r="3514" spans="1:8">
      <c r="A3514" t="n">
        <v>27546</v>
      </c>
      <c r="B3514" s="39" t="n">
        <v>45</v>
      </c>
      <c r="C3514" s="7" t="n">
        <v>2</v>
      </c>
      <c r="D3514" s="7" t="n">
        <v>3</v>
      </c>
      <c r="E3514" s="7" t="n">
        <v>-5.34999990463257</v>
      </c>
      <c r="F3514" s="7" t="n">
        <v>14.5699996948242</v>
      </c>
      <c r="G3514" s="7" t="n">
        <v>-188.389999389648</v>
      </c>
      <c r="H3514" s="7" t="n">
        <v>0</v>
      </c>
    </row>
    <row r="3515" spans="1:8">
      <c r="A3515" t="s">
        <v>4</v>
      </c>
      <c r="B3515" s="4" t="s">
        <v>5</v>
      </c>
      <c r="C3515" s="4" t="s">
        <v>13</v>
      </c>
      <c r="D3515" s="4" t="s">
        <v>13</v>
      </c>
      <c r="E3515" s="4" t="s">
        <v>24</v>
      </c>
      <c r="F3515" s="4" t="s">
        <v>24</v>
      </c>
      <c r="G3515" s="4" t="s">
        <v>24</v>
      </c>
      <c r="H3515" s="4" t="s">
        <v>10</v>
      </c>
      <c r="I3515" s="4" t="s">
        <v>13</v>
      </c>
    </row>
    <row r="3516" spans="1:8">
      <c r="A3516" t="n">
        <v>27563</v>
      </c>
      <c r="B3516" s="39" t="n">
        <v>45</v>
      </c>
      <c r="C3516" s="7" t="n">
        <v>4</v>
      </c>
      <c r="D3516" s="7" t="n">
        <v>3</v>
      </c>
      <c r="E3516" s="7" t="n">
        <v>15.3800001144409</v>
      </c>
      <c r="F3516" s="7" t="n">
        <v>344.980010986328</v>
      </c>
      <c r="G3516" s="7" t="n">
        <v>0</v>
      </c>
      <c r="H3516" s="7" t="n">
        <v>0</v>
      </c>
      <c r="I3516" s="7" t="n">
        <v>0</v>
      </c>
    </row>
    <row r="3517" spans="1:8">
      <c r="A3517" t="s">
        <v>4</v>
      </c>
      <c r="B3517" s="4" t="s">
        <v>5</v>
      </c>
      <c r="C3517" s="4" t="s">
        <v>13</v>
      </c>
      <c r="D3517" s="4" t="s">
        <v>13</v>
      </c>
      <c r="E3517" s="4" t="s">
        <v>24</v>
      </c>
      <c r="F3517" s="4" t="s">
        <v>10</v>
      </c>
    </row>
    <row r="3518" spans="1:8">
      <c r="A3518" t="n">
        <v>27581</v>
      </c>
      <c r="B3518" s="39" t="n">
        <v>45</v>
      </c>
      <c r="C3518" s="7" t="n">
        <v>5</v>
      </c>
      <c r="D3518" s="7" t="n">
        <v>3</v>
      </c>
      <c r="E3518" s="7" t="n">
        <v>2.59999990463257</v>
      </c>
      <c r="F3518" s="7" t="n">
        <v>0</v>
      </c>
    </row>
    <row r="3519" spans="1:8">
      <c r="A3519" t="s">
        <v>4</v>
      </c>
      <c r="B3519" s="4" t="s">
        <v>5</v>
      </c>
      <c r="C3519" s="4" t="s">
        <v>13</v>
      </c>
      <c r="D3519" s="4" t="s">
        <v>13</v>
      </c>
      <c r="E3519" s="4" t="s">
        <v>24</v>
      </c>
      <c r="F3519" s="4" t="s">
        <v>10</v>
      </c>
    </row>
    <row r="3520" spans="1:8">
      <c r="A3520" t="n">
        <v>27590</v>
      </c>
      <c r="B3520" s="39" t="n">
        <v>45</v>
      </c>
      <c r="C3520" s="7" t="n">
        <v>11</v>
      </c>
      <c r="D3520" s="7" t="n">
        <v>3</v>
      </c>
      <c r="E3520" s="7" t="n">
        <v>39.4000015258789</v>
      </c>
      <c r="F3520" s="7" t="n">
        <v>0</v>
      </c>
    </row>
    <row r="3521" spans="1:9">
      <c r="A3521" t="s">
        <v>4</v>
      </c>
      <c r="B3521" s="4" t="s">
        <v>5</v>
      </c>
      <c r="C3521" s="4" t="s">
        <v>13</v>
      </c>
      <c r="D3521" s="4" t="s">
        <v>13</v>
      </c>
      <c r="E3521" s="4" t="s">
        <v>24</v>
      </c>
      <c r="F3521" s="4" t="s">
        <v>24</v>
      </c>
      <c r="G3521" s="4" t="s">
        <v>24</v>
      </c>
      <c r="H3521" s="4" t="s">
        <v>10</v>
      </c>
    </row>
    <row r="3522" spans="1:9">
      <c r="A3522" t="n">
        <v>27599</v>
      </c>
      <c r="B3522" s="39" t="n">
        <v>45</v>
      </c>
      <c r="C3522" s="7" t="n">
        <v>2</v>
      </c>
      <c r="D3522" s="7" t="n">
        <v>3</v>
      </c>
      <c r="E3522" s="7" t="n">
        <v>-4.92000007629395</v>
      </c>
      <c r="F3522" s="7" t="n">
        <v>15.7700004577637</v>
      </c>
      <c r="G3522" s="7" t="n">
        <v>-189.75</v>
      </c>
      <c r="H3522" s="7" t="n">
        <v>5000</v>
      </c>
    </row>
    <row r="3523" spans="1:9">
      <c r="A3523" t="s">
        <v>4</v>
      </c>
      <c r="B3523" s="4" t="s">
        <v>5</v>
      </c>
      <c r="C3523" s="4" t="s">
        <v>13</v>
      </c>
      <c r="D3523" s="4" t="s">
        <v>13</v>
      </c>
      <c r="E3523" s="4" t="s">
        <v>24</v>
      </c>
      <c r="F3523" s="4" t="s">
        <v>24</v>
      </c>
      <c r="G3523" s="4" t="s">
        <v>24</v>
      </c>
      <c r="H3523" s="4" t="s">
        <v>10</v>
      </c>
      <c r="I3523" s="4" t="s">
        <v>13</v>
      </c>
    </row>
    <row r="3524" spans="1:9">
      <c r="A3524" t="n">
        <v>27616</v>
      </c>
      <c r="B3524" s="39" t="n">
        <v>45</v>
      </c>
      <c r="C3524" s="7" t="n">
        <v>4</v>
      </c>
      <c r="D3524" s="7" t="n">
        <v>3</v>
      </c>
      <c r="E3524" s="7" t="n">
        <v>353.839996337891</v>
      </c>
      <c r="F3524" s="7" t="n">
        <v>341.470001220703</v>
      </c>
      <c r="G3524" s="7" t="n">
        <v>0</v>
      </c>
      <c r="H3524" s="7" t="n">
        <v>5000</v>
      </c>
      <c r="I3524" s="7" t="n">
        <v>1</v>
      </c>
    </row>
    <row r="3525" spans="1:9">
      <c r="A3525" t="s">
        <v>4</v>
      </c>
      <c r="B3525" s="4" t="s">
        <v>5</v>
      </c>
      <c r="C3525" s="4" t="s">
        <v>10</v>
      </c>
      <c r="D3525" s="4" t="s">
        <v>24</v>
      </c>
      <c r="E3525" s="4" t="s">
        <v>24</v>
      </c>
      <c r="F3525" s="4" t="s">
        <v>24</v>
      </c>
      <c r="G3525" s="4" t="s">
        <v>10</v>
      </c>
      <c r="H3525" s="4" t="s">
        <v>10</v>
      </c>
    </row>
    <row r="3526" spans="1:9">
      <c r="A3526" t="n">
        <v>27634</v>
      </c>
      <c r="B3526" s="44" t="n">
        <v>60</v>
      </c>
      <c r="C3526" s="7" t="n">
        <v>0</v>
      </c>
      <c r="D3526" s="7" t="n">
        <v>0</v>
      </c>
      <c r="E3526" s="7" t="n">
        <v>0</v>
      </c>
      <c r="F3526" s="7" t="n">
        <v>0</v>
      </c>
      <c r="G3526" s="7" t="n">
        <v>300</v>
      </c>
      <c r="H3526" s="7" t="n">
        <v>0</v>
      </c>
    </row>
    <row r="3527" spans="1:9">
      <c r="A3527" t="s">
        <v>4</v>
      </c>
      <c r="B3527" s="4" t="s">
        <v>5</v>
      </c>
      <c r="C3527" s="4" t="s">
        <v>10</v>
      </c>
      <c r="D3527" s="4" t="s">
        <v>10</v>
      </c>
      <c r="E3527" s="4" t="s">
        <v>10</v>
      </c>
    </row>
    <row r="3528" spans="1:9">
      <c r="A3528" t="n">
        <v>27653</v>
      </c>
      <c r="B3528" s="45" t="n">
        <v>61</v>
      </c>
      <c r="C3528" s="7" t="n">
        <v>0</v>
      </c>
      <c r="D3528" s="7" t="n">
        <v>29</v>
      </c>
      <c r="E3528" s="7" t="n">
        <v>0</v>
      </c>
    </row>
    <row r="3529" spans="1:9">
      <c r="A3529" t="s">
        <v>4</v>
      </c>
      <c r="B3529" s="4" t="s">
        <v>5</v>
      </c>
      <c r="C3529" s="4" t="s">
        <v>10</v>
      </c>
      <c r="D3529" s="4" t="s">
        <v>10</v>
      </c>
      <c r="E3529" s="4" t="s">
        <v>10</v>
      </c>
    </row>
    <row r="3530" spans="1:9">
      <c r="A3530" t="n">
        <v>27660</v>
      </c>
      <c r="B3530" s="45" t="n">
        <v>61</v>
      </c>
      <c r="C3530" s="7" t="n">
        <v>6</v>
      </c>
      <c r="D3530" s="7" t="n">
        <v>29</v>
      </c>
      <c r="E3530" s="7" t="n">
        <v>0</v>
      </c>
    </row>
    <row r="3531" spans="1:9">
      <c r="A3531" t="s">
        <v>4</v>
      </c>
      <c r="B3531" s="4" t="s">
        <v>5</v>
      </c>
      <c r="C3531" s="4" t="s">
        <v>10</v>
      </c>
      <c r="D3531" s="4" t="s">
        <v>10</v>
      </c>
      <c r="E3531" s="4" t="s">
        <v>10</v>
      </c>
    </row>
    <row r="3532" spans="1:9">
      <c r="A3532" t="n">
        <v>27667</v>
      </c>
      <c r="B3532" s="45" t="n">
        <v>61</v>
      </c>
      <c r="C3532" s="7" t="n">
        <v>3</v>
      </c>
      <c r="D3532" s="7" t="n">
        <v>29</v>
      </c>
      <c r="E3532" s="7" t="n">
        <v>0</v>
      </c>
    </row>
    <row r="3533" spans="1:9">
      <c r="A3533" t="s">
        <v>4</v>
      </c>
      <c r="B3533" s="4" t="s">
        <v>5</v>
      </c>
      <c r="C3533" s="4" t="s">
        <v>10</v>
      </c>
      <c r="D3533" s="4" t="s">
        <v>10</v>
      </c>
      <c r="E3533" s="4" t="s">
        <v>10</v>
      </c>
    </row>
    <row r="3534" spans="1:9">
      <c r="A3534" t="n">
        <v>27674</v>
      </c>
      <c r="B3534" s="45" t="n">
        <v>61</v>
      </c>
      <c r="C3534" s="7" t="n">
        <v>61489</v>
      </c>
      <c r="D3534" s="7" t="n">
        <v>29</v>
      </c>
      <c r="E3534" s="7" t="n">
        <v>0</v>
      </c>
    </row>
    <row r="3535" spans="1:9">
      <c r="A3535" t="s">
        <v>4</v>
      </c>
      <c r="B3535" s="4" t="s">
        <v>5</v>
      </c>
      <c r="C3535" s="4" t="s">
        <v>10</v>
      </c>
      <c r="D3535" s="4" t="s">
        <v>10</v>
      </c>
      <c r="E3535" s="4" t="s">
        <v>10</v>
      </c>
    </row>
    <row r="3536" spans="1:9">
      <c r="A3536" t="n">
        <v>27681</v>
      </c>
      <c r="B3536" s="45" t="n">
        <v>61</v>
      </c>
      <c r="C3536" s="7" t="n">
        <v>61490</v>
      </c>
      <c r="D3536" s="7" t="n">
        <v>29</v>
      </c>
      <c r="E3536" s="7" t="n">
        <v>0</v>
      </c>
    </row>
    <row r="3537" spans="1:9">
      <c r="A3537" t="s">
        <v>4</v>
      </c>
      <c r="B3537" s="4" t="s">
        <v>5</v>
      </c>
      <c r="C3537" s="4" t="s">
        <v>10</v>
      </c>
      <c r="D3537" s="4" t="s">
        <v>10</v>
      </c>
      <c r="E3537" s="4" t="s">
        <v>10</v>
      </c>
    </row>
    <row r="3538" spans="1:9">
      <c r="A3538" t="n">
        <v>27688</v>
      </c>
      <c r="B3538" s="45" t="n">
        <v>61</v>
      </c>
      <c r="C3538" s="7" t="n">
        <v>61488</v>
      </c>
      <c r="D3538" s="7" t="n">
        <v>29</v>
      </c>
      <c r="E3538" s="7" t="n">
        <v>0</v>
      </c>
    </row>
    <row r="3539" spans="1:9">
      <c r="A3539" t="s">
        <v>4</v>
      </c>
      <c r="B3539" s="4" t="s">
        <v>5</v>
      </c>
      <c r="C3539" s="4" t="s">
        <v>10</v>
      </c>
      <c r="D3539" s="4" t="s">
        <v>10</v>
      </c>
      <c r="E3539" s="4" t="s">
        <v>10</v>
      </c>
    </row>
    <row r="3540" spans="1:9">
      <c r="A3540" t="n">
        <v>27695</v>
      </c>
      <c r="B3540" s="45" t="n">
        <v>61</v>
      </c>
      <c r="C3540" s="7" t="n">
        <v>5</v>
      </c>
      <c r="D3540" s="7" t="n">
        <v>29</v>
      </c>
      <c r="E3540" s="7" t="n">
        <v>0</v>
      </c>
    </row>
    <row r="3541" spans="1:9">
      <c r="A3541" t="s">
        <v>4</v>
      </c>
      <c r="B3541" s="4" t="s">
        <v>5</v>
      </c>
      <c r="C3541" s="4" t="s">
        <v>10</v>
      </c>
      <c r="D3541" s="4" t="s">
        <v>10</v>
      </c>
      <c r="E3541" s="4" t="s">
        <v>24</v>
      </c>
      <c r="F3541" s="4" t="s">
        <v>13</v>
      </c>
    </row>
    <row r="3542" spans="1:9">
      <c r="A3542" t="n">
        <v>27702</v>
      </c>
      <c r="B3542" s="53" t="n">
        <v>53</v>
      </c>
      <c r="C3542" s="7" t="n">
        <v>0</v>
      </c>
      <c r="D3542" s="7" t="n">
        <v>29</v>
      </c>
      <c r="E3542" s="7" t="n">
        <v>0</v>
      </c>
      <c r="F3542" s="7" t="n">
        <v>0</v>
      </c>
    </row>
    <row r="3543" spans="1:9">
      <c r="A3543" t="s">
        <v>4</v>
      </c>
      <c r="B3543" s="4" t="s">
        <v>5</v>
      </c>
      <c r="C3543" s="4" t="s">
        <v>10</v>
      </c>
      <c r="D3543" s="4" t="s">
        <v>10</v>
      </c>
      <c r="E3543" s="4" t="s">
        <v>24</v>
      </c>
      <c r="F3543" s="4" t="s">
        <v>13</v>
      </c>
    </row>
    <row r="3544" spans="1:9">
      <c r="A3544" t="n">
        <v>27712</v>
      </c>
      <c r="B3544" s="53" t="n">
        <v>53</v>
      </c>
      <c r="C3544" s="7" t="n">
        <v>6</v>
      </c>
      <c r="D3544" s="7" t="n">
        <v>29</v>
      </c>
      <c r="E3544" s="7" t="n">
        <v>0</v>
      </c>
      <c r="F3544" s="7" t="n">
        <v>0</v>
      </c>
    </row>
    <row r="3545" spans="1:9">
      <c r="A3545" t="s">
        <v>4</v>
      </c>
      <c r="B3545" s="4" t="s">
        <v>5</v>
      </c>
      <c r="C3545" s="4" t="s">
        <v>10</v>
      </c>
      <c r="D3545" s="4" t="s">
        <v>10</v>
      </c>
      <c r="E3545" s="4" t="s">
        <v>24</v>
      </c>
      <c r="F3545" s="4" t="s">
        <v>13</v>
      </c>
    </row>
    <row r="3546" spans="1:9">
      <c r="A3546" t="n">
        <v>27722</v>
      </c>
      <c r="B3546" s="53" t="n">
        <v>53</v>
      </c>
      <c r="C3546" s="7" t="n">
        <v>3</v>
      </c>
      <c r="D3546" s="7" t="n">
        <v>29</v>
      </c>
      <c r="E3546" s="7" t="n">
        <v>0</v>
      </c>
      <c r="F3546" s="7" t="n">
        <v>0</v>
      </c>
    </row>
    <row r="3547" spans="1:9">
      <c r="A3547" t="s">
        <v>4</v>
      </c>
      <c r="B3547" s="4" t="s">
        <v>5</v>
      </c>
      <c r="C3547" s="4" t="s">
        <v>10</v>
      </c>
      <c r="D3547" s="4" t="s">
        <v>10</v>
      </c>
      <c r="E3547" s="4" t="s">
        <v>24</v>
      </c>
      <c r="F3547" s="4" t="s">
        <v>13</v>
      </c>
    </row>
    <row r="3548" spans="1:9">
      <c r="A3548" t="n">
        <v>27732</v>
      </c>
      <c r="B3548" s="53" t="n">
        <v>53</v>
      </c>
      <c r="C3548" s="7" t="n">
        <v>61489</v>
      </c>
      <c r="D3548" s="7" t="n">
        <v>29</v>
      </c>
      <c r="E3548" s="7" t="n">
        <v>0</v>
      </c>
      <c r="F3548" s="7" t="n">
        <v>0</v>
      </c>
    </row>
    <row r="3549" spans="1:9">
      <c r="A3549" t="s">
        <v>4</v>
      </c>
      <c r="B3549" s="4" t="s">
        <v>5</v>
      </c>
      <c r="C3549" s="4" t="s">
        <v>10</v>
      </c>
      <c r="D3549" s="4" t="s">
        <v>10</v>
      </c>
      <c r="E3549" s="4" t="s">
        <v>24</v>
      </c>
      <c r="F3549" s="4" t="s">
        <v>13</v>
      </c>
    </row>
    <row r="3550" spans="1:9">
      <c r="A3550" t="n">
        <v>27742</v>
      </c>
      <c r="B3550" s="53" t="n">
        <v>53</v>
      </c>
      <c r="C3550" s="7" t="n">
        <v>61490</v>
      </c>
      <c r="D3550" s="7" t="n">
        <v>29</v>
      </c>
      <c r="E3550" s="7" t="n">
        <v>0</v>
      </c>
      <c r="F3550" s="7" t="n">
        <v>0</v>
      </c>
    </row>
    <row r="3551" spans="1:9">
      <c r="A3551" t="s">
        <v>4</v>
      </c>
      <c r="B3551" s="4" t="s">
        <v>5</v>
      </c>
      <c r="C3551" s="4" t="s">
        <v>10</v>
      </c>
      <c r="D3551" s="4" t="s">
        <v>10</v>
      </c>
      <c r="E3551" s="4" t="s">
        <v>24</v>
      </c>
      <c r="F3551" s="4" t="s">
        <v>13</v>
      </c>
    </row>
    <row r="3552" spans="1:9">
      <c r="A3552" t="n">
        <v>27752</v>
      </c>
      <c r="B3552" s="53" t="n">
        <v>53</v>
      </c>
      <c r="C3552" s="7" t="n">
        <v>61488</v>
      </c>
      <c r="D3552" s="7" t="n">
        <v>29</v>
      </c>
      <c r="E3552" s="7" t="n">
        <v>0</v>
      </c>
      <c r="F3552" s="7" t="n">
        <v>0</v>
      </c>
    </row>
    <row r="3553" spans="1:6">
      <c r="A3553" t="s">
        <v>4</v>
      </c>
      <c r="B3553" s="4" t="s">
        <v>5</v>
      </c>
      <c r="C3553" s="4" t="s">
        <v>10</v>
      </c>
      <c r="D3553" s="4" t="s">
        <v>10</v>
      </c>
      <c r="E3553" s="4" t="s">
        <v>24</v>
      </c>
      <c r="F3553" s="4" t="s">
        <v>13</v>
      </c>
    </row>
    <row r="3554" spans="1:6">
      <c r="A3554" t="n">
        <v>27762</v>
      </c>
      <c r="B3554" s="53" t="n">
        <v>53</v>
      </c>
      <c r="C3554" s="7" t="n">
        <v>5</v>
      </c>
      <c r="D3554" s="7" t="n">
        <v>29</v>
      </c>
      <c r="E3554" s="7" t="n">
        <v>0</v>
      </c>
      <c r="F3554" s="7" t="n">
        <v>0</v>
      </c>
    </row>
    <row r="3555" spans="1:6">
      <c r="A3555" t="s">
        <v>4</v>
      </c>
      <c r="B3555" s="4" t="s">
        <v>5</v>
      </c>
      <c r="C3555" s="4" t="s">
        <v>13</v>
      </c>
      <c r="D3555" s="4" t="s">
        <v>10</v>
      </c>
      <c r="E3555" s="4" t="s">
        <v>6</v>
      </c>
      <c r="F3555" s="4" t="s">
        <v>6</v>
      </c>
      <c r="G3555" s="4" t="s">
        <v>6</v>
      </c>
      <c r="H3555" s="4" t="s">
        <v>6</v>
      </c>
    </row>
    <row r="3556" spans="1:6">
      <c r="A3556" t="n">
        <v>27772</v>
      </c>
      <c r="B3556" s="48" t="n">
        <v>51</v>
      </c>
      <c r="C3556" s="7" t="n">
        <v>3</v>
      </c>
      <c r="D3556" s="7" t="n">
        <v>29</v>
      </c>
      <c r="E3556" s="7" t="s">
        <v>177</v>
      </c>
      <c r="F3556" s="7" t="s">
        <v>298</v>
      </c>
      <c r="G3556" s="7" t="s">
        <v>79</v>
      </c>
      <c r="H3556" s="7" t="s">
        <v>78</v>
      </c>
    </row>
    <row r="3557" spans="1:6">
      <c r="A3557" t="s">
        <v>4</v>
      </c>
      <c r="B3557" s="4" t="s">
        <v>5</v>
      </c>
      <c r="C3557" s="4" t="s">
        <v>13</v>
      </c>
      <c r="D3557" s="4" t="s">
        <v>10</v>
      </c>
      <c r="E3557" s="4" t="s">
        <v>10</v>
      </c>
      <c r="F3557" s="4" t="s">
        <v>9</v>
      </c>
    </row>
    <row r="3558" spans="1:6">
      <c r="A3558" t="n">
        <v>27785</v>
      </c>
      <c r="B3558" s="40" t="n">
        <v>84</v>
      </c>
      <c r="C3558" s="7" t="n">
        <v>0</v>
      </c>
      <c r="D3558" s="7" t="n">
        <v>0</v>
      </c>
      <c r="E3558" s="7" t="n">
        <v>0</v>
      </c>
      <c r="F3558" s="7" t="n">
        <v>1045220557</v>
      </c>
    </row>
    <row r="3559" spans="1:6">
      <c r="A3559" t="s">
        <v>4</v>
      </c>
      <c r="B3559" s="4" t="s">
        <v>5</v>
      </c>
      <c r="C3559" s="4" t="s">
        <v>13</v>
      </c>
      <c r="D3559" s="4" t="s">
        <v>10</v>
      </c>
    </row>
    <row r="3560" spans="1:6">
      <c r="A3560" t="n">
        <v>27795</v>
      </c>
      <c r="B3560" s="22" t="n">
        <v>58</v>
      </c>
      <c r="C3560" s="7" t="n">
        <v>255</v>
      </c>
      <c r="D3560" s="7" t="n">
        <v>0</v>
      </c>
    </row>
    <row r="3561" spans="1:6">
      <c r="A3561" t="s">
        <v>4</v>
      </c>
      <c r="B3561" s="4" t="s">
        <v>5</v>
      </c>
      <c r="C3561" s="4" t="s">
        <v>10</v>
      </c>
    </row>
    <row r="3562" spans="1:6">
      <c r="A3562" t="n">
        <v>27799</v>
      </c>
      <c r="B3562" s="32" t="n">
        <v>16</v>
      </c>
      <c r="C3562" s="7" t="n">
        <v>4000</v>
      </c>
    </row>
    <row r="3563" spans="1:6">
      <c r="A3563" t="s">
        <v>4</v>
      </c>
      <c r="B3563" s="4" t="s">
        <v>5</v>
      </c>
      <c r="C3563" s="4" t="s">
        <v>13</v>
      </c>
      <c r="D3563" s="4" t="s">
        <v>10</v>
      </c>
    </row>
    <row r="3564" spans="1:6">
      <c r="A3564" t="n">
        <v>27802</v>
      </c>
      <c r="B3564" s="39" t="n">
        <v>45</v>
      </c>
      <c r="C3564" s="7" t="n">
        <v>7</v>
      </c>
      <c r="D3564" s="7" t="n">
        <v>255</v>
      </c>
    </row>
    <row r="3565" spans="1:6">
      <c r="A3565" t="s">
        <v>4</v>
      </c>
      <c r="B3565" s="4" t="s">
        <v>5</v>
      </c>
      <c r="C3565" s="4" t="s">
        <v>13</v>
      </c>
      <c r="D3565" s="4" t="s">
        <v>10</v>
      </c>
      <c r="E3565" s="4" t="s">
        <v>24</v>
      </c>
    </row>
    <row r="3566" spans="1:6">
      <c r="A3566" t="n">
        <v>27806</v>
      </c>
      <c r="B3566" s="22" t="n">
        <v>58</v>
      </c>
      <c r="C3566" s="7" t="n">
        <v>101</v>
      </c>
      <c r="D3566" s="7" t="n">
        <v>500</v>
      </c>
      <c r="E3566" s="7" t="n">
        <v>1</v>
      </c>
    </row>
    <row r="3567" spans="1:6">
      <c r="A3567" t="s">
        <v>4</v>
      </c>
      <c r="B3567" s="4" t="s">
        <v>5</v>
      </c>
      <c r="C3567" s="4" t="s">
        <v>13</v>
      </c>
      <c r="D3567" s="4" t="s">
        <v>10</v>
      </c>
    </row>
    <row r="3568" spans="1:6">
      <c r="A3568" t="n">
        <v>27814</v>
      </c>
      <c r="B3568" s="22" t="n">
        <v>58</v>
      </c>
      <c r="C3568" s="7" t="n">
        <v>254</v>
      </c>
      <c r="D3568" s="7" t="n">
        <v>0</v>
      </c>
    </row>
    <row r="3569" spans="1:8">
      <c r="A3569" t="s">
        <v>4</v>
      </c>
      <c r="B3569" s="4" t="s">
        <v>5</v>
      </c>
      <c r="C3569" s="4" t="s">
        <v>13</v>
      </c>
      <c r="D3569" s="4" t="s">
        <v>13</v>
      </c>
      <c r="E3569" s="4" t="s">
        <v>24</v>
      </c>
      <c r="F3569" s="4" t="s">
        <v>24</v>
      </c>
      <c r="G3569" s="4" t="s">
        <v>24</v>
      </c>
      <c r="H3569" s="4" t="s">
        <v>10</v>
      </c>
    </row>
    <row r="3570" spans="1:8">
      <c r="A3570" t="n">
        <v>27818</v>
      </c>
      <c r="B3570" s="39" t="n">
        <v>45</v>
      </c>
      <c r="C3570" s="7" t="n">
        <v>2</v>
      </c>
      <c r="D3570" s="7" t="n">
        <v>3</v>
      </c>
      <c r="E3570" s="7" t="n">
        <v>5.30000019073486</v>
      </c>
      <c r="F3570" s="7" t="n">
        <v>21.0900001525879</v>
      </c>
      <c r="G3570" s="7" t="n">
        <v>-220.270004272461</v>
      </c>
      <c r="H3570" s="7" t="n">
        <v>0</v>
      </c>
    </row>
    <row r="3571" spans="1:8">
      <c r="A3571" t="s">
        <v>4</v>
      </c>
      <c r="B3571" s="4" t="s">
        <v>5</v>
      </c>
      <c r="C3571" s="4" t="s">
        <v>13</v>
      </c>
      <c r="D3571" s="4" t="s">
        <v>13</v>
      </c>
      <c r="E3571" s="4" t="s">
        <v>24</v>
      </c>
      <c r="F3571" s="4" t="s">
        <v>24</v>
      </c>
      <c r="G3571" s="4" t="s">
        <v>24</v>
      </c>
      <c r="H3571" s="4" t="s">
        <v>10</v>
      </c>
      <c r="I3571" s="4" t="s">
        <v>13</v>
      </c>
    </row>
    <row r="3572" spans="1:8">
      <c r="A3572" t="n">
        <v>27835</v>
      </c>
      <c r="B3572" s="39" t="n">
        <v>45</v>
      </c>
      <c r="C3572" s="7" t="n">
        <v>4</v>
      </c>
      <c r="D3572" s="7" t="n">
        <v>3</v>
      </c>
      <c r="E3572" s="7" t="n">
        <v>345.649993896484</v>
      </c>
      <c r="F3572" s="7" t="n">
        <v>319.559997558594</v>
      </c>
      <c r="G3572" s="7" t="n">
        <v>0</v>
      </c>
      <c r="H3572" s="7" t="n">
        <v>0</v>
      </c>
      <c r="I3572" s="7" t="n">
        <v>1</v>
      </c>
    </row>
    <row r="3573" spans="1:8">
      <c r="A3573" t="s">
        <v>4</v>
      </c>
      <c r="B3573" s="4" t="s">
        <v>5</v>
      </c>
      <c r="C3573" s="4" t="s">
        <v>13</v>
      </c>
      <c r="D3573" s="4" t="s">
        <v>13</v>
      </c>
      <c r="E3573" s="4" t="s">
        <v>24</v>
      </c>
      <c r="F3573" s="4" t="s">
        <v>10</v>
      </c>
    </row>
    <row r="3574" spans="1:8">
      <c r="A3574" t="n">
        <v>27853</v>
      </c>
      <c r="B3574" s="39" t="n">
        <v>45</v>
      </c>
      <c r="C3574" s="7" t="n">
        <v>5</v>
      </c>
      <c r="D3574" s="7" t="n">
        <v>3</v>
      </c>
      <c r="E3574" s="7" t="n">
        <v>2.5</v>
      </c>
      <c r="F3574" s="7" t="n">
        <v>0</v>
      </c>
    </row>
    <row r="3575" spans="1:8">
      <c r="A3575" t="s">
        <v>4</v>
      </c>
      <c r="B3575" s="4" t="s">
        <v>5</v>
      </c>
      <c r="C3575" s="4" t="s">
        <v>13</v>
      </c>
      <c r="D3575" s="4" t="s">
        <v>13</v>
      </c>
      <c r="E3575" s="4" t="s">
        <v>24</v>
      </c>
      <c r="F3575" s="4" t="s">
        <v>10</v>
      </c>
    </row>
    <row r="3576" spans="1:8">
      <c r="A3576" t="n">
        <v>27862</v>
      </c>
      <c r="B3576" s="39" t="n">
        <v>45</v>
      </c>
      <c r="C3576" s="7" t="n">
        <v>11</v>
      </c>
      <c r="D3576" s="7" t="n">
        <v>3</v>
      </c>
      <c r="E3576" s="7" t="n">
        <v>39.4000015258789</v>
      </c>
      <c r="F3576" s="7" t="n">
        <v>0</v>
      </c>
    </row>
    <row r="3577" spans="1:8">
      <c r="A3577" t="s">
        <v>4</v>
      </c>
      <c r="B3577" s="4" t="s">
        <v>5</v>
      </c>
      <c r="C3577" s="4" t="s">
        <v>13</v>
      </c>
      <c r="D3577" s="4" t="s">
        <v>13</v>
      </c>
      <c r="E3577" s="4" t="s">
        <v>24</v>
      </c>
      <c r="F3577" s="4" t="s">
        <v>24</v>
      </c>
      <c r="G3577" s="4" t="s">
        <v>24</v>
      </c>
      <c r="H3577" s="4" t="s">
        <v>10</v>
      </c>
    </row>
    <row r="3578" spans="1:8">
      <c r="A3578" t="n">
        <v>27871</v>
      </c>
      <c r="B3578" s="39" t="n">
        <v>45</v>
      </c>
      <c r="C3578" s="7" t="n">
        <v>2</v>
      </c>
      <c r="D3578" s="7" t="n">
        <v>3</v>
      </c>
      <c r="E3578" s="7" t="n">
        <v>5.23000001907349</v>
      </c>
      <c r="F3578" s="7" t="n">
        <v>21.0900001525879</v>
      </c>
      <c r="G3578" s="7" t="n">
        <v>-220.309997558594</v>
      </c>
      <c r="H3578" s="7" t="n">
        <v>5000</v>
      </c>
    </row>
    <row r="3579" spans="1:8">
      <c r="A3579" t="s">
        <v>4</v>
      </c>
      <c r="B3579" s="4" t="s">
        <v>5</v>
      </c>
      <c r="C3579" s="4" t="s">
        <v>13</v>
      </c>
      <c r="D3579" s="4" t="s">
        <v>13</v>
      </c>
      <c r="E3579" s="4" t="s">
        <v>24</v>
      </c>
      <c r="F3579" s="4" t="s">
        <v>24</v>
      </c>
      <c r="G3579" s="4" t="s">
        <v>24</v>
      </c>
      <c r="H3579" s="4" t="s">
        <v>10</v>
      </c>
      <c r="I3579" s="4" t="s">
        <v>13</v>
      </c>
    </row>
    <row r="3580" spans="1:8">
      <c r="A3580" t="n">
        <v>27888</v>
      </c>
      <c r="B3580" s="39" t="n">
        <v>45</v>
      </c>
      <c r="C3580" s="7" t="n">
        <v>4</v>
      </c>
      <c r="D3580" s="7" t="n">
        <v>3</v>
      </c>
      <c r="E3580" s="7" t="n">
        <v>345.649993896484</v>
      </c>
      <c r="F3580" s="7" t="n">
        <v>329.540008544922</v>
      </c>
      <c r="G3580" s="7" t="n">
        <v>0</v>
      </c>
      <c r="H3580" s="7" t="n">
        <v>5000</v>
      </c>
      <c r="I3580" s="7" t="n">
        <v>1</v>
      </c>
    </row>
    <row r="3581" spans="1:8">
      <c r="A3581" t="s">
        <v>4</v>
      </c>
      <c r="B3581" s="4" t="s">
        <v>5</v>
      </c>
      <c r="C3581" s="4" t="s">
        <v>13</v>
      </c>
      <c r="D3581" s="4" t="s">
        <v>10</v>
      </c>
    </row>
    <row r="3582" spans="1:8">
      <c r="A3582" t="n">
        <v>27906</v>
      </c>
      <c r="B3582" s="22" t="n">
        <v>58</v>
      </c>
      <c r="C3582" s="7" t="n">
        <v>255</v>
      </c>
      <c r="D3582" s="7" t="n">
        <v>0</v>
      </c>
    </row>
    <row r="3583" spans="1:8">
      <c r="A3583" t="s">
        <v>4</v>
      </c>
      <c r="B3583" s="4" t="s">
        <v>5</v>
      </c>
      <c r="C3583" s="4" t="s">
        <v>10</v>
      </c>
    </row>
    <row r="3584" spans="1:8">
      <c r="A3584" t="n">
        <v>27910</v>
      </c>
      <c r="B3584" s="32" t="n">
        <v>16</v>
      </c>
      <c r="C3584" s="7" t="n">
        <v>5000</v>
      </c>
    </row>
    <row r="3585" spans="1:9">
      <c r="A3585" t="s">
        <v>4</v>
      </c>
      <c r="B3585" s="4" t="s">
        <v>5</v>
      </c>
      <c r="C3585" s="4" t="s">
        <v>13</v>
      </c>
      <c r="D3585" s="4" t="s">
        <v>10</v>
      </c>
    </row>
    <row r="3586" spans="1:9">
      <c r="A3586" t="n">
        <v>27913</v>
      </c>
      <c r="B3586" s="39" t="n">
        <v>45</v>
      </c>
      <c r="C3586" s="7" t="n">
        <v>7</v>
      </c>
      <c r="D3586" s="7" t="n">
        <v>255</v>
      </c>
    </row>
    <row r="3587" spans="1:9">
      <c r="A3587" t="s">
        <v>4</v>
      </c>
      <c r="B3587" s="4" t="s">
        <v>5</v>
      </c>
      <c r="C3587" s="4" t="s">
        <v>13</v>
      </c>
      <c r="D3587" s="4" t="s">
        <v>10</v>
      </c>
      <c r="E3587" s="4" t="s">
        <v>24</v>
      </c>
    </row>
    <row r="3588" spans="1:9">
      <c r="A3588" t="n">
        <v>27917</v>
      </c>
      <c r="B3588" s="22" t="n">
        <v>58</v>
      </c>
      <c r="C3588" s="7" t="n">
        <v>101</v>
      </c>
      <c r="D3588" s="7" t="n">
        <v>500</v>
      </c>
      <c r="E3588" s="7" t="n">
        <v>1</v>
      </c>
    </row>
    <row r="3589" spans="1:9">
      <c r="A3589" t="s">
        <v>4</v>
      </c>
      <c r="B3589" s="4" t="s">
        <v>5</v>
      </c>
      <c r="C3589" s="4" t="s">
        <v>13</v>
      </c>
      <c r="D3589" s="4" t="s">
        <v>10</v>
      </c>
    </row>
    <row r="3590" spans="1:9">
      <c r="A3590" t="n">
        <v>27925</v>
      </c>
      <c r="B3590" s="22" t="n">
        <v>58</v>
      </c>
      <c r="C3590" s="7" t="n">
        <v>254</v>
      </c>
      <c r="D3590" s="7" t="n">
        <v>0</v>
      </c>
    </row>
    <row r="3591" spans="1:9">
      <c r="A3591" t="s">
        <v>4</v>
      </c>
      <c r="B3591" s="4" t="s">
        <v>5</v>
      </c>
      <c r="C3591" s="4" t="s">
        <v>13</v>
      </c>
      <c r="D3591" s="4" t="s">
        <v>13</v>
      </c>
      <c r="E3591" s="4" t="s">
        <v>24</v>
      </c>
      <c r="F3591" s="4" t="s">
        <v>24</v>
      </c>
      <c r="G3591" s="4" t="s">
        <v>24</v>
      </c>
      <c r="H3591" s="4" t="s">
        <v>10</v>
      </c>
    </row>
    <row r="3592" spans="1:9">
      <c r="A3592" t="n">
        <v>27929</v>
      </c>
      <c r="B3592" s="39" t="n">
        <v>45</v>
      </c>
      <c r="C3592" s="7" t="n">
        <v>2</v>
      </c>
      <c r="D3592" s="7" t="n">
        <v>3</v>
      </c>
      <c r="E3592" s="7" t="n">
        <v>-4.51999998092651</v>
      </c>
      <c r="F3592" s="7" t="n">
        <v>14.6800003051758</v>
      </c>
      <c r="G3592" s="7" t="n">
        <v>-188.419998168945</v>
      </c>
      <c r="H3592" s="7" t="n">
        <v>0</v>
      </c>
    </row>
    <row r="3593" spans="1:9">
      <c r="A3593" t="s">
        <v>4</v>
      </c>
      <c r="B3593" s="4" t="s">
        <v>5</v>
      </c>
      <c r="C3593" s="4" t="s">
        <v>13</v>
      </c>
      <c r="D3593" s="4" t="s">
        <v>13</v>
      </c>
      <c r="E3593" s="4" t="s">
        <v>24</v>
      </c>
      <c r="F3593" s="4" t="s">
        <v>24</v>
      </c>
      <c r="G3593" s="4" t="s">
        <v>24</v>
      </c>
      <c r="H3593" s="4" t="s">
        <v>10</v>
      </c>
      <c r="I3593" s="4" t="s">
        <v>13</v>
      </c>
    </row>
    <row r="3594" spans="1:9">
      <c r="A3594" t="n">
        <v>27946</v>
      </c>
      <c r="B3594" s="39" t="n">
        <v>45</v>
      </c>
      <c r="C3594" s="7" t="n">
        <v>4</v>
      </c>
      <c r="D3594" s="7" t="n">
        <v>3</v>
      </c>
      <c r="E3594" s="7" t="n">
        <v>355.859985351563</v>
      </c>
      <c r="F3594" s="7" t="n">
        <v>91.620002746582</v>
      </c>
      <c r="G3594" s="7" t="n">
        <v>352</v>
      </c>
      <c r="H3594" s="7" t="n">
        <v>0</v>
      </c>
      <c r="I3594" s="7" t="n">
        <v>0</v>
      </c>
    </row>
    <row r="3595" spans="1:9">
      <c r="A3595" t="s">
        <v>4</v>
      </c>
      <c r="B3595" s="4" t="s">
        <v>5</v>
      </c>
      <c r="C3595" s="4" t="s">
        <v>13</v>
      </c>
      <c r="D3595" s="4" t="s">
        <v>13</v>
      </c>
      <c r="E3595" s="4" t="s">
        <v>24</v>
      </c>
      <c r="F3595" s="4" t="s">
        <v>10</v>
      </c>
    </row>
    <row r="3596" spans="1:9">
      <c r="A3596" t="n">
        <v>27964</v>
      </c>
      <c r="B3596" s="39" t="n">
        <v>45</v>
      </c>
      <c r="C3596" s="7" t="n">
        <v>5</v>
      </c>
      <c r="D3596" s="7" t="n">
        <v>3</v>
      </c>
      <c r="E3596" s="7" t="n">
        <v>1.70000004768372</v>
      </c>
      <c r="F3596" s="7" t="n">
        <v>0</v>
      </c>
    </row>
    <row r="3597" spans="1:9">
      <c r="A3597" t="s">
        <v>4</v>
      </c>
      <c r="B3597" s="4" t="s">
        <v>5</v>
      </c>
      <c r="C3597" s="4" t="s">
        <v>13</v>
      </c>
      <c r="D3597" s="4" t="s">
        <v>13</v>
      </c>
      <c r="E3597" s="4" t="s">
        <v>24</v>
      </c>
      <c r="F3597" s="4" t="s">
        <v>10</v>
      </c>
    </row>
    <row r="3598" spans="1:9">
      <c r="A3598" t="n">
        <v>27973</v>
      </c>
      <c r="B3598" s="39" t="n">
        <v>45</v>
      </c>
      <c r="C3598" s="7" t="n">
        <v>11</v>
      </c>
      <c r="D3598" s="7" t="n">
        <v>3</v>
      </c>
      <c r="E3598" s="7" t="n">
        <v>39.4000015258789</v>
      </c>
      <c r="F3598" s="7" t="n">
        <v>0</v>
      </c>
    </row>
    <row r="3599" spans="1:9">
      <c r="A3599" t="s">
        <v>4</v>
      </c>
      <c r="B3599" s="4" t="s">
        <v>5</v>
      </c>
      <c r="C3599" s="4" t="s">
        <v>13</v>
      </c>
      <c r="D3599" s="4" t="s">
        <v>13</v>
      </c>
      <c r="E3599" s="4" t="s">
        <v>24</v>
      </c>
      <c r="F3599" s="4" t="s">
        <v>10</v>
      </c>
    </row>
    <row r="3600" spans="1:9">
      <c r="A3600" t="n">
        <v>27982</v>
      </c>
      <c r="B3600" s="39" t="n">
        <v>45</v>
      </c>
      <c r="C3600" s="7" t="n">
        <v>5</v>
      </c>
      <c r="D3600" s="7" t="n">
        <v>3</v>
      </c>
      <c r="E3600" s="7" t="n">
        <v>1.5</v>
      </c>
      <c r="F3600" s="7" t="n">
        <v>4000</v>
      </c>
    </row>
    <row r="3601" spans="1:9">
      <c r="A3601" t="s">
        <v>4</v>
      </c>
      <c r="B3601" s="4" t="s">
        <v>5</v>
      </c>
      <c r="C3601" s="4" t="s">
        <v>13</v>
      </c>
      <c r="D3601" s="4" t="s">
        <v>10</v>
      </c>
      <c r="E3601" s="4" t="s">
        <v>10</v>
      </c>
      <c r="F3601" s="4" t="s">
        <v>9</v>
      </c>
    </row>
    <row r="3602" spans="1:9">
      <c r="A3602" t="n">
        <v>27991</v>
      </c>
      <c r="B3602" s="40" t="n">
        <v>84</v>
      </c>
      <c r="C3602" s="7" t="n">
        <v>1</v>
      </c>
      <c r="D3602" s="7" t="n">
        <v>0</v>
      </c>
      <c r="E3602" s="7" t="n">
        <v>0</v>
      </c>
      <c r="F3602" s="7" t="n">
        <v>0</v>
      </c>
    </row>
    <row r="3603" spans="1:9">
      <c r="A3603" t="s">
        <v>4</v>
      </c>
      <c r="B3603" s="4" t="s">
        <v>5</v>
      </c>
      <c r="C3603" s="4" t="s">
        <v>13</v>
      </c>
      <c r="D3603" s="4" t="s">
        <v>10</v>
      </c>
    </row>
    <row r="3604" spans="1:9">
      <c r="A3604" t="n">
        <v>28001</v>
      </c>
      <c r="B3604" s="22" t="n">
        <v>58</v>
      </c>
      <c r="C3604" s="7" t="n">
        <v>255</v>
      </c>
      <c r="D3604" s="7" t="n">
        <v>0</v>
      </c>
    </row>
    <row r="3605" spans="1:9">
      <c r="A3605" t="s">
        <v>4</v>
      </c>
      <c r="B3605" s="4" t="s">
        <v>5</v>
      </c>
      <c r="C3605" s="4" t="s">
        <v>13</v>
      </c>
      <c r="D3605" s="4" t="s">
        <v>24</v>
      </c>
      <c r="E3605" s="4" t="s">
        <v>10</v>
      </c>
      <c r="F3605" s="4" t="s">
        <v>13</v>
      </c>
    </row>
    <row r="3606" spans="1:9">
      <c r="A3606" t="n">
        <v>28005</v>
      </c>
      <c r="B3606" s="13" t="n">
        <v>49</v>
      </c>
      <c r="C3606" s="7" t="n">
        <v>3</v>
      </c>
      <c r="D3606" s="7" t="n">
        <v>0.699999988079071</v>
      </c>
      <c r="E3606" s="7" t="n">
        <v>500</v>
      </c>
      <c r="F3606" s="7" t="n">
        <v>0</v>
      </c>
    </row>
    <row r="3607" spans="1:9">
      <c r="A3607" t="s">
        <v>4</v>
      </c>
      <c r="B3607" s="4" t="s">
        <v>5</v>
      </c>
      <c r="C3607" s="4" t="s">
        <v>13</v>
      </c>
      <c r="D3607" s="4" t="s">
        <v>10</v>
      </c>
      <c r="E3607" s="4" t="s">
        <v>6</v>
      </c>
    </row>
    <row r="3608" spans="1:9">
      <c r="A3608" t="n">
        <v>28014</v>
      </c>
      <c r="B3608" s="48" t="n">
        <v>51</v>
      </c>
      <c r="C3608" s="7" t="n">
        <v>4</v>
      </c>
      <c r="D3608" s="7" t="n">
        <v>5</v>
      </c>
      <c r="E3608" s="7" t="s">
        <v>84</v>
      </c>
    </row>
    <row r="3609" spans="1:9">
      <c r="A3609" t="s">
        <v>4</v>
      </c>
      <c r="B3609" s="4" t="s">
        <v>5</v>
      </c>
      <c r="C3609" s="4" t="s">
        <v>10</v>
      </c>
    </row>
    <row r="3610" spans="1:9">
      <c r="A3610" t="n">
        <v>28028</v>
      </c>
      <c r="B3610" s="32" t="n">
        <v>16</v>
      </c>
      <c r="C3610" s="7" t="n">
        <v>0</v>
      </c>
    </row>
    <row r="3611" spans="1:9">
      <c r="A3611" t="s">
        <v>4</v>
      </c>
      <c r="B3611" s="4" t="s">
        <v>5</v>
      </c>
      <c r="C3611" s="4" t="s">
        <v>10</v>
      </c>
      <c r="D3611" s="4" t="s">
        <v>13</v>
      </c>
      <c r="E3611" s="4" t="s">
        <v>9</v>
      </c>
      <c r="F3611" s="4" t="s">
        <v>81</v>
      </c>
      <c r="G3611" s="4" t="s">
        <v>13</v>
      </c>
      <c r="H3611" s="4" t="s">
        <v>13</v>
      </c>
    </row>
    <row r="3612" spans="1:9">
      <c r="A3612" t="n">
        <v>28031</v>
      </c>
      <c r="B3612" s="49" t="n">
        <v>26</v>
      </c>
      <c r="C3612" s="7" t="n">
        <v>5</v>
      </c>
      <c r="D3612" s="7" t="n">
        <v>17</v>
      </c>
      <c r="E3612" s="7" t="n">
        <v>3364</v>
      </c>
      <c r="F3612" s="7" t="s">
        <v>299</v>
      </c>
      <c r="G3612" s="7" t="n">
        <v>2</v>
      </c>
      <c r="H3612" s="7" t="n">
        <v>0</v>
      </c>
    </row>
    <row r="3613" spans="1:9">
      <c r="A3613" t="s">
        <v>4</v>
      </c>
      <c r="B3613" s="4" t="s">
        <v>5</v>
      </c>
    </row>
    <row r="3614" spans="1:9">
      <c r="A3614" t="n">
        <v>28060</v>
      </c>
      <c r="B3614" s="50" t="n">
        <v>28</v>
      </c>
    </row>
    <row r="3615" spans="1:9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6</v>
      </c>
    </row>
    <row r="3616" spans="1:9">
      <c r="A3616" t="n">
        <v>28061</v>
      </c>
      <c r="B3616" s="48" t="n">
        <v>51</v>
      </c>
      <c r="C3616" s="7" t="n">
        <v>4</v>
      </c>
      <c r="D3616" s="7" t="n">
        <v>3</v>
      </c>
      <c r="E3616" s="7" t="s">
        <v>80</v>
      </c>
    </row>
    <row r="3617" spans="1:8">
      <c r="A3617" t="s">
        <v>4</v>
      </c>
      <c r="B3617" s="4" t="s">
        <v>5</v>
      </c>
      <c r="C3617" s="4" t="s">
        <v>10</v>
      </c>
    </row>
    <row r="3618" spans="1:8">
      <c r="A3618" t="n">
        <v>28075</v>
      </c>
      <c r="B3618" s="32" t="n">
        <v>16</v>
      </c>
      <c r="C3618" s="7" t="n">
        <v>0</v>
      </c>
    </row>
    <row r="3619" spans="1:8">
      <c r="A3619" t="s">
        <v>4</v>
      </c>
      <c r="B3619" s="4" t="s">
        <v>5</v>
      </c>
      <c r="C3619" s="4" t="s">
        <v>10</v>
      </c>
      <c r="D3619" s="4" t="s">
        <v>13</v>
      </c>
      <c r="E3619" s="4" t="s">
        <v>9</v>
      </c>
      <c r="F3619" s="4" t="s">
        <v>81</v>
      </c>
      <c r="G3619" s="4" t="s">
        <v>13</v>
      </c>
      <c r="H3619" s="4" t="s">
        <v>13</v>
      </c>
    </row>
    <row r="3620" spans="1:8">
      <c r="A3620" t="n">
        <v>28078</v>
      </c>
      <c r="B3620" s="49" t="n">
        <v>26</v>
      </c>
      <c r="C3620" s="7" t="n">
        <v>3</v>
      </c>
      <c r="D3620" s="7" t="n">
        <v>17</v>
      </c>
      <c r="E3620" s="7" t="n">
        <v>2342</v>
      </c>
      <c r="F3620" s="7" t="s">
        <v>300</v>
      </c>
      <c r="G3620" s="7" t="n">
        <v>2</v>
      </c>
      <c r="H3620" s="7" t="n">
        <v>0</v>
      </c>
    </row>
    <row r="3621" spans="1:8">
      <c r="A3621" t="s">
        <v>4</v>
      </c>
      <c r="B3621" s="4" t="s">
        <v>5</v>
      </c>
    </row>
    <row r="3622" spans="1:8">
      <c r="A3622" t="n">
        <v>28122</v>
      </c>
      <c r="B3622" s="50" t="n">
        <v>28</v>
      </c>
    </row>
    <row r="3623" spans="1:8">
      <c r="A3623" t="s">
        <v>4</v>
      </c>
      <c r="B3623" s="4" t="s">
        <v>5</v>
      </c>
      <c r="C3623" s="4" t="s">
        <v>13</v>
      </c>
      <c r="D3623" s="20" t="s">
        <v>33</v>
      </c>
      <c r="E3623" s="4" t="s">
        <v>5</v>
      </c>
      <c r="F3623" s="4" t="s">
        <v>13</v>
      </c>
      <c r="G3623" s="4" t="s">
        <v>10</v>
      </c>
      <c r="H3623" s="20" t="s">
        <v>34</v>
      </c>
      <c r="I3623" s="4" t="s">
        <v>13</v>
      </c>
      <c r="J3623" s="4" t="s">
        <v>23</v>
      </c>
    </row>
    <row r="3624" spans="1:8">
      <c r="A3624" t="n">
        <v>28123</v>
      </c>
      <c r="B3624" s="11" t="n">
        <v>5</v>
      </c>
      <c r="C3624" s="7" t="n">
        <v>28</v>
      </c>
      <c r="D3624" s="20" t="s">
        <v>3</v>
      </c>
      <c r="E3624" s="30" t="n">
        <v>64</v>
      </c>
      <c r="F3624" s="7" t="n">
        <v>5</v>
      </c>
      <c r="G3624" s="7" t="n">
        <v>16</v>
      </c>
      <c r="H3624" s="20" t="s">
        <v>3</v>
      </c>
      <c r="I3624" s="7" t="n">
        <v>1</v>
      </c>
      <c r="J3624" s="12" t="n">
        <f t="normal" ca="1">A3636</f>
        <v>0</v>
      </c>
    </row>
    <row r="3625" spans="1:8">
      <c r="A3625" t="s">
        <v>4</v>
      </c>
      <c r="B3625" s="4" t="s">
        <v>5</v>
      </c>
      <c r="C3625" s="4" t="s">
        <v>13</v>
      </c>
      <c r="D3625" s="4" t="s">
        <v>10</v>
      </c>
      <c r="E3625" s="4" t="s">
        <v>6</v>
      </c>
    </row>
    <row r="3626" spans="1:8">
      <c r="A3626" t="n">
        <v>28134</v>
      </c>
      <c r="B3626" s="48" t="n">
        <v>51</v>
      </c>
      <c r="C3626" s="7" t="n">
        <v>4</v>
      </c>
      <c r="D3626" s="7" t="n">
        <v>16</v>
      </c>
      <c r="E3626" s="7" t="s">
        <v>181</v>
      </c>
    </row>
    <row r="3627" spans="1:8">
      <c r="A3627" t="s">
        <v>4</v>
      </c>
      <c r="B3627" s="4" t="s">
        <v>5</v>
      </c>
      <c r="C3627" s="4" t="s">
        <v>10</v>
      </c>
    </row>
    <row r="3628" spans="1:8">
      <c r="A3628" t="n">
        <v>28147</v>
      </c>
      <c r="B3628" s="32" t="n">
        <v>16</v>
      </c>
      <c r="C3628" s="7" t="n">
        <v>0</v>
      </c>
    </row>
    <row r="3629" spans="1:8">
      <c r="A3629" t="s">
        <v>4</v>
      </c>
      <c r="B3629" s="4" t="s">
        <v>5</v>
      </c>
      <c r="C3629" s="4" t="s">
        <v>10</v>
      </c>
      <c r="D3629" s="4" t="s">
        <v>13</v>
      </c>
      <c r="E3629" s="4" t="s">
        <v>9</v>
      </c>
      <c r="F3629" s="4" t="s">
        <v>81</v>
      </c>
      <c r="G3629" s="4" t="s">
        <v>13</v>
      </c>
      <c r="H3629" s="4" t="s">
        <v>13</v>
      </c>
    </row>
    <row r="3630" spans="1:8">
      <c r="A3630" t="n">
        <v>28150</v>
      </c>
      <c r="B3630" s="49" t="n">
        <v>26</v>
      </c>
      <c r="C3630" s="7" t="n">
        <v>16</v>
      </c>
      <c r="D3630" s="7" t="n">
        <v>17</v>
      </c>
      <c r="E3630" s="7" t="n">
        <v>14382</v>
      </c>
      <c r="F3630" s="7" t="s">
        <v>301</v>
      </c>
      <c r="G3630" s="7" t="n">
        <v>2</v>
      </c>
      <c r="H3630" s="7" t="n">
        <v>0</v>
      </c>
    </row>
    <row r="3631" spans="1:8">
      <c r="A3631" t="s">
        <v>4</v>
      </c>
      <c r="B3631" s="4" t="s">
        <v>5</v>
      </c>
    </row>
    <row r="3632" spans="1:8">
      <c r="A3632" t="n">
        <v>28167</v>
      </c>
      <c r="B3632" s="50" t="n">
        <v>28</v>
      </c>
    </row>
    <row r="3633" spans="1:10">
      <c r="A3633" t="s">
        <v>4</v>
      </c>
      <c r="B3633" s="4" t="s">
        <v>5</v>
      </c>
      <c r="C3633" s="4" t="s">
        <v>23</v>
      </c>
    </row>
    <row r="3634" spans="1:10">
      <c r="A3634" t="n">
        <v>28168</v>
      </c>
      <c r="B3634" s="14" t="n">
        <v>3</v>
      </c>
      <c r="C3634" s="12" t="n">
        <f t="normal" ca="1">A3658</f>
        <v>0</v>
      </c>
    </row>
    <row r="3635" spans="1:10">
      <c r="A3635" t="s">
        <v>4</v>
      </c>
      <c r="B3635" s="4" t="s">
        <v>5</v>
      </c>
      <c r="C3635" s="4" t="s">
        <v>13</v>
      </c>
      <c r="D3635" s="20" t="s">
        <v>33</v>
      </c>
      <c r="E3635" s="4" t="s">
        <v>5</v>
      </c>
      <c r="F3635" s="4" t="s">
        <v>13</v>
      </c>
      <c r="G3635" s="4" t="s">
        <v>10</v>
      </c>
      <c r="H3635" s="20" t="s">
        <v>34</v>
      </c>
      <c r="I3635" s="4" t="s">
        <v>13</v>
      </c>
      <c r="J3635" s="4" t="s">
        <v>23</v>
      </c>
    </row>
    <row r="3636" spans="1:10">
      <c r="A3636" t="n">
        <v>28173</v>
      </c>
      <c r="B3636" s="11" t="n">
        <v>5</v>
      </c>
      <c r="C3636" s="7" t="n">
        <v>28</v>
      </c>
      <c r="D3636" s="20" t="s">
        <v>3</v>
      </c>
      <c r="E3636" s="30" t="n">
        <v>64</v>
      </c>
      <c r="F3636" s="7" t="n">
        <v>5</v>
      </c>
      <c r="G3636" s="7" t="n">
        <v>15</v>
      </c>
      <c r="H3636" s="20" t="s">
        <v>3</v>
      </c>
      <c r="I3636" s="7" t="n">
        <v>1</v>
      </c>
      <c r="J3636" s="12" t="n">
        <f t="normal" ca="1">A3648</f>
        <v>0</v>
      </c>
    </row>
    <row r="3637" spans="1:10">
      <c r="A3637" t="s">
        <v>4</v>
      </c>
      <c r="B3637" s="4" t="s">
        <v>5</v>
      </c>
      <c r="C3637" s="4" t="s">
        <v>13</v>
      </c>
      <c r="D3637" s="4" t="s">
        <v>10</v>
      </c>
      <c r="E3637" s="4" t="s">
        <v>6</v>
      </c>
    </row>
    <row r="3638" spans="1:10">
      <c r="A3638" t="n">
        <v>28184</v>
      </c>
      <c r="B3638" s="48" t="n">
        <v>51</v>
      </c>
      <c r="C3638" s="7" t="n">
        <v>4</v>
      </c>
      <c r="D3638" s="7" t="n">
        <v>15</v>
      </c>
      <c r="E3638" s="7" t="s">
        <v>181</v>
      </c>
    </row>
    <row r="3639" spans="1:10">
      <c r="A3639" t="s">
        <v>4</v>
      </c>
      <c r="B3639" s="4" t="s">
        <v>5</v>
      </c>
      <c r="C3639" s="4" t="s">
        <v>10</v>
      </c>
    </row>
    <row r="3640" spans="1:10">
      <c r="A3640" t="n">
        <v>28197</v>
      </c>
      <c r="B3640" s="32" t="n">
        <v>16</v>
      </c>
      <c r="C3640" s="7" t="n">
        <v>0</v>
      </c>
    </row>
    <row r="3641" spans="1:10">
      <c r="A3641" t="s">
        <v>4</v>
      </c>
      <c r="B3641" s="4" t="s">
        <v>5</v>
      </c>
      <c r="C3641" s="4" t="s">
        <v>10</v>
      </c>
      <c r="D3641" s="4" t="s">
        <v>13</v>
      </c>
      <c r="E3641" s="4" t="s">
        <v>9</v>
      </c>
      <c r="F3641" s="4" t="s">
        <v>81</v>
      </c>
      <c r="G3641" s="4" t="s">
        <v>13</v>
      </c>
      <c r="H3641" s="4" t="s">
        <v>13</v>
      </c>
    </row>
    <row r="3642" spans="1:10">
      <c r="A3642" t="n">
        <v>28200</v>
      </c>
      <c r="B3642" s="49" t="n">
        <v>26</v>
      </c>
      <c r="C3642" s="7" t="n">
        <v>15</v>
      </c>
      <c r="D3642" s="7" t="n">
        <v>17</v>
      </c>
      <c r="E3642" s="7" t="n">
        <v>15348</v>
      </c>
      <c r="F3642" s="7" t="s">
        <v>302</v>
      </c>
      <c r="G3642" s="7" t="n">
        <v>2</v>
      </c>
      <c r="H3642" s="7" t="n">
        <v>0</v>
      </c>
    </row>
    <row r="3643" spans="1:10">
      <c r="A3643" t="s">
        <v>4</v>
      </c>
      <c r="B3643" s="4" t="s">
        <v>5</v>
      </c>
    </row>
    <row r="3644" spans="1:10">
      <c r="A3644" t="n">
        <v>28215</v>
      </c>
      <c r="B3644" s="50" t="n">
        <v>28</v>
      </c>
    </row>
    <row r="3645" spans="1:10">
      <c r="A3645" t="s">
        <v>4</v>
      </c>
      <c r="B3645" s="4" t="s">
        <v>5</v>
      </c>
      <c r="C3645" s="4" t="s">
        <v>23</v>
      </c>
    </row>
    <row r="3646" spans="1:10">
      <c r="A3646" t="n">
        <v>28216</v>
      </c>
      <c r="B3646" s="14" t="n">
        <v>3</v>
      </c>
      <c r="C3646" s="12" t="n">
        <f t="normal" ca="1">A3658</f>
        <v>0</v>
      </c>
    </row>
    <row r="3647" spans="1:10">
      <c r="A3647" t="s">
        <v>4</v>
      </c>
      <c r="B3647" s="4" t="s">
        <v>5</v>
      </c>
      <c r="C3647" s="4" t="s">
        <v>13</v>
      </c>
      <c r="D3647" s="20" t="s">
        <v>33</v>
      </c>
      <c r="E3647" s="4" t="s">
        <v>5</v>
      </c>
      <c r="F3647" s="4" t="s">
        <v>13</v>
      </c>
      <c r="G3647" s="4" t="s">
        <v>10</v>
      </c>
      <c r="H3647" s="20" t="s">
        <v>34</v>
      </c>
      <c r="I3647" s="4" t="s">
        <v>13</v>
      </c>
      <c r="J3647" s="4" t="s">
        <v>23</v>
      </c>
    </row>
    <row r="3648" spans="1:10">
      <c r="A3648" t="n">
        <v>28221</v>
      </c>
      <c r="B3648" s="11" t="n">
        <v>5</v>
      </c>
      <c r="C3648" s="7" t="n">
        <v>28</v>
      </c>
      <c r="D3648" s="20" t="s">
        <v>3</v>
      </c>
      <c r="E3648" s="30" t="n">
        <v>64</v>
      </c>
      <c r="F3648" s="7" t="n">
        <v>5</v>
      </c>
      <c r="G3648" s="7" t="n">
        <v>14</v>
      </c>
      <c r="H3648" s="20" t="s">
        <v>3</v>
      </c>
      <c r="I3648" s="7" t="n">
        <v>1</v>
      </c>
      <c r="J3648" s="12" t="n">
        <f t="normal" ca="1">A3658</f>
        <v>0</v>
      </c>
    </row>
    <row r="3649" spans="1:10">
      <c r="A3649" t="s">
        <v>4</v>
      </c>
      <c r="B3649" s="4" t="s">
        <v>5</v>
      </c>
      <c r="C3649" s="4" t="s">
        <v>13</v>
      </c>
      <c r="D3649" s="4" t="s">
        <v>10</v>
      </c>
      <c r="E3649" s="4" t="s">
        <v>6</v>
      </c>
    </row>
    <row r="3650" spans="1:10">
      <c r="A3650" t="n">
        <v>28232</v>
      </c>
      <c r="B3650" s="48" t="n">
        <v>51</v>
      </c>
      <c r="C3650" s="7" t="n">
        <v>4</v>
      </c>
      <c r="D3650" s="7" t="n">
        <v>14</v>
      </c>
      <c r="E3650" s="7" t="s">
        <v>181</v>
      </c>
    </row>
    <row r="3651" spans="1:10">
      <c r="A3651" t="s">
        <v>4</v>
      </c>
      <c r="B3651" s="4" t="s">
        <v>5</v>
      </c>
      <c r="C3651" s="4" t="s">
        <v>10</v>
      </c>
    </row>
    <row r="3652" spans="1:10">
      <c r="A3652" t="n">
        <v>28245</v>
      </c>
      <c r="B3652" s="32" t="n">
        <v>16</v>
      </c>
      <c r="C3652" s="7" t="n">
        <v>0</v>
      </c>
    </row>
    <row r="3653" spans="1:10">
      <c r="A3653" t="s">
        <v>4</v>
      </c>
      <c r="B3653" s="4" t="s">
        <v>5</v>
      </c>
      <c r="C3653" s="4" t="s">
        <v>10</v>
      </c>
      <c r="D3653" s="4" t="s">
        <v>13</v>
      </c>
      <c r="E3653" s="4" t="s">
        <v>9</v>
      </c>
      <c r="F3653" s="4" t="s">
        <v>81</v>
      </c>
      <c r="G3653" s="4" t="s">
        <v>13</v>
      </c>
      <c r="H3653" s="4" t="s">
        <v>13</v>
      </c>
    </row>
    <row r="3654" spans="1:10">
      <c r="A3654" t="n">
        <v>28248</v>
      </c>
      <c r="B3654" s="49" t="n">
        <v>26</v>
      </c>
      <c r="C3654" s="7" t="n">
        <v>14</v>
      </c>
      <c r="D3654" s="7" t="n">
        <v>17</v>
      </c>
      <c r="E3654" s="7" t="n">
        <v>13331</v>
      </c>
      <c r="F3654" s="7" t="s">
        <v>303</v>
      </c>
      <c r="G3654" s="7" t="n">
        <v>2</v>
      </c>
      <c r="H3654" s="7" t="n">
        <v>0</v>
      </c>
    </row>
    <row r="3655" spans="1:10">
      <c r="A3655" t="s">
        <v>4</v>
      </c>
      <c r="B3655" s="4" t="s">
        <v>5</v>
      </c>
    </row>
    <row r="3656" spans="1:10">
      <c r="A3656" t="n">
        <v>28269</v>
      </c>
      <c r="B3656" s="50" t="n">
        <v>28</v>
      </c>
    </row>
    <row r="3657" spans="1:10">
      <c r="A3657" t="s">
        <v>4</v>
      </c>
      <c r="B3657" s="4" t="s">
        <v>5</v>
      </c>
      <c r="C3657" s="4" t="s">
        <v>10</v>
      </c>
      <c r="D3657" s="4" t="s">
        <v>13</v>
      </c>
    </row>
    <row r="3658" spans="1:10">
      <c r="A3658" t="n">
        <v>28270</v>
      </c>
      <c r="B3658" s="51" t="n">
        <v>89</v>
      </c>
      <c r="C3658" s="7" t="n">
        <v>65533</v>
      </c>
      <c r="D3658" s="7" t="n">
        <v>1</v>
      </c>
    </row>
    <row r="3659" spans="1:10">
      <c r="A3659" t="s">
        <v>4</v>
      </c>
      <c r="B3659" s="4" t="s">
        <v>5</v>
      </c>
      <c r="C3659" s="4" t="s">
        <v>13</v>
      </c>
      <c r="D3659" s="4" t="s">
        <v>10</v>
      </c>
      <c r="E3659" s="4" t="s">
        <v>24</v>
      </c>
    </row>
    <row r="3660" spans="1:10">
      <c r="A3660" t="n">
        <v>28274</v>
      </c>
      <c r="B3660" s="22" t="n">
        <v>58</v>
      </c>
      <c r="C3660" s="7" t="n">
        <v>101</v>
      </c>
      <c r="D3660" s="7" t="n">
        <v>500</v>
      </c>
      <c r="E3660" s="7" t="n">
        <v>1</v>
      </c>
    </row>
    <row r="3661" spans="1:10">
      <c r="A3661" t="s">
        <v>4</v>
      </c>
      <c r="B3661" s="4" t="s">
        <v>5</v>
      </c>
      <c r="C3661" s="4" t="s">
        <v>13</v>
      </c>
      <c r="D3661" s="4" t="s">
        <v>10</v>
      </c>
    </row>
    <row r="3662" spans="1:10">
      <c r="A3662" t="n">
        <v>28282</v>
      </c>
      <c r="B3662" s="22" t="n">
        <v>58</v>
      </c>
      <c r="C3662" s="7" t="n">
        <v>254</v>
      </c>
      <c r="D3662" s="7" t="n">
        <v>0</v>
      </c>
    </row>
    <row r="3663" spans="1:10">
      <c r="A3663" t="s">
        <v>4</v>
      </c>
      <c r="B3663" s="4" t="s">
        <v>5</v>
      </c>
      <c r="C3663" s="4" t="s">
        <v>13</v>
      </c>
      <c r="D3663" s="4" t="s">
        <v>13</v>
      </c>
      <c r="E3663" s="4" t="s">
        <v>24</v>
      </c>
      <c r="F3663" s="4" t="s">
        <v>24</v>
      </c>
      <c r="G3663" s="4" t="s">
        <v>24</v>
      </c>
      <c r="H3663" s="4" t="s">
        <v>10</v>
      </c>
    </row>
    <row r="3664" spans="1:10">
      <c r="A3664" t="n">
        <v>28286</v>
      </c>
      <c r="B3664" s="39" t="n">
        <v>45</v>
      </c>
      <c r="C3664" s="7" t="n">
        <v>2</v>
      </c>
      <c r="D3664" s="7" t="n">
        <v>3</v>
      </c>
      <c r="E3664" s="7" t="n">
        <v>4.53000020980835</v>
      </c>
      <c r="F3664" s="7" t="n">
        <v>20.8299999237061</v>
      </c>
      <c r="G3664" s="7" t="n">
        <v>-219.529998779297</v>
      </c>
      <c r="H3664" s="7" t="n">
        <v>0</v>
      </c>
    </row>
    <row r="3665" spans="1:8">
      <c r="A3665" t="s">
        <v>4</v>
      </c>
      <c r="B3665" s="4" t="s">
        <v>5</v>
      </c>
      <c r="C3665" s="4" t="s">
        <v>13</v>
      </c>
      <c r="D3665" s="4" t="s">
        <v>13</v>
      </c>
      <c r="E3665" s="4" t="s">
        <v>24</v>
      </c>
      <c r="F3665" s="4" t="s">
        <v>24</v>
      </c>
      <c r="G3665" s="4" t="s">
        <v>24</v>
      </c>
      <c r="H3665" s="4" t="s">
        <v>10</v>
      </c>
      <c r="I3665" s="4" t="s">
        <v>13</v>
      </c>
    </row>
    <row r="3666" spans="1:8">
      <c r="A3666" t="n">
        <v>28303</v>
      </c>
      <c r="B3666" s="39" t="n">
        <v>45</v>
      </c>
      <c r="C3666" s="7" t="n">
        <v>4</v>
      </c>
      <c r="D3666" s="7" t="n">
        <v>3</v>
      </c>
      <c r="E3666" s="7" t="n">
        <v>346.040008544922</v>
      </c>
      <c r="F3666" s="7" t="n">
        <v>327.079986572266</v>
      </c>
      <c r="G3666" s="7" t="n">
        <v>0</v>
      </c>
      <c r="H3666" s="7" t="n">
        <v>0</v>
      </c>
      <c r="I3666" s="7" t="n">
        <v>1</v>
      </c>
    </row>
    <row r="3667" spans="1:8">
      <c r="A3667" t="s">
        <v>4</v>
      </c>
      <c r="B3667" s="4" t="s">
        <v>5</v>
      </c>
      <c r="C3667" s="4" t="s">
        <v>13</v>
      </c>
      <c r="D3667" s="4" t="s">
        <v>13</v>
      </c>
      <c r="E3667" s="4" t="s">
        <v>24</v>
      </c>
      <c r="F3667" s="4" t="s">
        <v>10</v>
      </c>
    </row>
    <row r="3668" spans="1:8">
      <c r="A3668" t="n">
        <v>28321</v>
      </c>
      <c r="B3668" s="39" t="n">
        <v>45</v>
      </c>
      <c r="C3668" s="7" t="n">
        <v>5</v>
      </c>
      <c r="D3668" s="7" t="n">
        <v>3</v>
      </c>
      <c r="E3668" s="7" t="n">
        <v>3</v>
      </c>
      <c r="F3668" s="7" t="n">
        <v>0</v>
      </c>
    </row>
    <row r="3669" spans="1:8">
      <c r="A3669" t="s">
        <v>4</v>
      </c>
      <c r="B3669" s="4" t="s">
        <v>5</v>
      </c>
      <c r="C3669" s="4" t="s">
        <v>13</v>
      </c>
      <c r="D3669" s="4" t="s">
        <v>13</v>
      </c>
      <c r="E3669" s="4" t="s">
        <v>24</v>
      </c>
      <c r="F3669" s="4" t="s">
        <v>10</v>
      </c>
    </row>
    <row r="3670" spans="1:8">
      <c r="A3670" t="n">
        <v>28330</v>
      </c>
      <c r="B3670" s="39" t="n">
        <v>45</v>
      </c>
      <c r="C3670" s="7" t="n">
        <v>11</v>
      </c>
      <c r="D3670" s="7" t="n">
        <v>3</v>
      </c>
      <c r="E3670" s="7" t="n">
        <v>40</v>
      </c>
      <c r="F3670" s="7" t="n">
        <v>0</v>
      </c>
    </row>
    <row r="3671" spans="1:8">
      <c r="A3671" t="s">
        <v>4</v>
      </c>
      <c r="B3671" s="4" t="s">
        <v>5</v>
      </c>
      <c r="C3671" s="4" t="s">
        <v>13</v>
      </c>
      <c r="D3671" s="4" t="s">
        <v>10</v>
      </c>
      <c r="E3671" s="4" t="s">
        <v>24</v>
      </c>
      <c r="F3671" s="4" t="s">
        <v>24</v>
      </c>
      <c r="G3671" s="4" t="s">
        <v>24</v>
      </c>
    </row>
    <row r="3672" spans="1:8">
      <c r="A3672" t="n">
        <v>28339</v>
      </c>
      <c r="B3672" s="39" t="n">
        <v>45</v>
      </c>
      <c r="C3672" s="7" t="n">
        <v>15</v>
      </c>
      <c r="D3672" s="7" t="n">
        <v>29</v>
      </c>
      <c r="E3672" s="7" t="n">
        <v>0</v>
      </c>
      <c r="F3672" s="7" t="n">
        <v>1.20000004768372</v>
      </c>
      <c r="G3672" s="7" t="n">
        <v>0</v>
      </c>
    </row>
    <row r="3673" spans="1:8">
      <c r="A3673" t="s">
        <v>4</v>
      </c>
      <c r="B3673" s="4" t="s">
        <v>5</v>
      </c>
      <c r="C3673" s="4" t="s">
        <v>13</v>
      </c>
      <c r="D3673" s="4" t="s">
        <v>13</v>
      </c>
      <c r="E3673" s="4" t="s">
        <v>24</v>
      </c>
      <c r="F3673" s="4" t="s">
        <v>24</v>
      </c>
      <c r="G3673" s="4" t="s">
        <v>24</v>
      </c>
      <c r="H3673" s="4" t="s">
        <v>10</v>
      </c>
      <c r="I3673" s="4" t="s">
        <v>13</v>
      </c>
    </row>
    <row r="3674" spans="1:8">
      <c r="A3674" t="n">
        <v>28355</v>
      </c>
      <c r="B3674" s="39" t="n">
        <v>45</v>
      </c>
      <c r="C3674" s="7" t="n">
        <v>4</v>
      </c>
      <c r="D3674" s="7" t="n">
        <v>3</v>
      </c>
      <c r="E3674" s="7" t="n">
        <v>10.5699996948242</v>
      </c>
      <c r="F3674" s="7" t="n">
        <v>325.570007324219</v>
      </c>
      <c r="G3674" s="7" t="n">
        <v>0</v>
      </c>
      <c r="H3674" s="7" t="n">
        <v>0</v>
      </c>
      <c r="I3674" s="7" t="n">
        <v>0</v>
      </c>
    </row>
    <row r="3675" spans="1:8">
      <c r="A3675" t="s">
        <v>4</v>
      </c>
      <c r="B3675" s="4" t="s">
        <v>5</v>
      </c>
      <c r="C3675" s="4" t="s">
        <v>13</v>
      </c>
      <c r="D3675" s="4" t="s">
        <v>13</v>
      </c>
      <c r="E3675" s="4" t="s">
        <v>24</v>
      </c>
      <c r="F3675" s="4" t="s">
        <v>10</v>
      </c>
    </row>
    <row r="3676" spans="1:8">
      <c r="A3676" t="n">
        <v>28373</v>
      </c>
      <c r="B3676" s="39" t="n">
        <v>45</v>
      </c>
      <c r="C3676" s="7" t="n">
        <v>5</v>
      </c>
      <c r="D3676" s="7" t="n">
        <v>3</v>
      </c>
      <c r="E3676" s="7" t="n">
        <v>1.89999997615814</v>
      </c>
      <c r="F3676" s="7" t="n">
        <v>0</v>
      </c>
    </row>
    <row r="3677" spans="1:8">
      <c r="A3677" t="s">
        <v>4</v>
      </c>
      <c r="B3677" s="4" t="s">
        <v>5</v>
      </c>
      <c r="C3677" s="4" t="s">
        <v>13</v>
      </c>
      <c r="D3677" s="4" t="s">
        <v>13</v>
      </c>
      <c r="E3677" s="4" t="s">
        <v>24</v>
      </c>
      <c r="F3677" s="4" t="s">
        <v>10</v>
      </c>
    </row>
    <row r="3678" spans="1:8">
      <c r="A3678" t="n">
        <v>28382</v>
      </c>
      <c r="B3678" s="39" t="n">
        <v>45</v>
      </c>
      <c r="C3678" s="7" t="n">
        <v>11</v>
      </c>
      <c r="D3678" s="7" t="n">
        <v>3</v>
      </c>
      <c r="E3678" s="7" t="n">
        <v>40</v>
      </c>
      <c r="F3678" s="7" t="n">
        <v>0</v>
      </c>
    </row>
    <row r="3679" spans="1:8">
      <c r="A3679" t="s">
        <v>4</v>
      </c>
      <c r="B3679" s="4" t="s">
        <v>5</v>
      </c>
      <c r="C3679" s="4" t="s">
        <v>10</v>
      </c>
      <c r="D3679" s="4" t="s">
        <v>10</v>
      </c>
      <c r="E3679" s="4" t="s">
        <v>10</v>
      </c>
    </row>
    <row r="3680" spans="1:8">
      <c r="A3680" t="n">
        <v>28391</v>
      </c>
      <c r="B3680" s="45" t="n">
        <v>61</v>
      </c>
      <c r="C3680" s="7" t="n">
        <v>0</v>
      </c>
      <c r="D3680" s="7" t="n">
        <v>29</v>
      </c>
      <c r="E3680" s="7" t="n">
        <v>1000</v>
      </c>
    </row>
    <row r="3681" spans="1:9">
      <c r="A3681" t="s">
        <v>4</v>
      </c>
      <c r="B3681" s="4" t="s">
        <v>5</v>
      </c>
      <c r="C3681" s="4" t="s">
        <v>10</v>
      </c>
      <c r="D3681" s="4" t="s">
        <v>10</v>
      </c>
      <c r="E3681" s="4" t="s">
        <v>10</v>
      </c>
    </row>
    <row r="3682" spans="1:9">
      <c r="A3682" t="n">
        <v>28398</v>
      </c>
      <c r="B3682" s="45" t="n">
        <v>61</v>
      </c>
      <c r="C3682" s="7" t="n">
        <v>6</v>
      </c>
      <c r="D3682" s="7" t="n">
        <v>29</v>
      </c>
      <c r="E3682" s="7" t="n">
        <v>1000</v>
      </c>
    </row>
    <row r="3683" spans="1:9">
      <c r="A3683" t="s">
        <v>4</v>
      </c>
      <c r="B3683" s="4" t="s">
        <v>5</v>
      </c>
      <c r="C3683" s="4" t="s">
        <v>10</v>
      </c>
      <c r="D3683" s="4" t="s">
        <v>10</v>
      </c>
      <c r="E3683" s="4" t="s">
        <v>10</v>
      </c>
    </row>
    <row r="3684" spans="1:9">
      <c r="A3684" t="n">
        <v>28405</v>
      </c>
      <c r="B3684" s="45" t="n">
        <v>61</v>
      </c>
      <c r="C3684" s="7" t="n">
        <v>61489</v>
      </c>
      <c r="D3684" s="7" t="n">
        <v>29</v>
      </c>
      <c r="E3684" s="7" t="n">
        <v>1000</v>
      </c>
    </row>
    <row r="3685" spans="1:9">
      <c r="A3685" t="s">
        <v>4</v>
      </c>
      <c r="B3685" s="4" t="s">
        <v>5</v>
      </c>
      <c r="C3685" s="4" t="s">
        <v>10</v>
      </c>
      <c r="D3685" s="4" t="s">
        <v>10</v>
      </c>
      <c r="E3685" s="4" t="s">
        <v>10</v>
      </c>
    </row>
    <row r="3686" spans="1:9">
      <c r="A3686" t="n">
        <v>28412</v>
      </c>
      <c r="B3686" s="45" t="n">
        <v>61</v>
      </c>
      <c r="C3686" s="7" t="n">
        <v>61490</v>
      </c>
      <c r="D3686" s="7" t="n">
        <v>29</v>
      </c>
      <c r="E3686" s="7" t="n">
        <v>1000</v>
      </c>
    </row>
    <row r="3687" spans="1:9">
      <c r="A3687" t="s">
        <v>4</v>
      </c>
      <c r="B3687" s="4" t="s">
        <v>5</v>
      </c>
      <c r="C3687" s="4" t="s">
        <v>10</v>
      </c>
      <c r="D3687" s="4" t="s">
        <v>10</v>
      </c>
      <c r="E3687" s="4" t="s">
        <v>10</v>
      </c>
    </row>
    <row r="3688" spans="1:9">
      <c r="A3688" t="n">
        <v>28419</v>
      </c>
      <c r="B3688" s="45" t="n">
        <v>61</v>
      </c>
      <c r="C3688" s="7" t="n">
        <v>61488</v>
      </c>
      <c r="D3688" s="7" t="n">
        <v>29</v>
      </c>
      <c r="E3688" s="7" t="n">
        <v>1000</v>
      </c>
    </row>
    <row r="3689" spans="1:9">
      <c r="A3689" t="s">
        <v>4</v>
      </c>
      <c r="B3689" s="4" t="s">
        <v>5</v>
      </c>
      <c r="C3689" s="4" t="s">
        <v>10</v>
      </c>
      <c r="D3689" s="4" t="s">
        <v>10</v>
      </c>
      <c r="E3689" s="4" t="s">
        <v>10</v>
      </c>
    </row>
    <row r="3690" spans="1:9">
      <c r="A3690" t="n">
        <v>28426</v>
      </c>
      <c r="B3690" s="45" t="n">
        <v>61</v>
      </c>
      <c r="C3690" s="7" t="n">
        <v>3</v>
      </c>
      <c r="D3690" s="7" t="n">
        <v>29</v>
      </c>
      <c r="E3690" s="7" t="n">
        <v>1000</v>
      </c>
    </row>
    <row r="3691" spans="1:9">
      <c r="A3691" t="s">
        <v>4</v>
      </c>
      <c r="B3691" s="4" t="s">
        <v>5</v>
      </c>
      <c r="C3691" s="4" t="s">
        <v>10</v>
      </c>
      <c r="D3691" s="4" t="s">
        <v>10</v>
      </c>
      <c r="E3691" s="4" t="s">
        <v>10</v>
      </c>
    </row>
    <row r="3692" spans="1:9">
      <c r="A3692" t="n">
        <v>28433</v>
      </c>
      <c r="B3692" s="45" t="n">
        <v>61</v>
      </c>
      <c r="C3692" s="7" t="n">
        <v>5</v>
      </c>
      <c r="D3692" s="7" t="n">
        <v>29</v>
      </c>
      <c r="E3692" s="7" t="n">
        <v>1000</v>
      </c>
    </row>
    <row r="3693" spans="1:9">
      <c r="A3693" t="s">
        <v>4</v>
      </c>
      <c r="B3693" s="4" t="s">
        <v>5</v>
      </c>
      <c r="C3693" s="4" t="s">
        <v>10</v>
      </c>
      <c r="D3693" s="4" t="s">
        <v>10</v>
      </c>
      <c r="E3693" s="4" t="s">
        <v>10</v>
      </c>
    </row>
    <row r="3694" spans="1:9">
      <c r="A3694" t="n">
        <v>28440</v>
      </c>
      <c r="B3694" s="45" t="n">
        <v>61</v>
      </c>
      <c r="C3694" s="7" t="n">
        <v>7032</v>
      </c>
      <c r="D3694" s="7" t="n">
        <v>29</v>
      </c>
      <c r="E3694" s="7" t="n">
        <v>1000</v>
      </c>
    </row>
    <row r="3695" spans="1:9">
      <c r="A3695" t="s">
        <v>4</v>
      </c>
      <c r="B3695" s="4" t="s">
        <v>5</v>
      </c>
      <c r="C3695" s="4" t="s">
        <v>13</v>
      </c>
      <c r="D3695" s="4" t="s">
        <v>10</v>
      </c>
      <c r="E3695" s="4" t="s">
        <v>6</v>
      </c>
      <c r="F3695" s="4" t="s">
        <v>6</v>
      </c>
      <c r="G3695" s="4" t="s">
        <v>6</v>
      </c>
      <c r="H3695" s="4" t="s">
        <v>6</v>
      </c>
    </row>
    <row r="3696" spans="1:9">
      <c r="A3696" t="n">
        <v>28447</v>
      </c>
      <c r="B3696" s="48" t="n">
        <v>51</v>
      </c>
      <c r="C3696" s="7" t="n">
        <v>3</v>
      </c>
      <c r="D3696" s="7" t="n">
        <v>6</v>
      </c>
      <c r="E3696" s="7" t="s">
        <v>295</v>
      </c>
      <c r="F3696" s="7" t="s">
        <v>185</v>
      </c>
      <c r="G3696" s="7" t="s">
        <v>79</v>
      </c>
      <c r="H3696" s="7" t="s">
        <v>78</v>
      </c>
    </row>
    <row r="3697" spans="1:8">
      <c r="A3697" t="s">
        <v>4</v>
      </c>
      <c r="B3697" s="4" t="s">
        <v>5</v>
      </c>
      <c r="C3697" s="4" t="s">
        <v>13</v>
      </c>
      <c r="D3697" s="4" t="s">
        <v>10</v>
      </c>
    </row>
    <row r="3698" spans="1:8">
      <c r="A3698" t="n">
        <v>28460</v>
      </c>
      <c r="B3698" s="22" t="n">
        <v>58</v>
      </c>
      <c r="C3698" s="7" t="n">
        <v>255</v>
      </c>
      <c r="D3698" s="7" t="n">
        <v>0</v>
      </c>
    </row>
    <row r="3699" spans="1:8">
      <c r="A3699" t="s">
        <v>4</v>
      </c>
      <c r="B3699" s="4" t="s">
        <v>5</v>
      </c>
      <c r="C3699" s="4" t="s">
        <v>10</v>
      </c>
      <c r="D3699" s="4" t="s">
        <v>13</v>
      </c>
      <c r="E3699" s="4" t="s">
        <v>13</v>
      </c>
      <c r="F3699" s="4" t="s">
        <v>6</v>
      </c>
    </row>
    <row r="3700" spans="1:8">
      <c r="A3700" t="n">
        <v>28464</v>
      </c>
      <c r="B3700" s="27" t="n">
        <v>47</v>
      </c>
      <c r="C3700" s="7" t="n">
        <v>29</v>
      </c>
      <c r="D3700" s="7" t="n">
        <v>0</v>
      </c>
      <c r="E3700" s="7" t="n">
        <v>0</v>
      </c>
      <c r="F3700" s="7" t="s">
        <v>209</v>
      </c>
    </row>
    <row r="3701" spans="1:8">
      <c r="A3701" t="s">
        <v>4</v>
      </c>
      <c r="B3701" s="4" t="s">
        <v>5</v>
      </c>
      <c r="C3701" s="4" t="s">
        <v>10</v>
      </c>
    </row>
    <row r="3702" spans="1:8">
      <c r="A3702" t="n">
        <v>28479</v>
      </c>
      <c r="B3702" s="32" t="n">
        <v>16</v>
      </c>
      <c r="C3702" s="7" t="n">
        <v>350</v>
      </c>
    </row>
    <row r="3703" spans="1:8">
      <c r="A3703" t="s">
        <v>4</v>
      </c>
      <c r="B3703" s="4" t="s">
        <v>5</v>
      </c>
      <c r="C3703" s="4" t="s">
        <v>13</v>
      </c>
      <c r="D3703" s="4" t="s">
        <v>10</v>
      </c>
      <c r="E3703" s="4" t="s">
        <v>10</v>
      </c>
      <c r="F3703" s="4" t="s">
        <v>9</v>
      </c>
    </row>
    <row r="3704" spans="1:8">
      <c r="A3704" t="n">
        <v>28482</v>
      </c>
      <c r="B3704" s="40" t="n">
        <v>84</v>
      </c>
      <c r="C3704" s="7" t="n">
        <v>0</v>
      </c>
      <c r="D3704" s="7" t="n">
        <v>2</v>
      </c>
      <c r="E3704" s="7" t="n">
        <v>0</v>
      </c>
      <c r="F3704" s="7" t="n">
        <v>1050253722</v>
      </c>
    </row>
    <row r="3705" spans="1:8">
      <c r="A3705" t="s">
        <v>4</v>
      </c>
      <c r="B3705" s="4" t="s">
        <v>5</v>
      </c>
      <c r="C3705" s="4" t="s">
        <v>10</v>
      </c>
      <c r="D3705" s="4" t="s">
        <v>10</v>
      </c>
      <c r="E3705" s="4" t="s">
        <v>24</v>
      </c>
      <c r="F3705" s="4" t="s">
        <v>24</v>
      </c>
      <c r="G3705" s="4" t="s">
        <v>24</v>
      </c>
      <c r="H3705" s="4" t="s">
        <v>24</v>
      </c>
      <c r="I3705" s="4" t="s">
        <v>24</v>
      </c>
      <c r="J3705" s="4" t="s">
        <v>13</v>
      </c>
      <c r="K3705" s="4" t="s">
        <v>10</v>
      </c>
    </row>
    <row r="3706" spans="1:8">
      <c r="A3706" t="n">
        <v>28492</v>
      </c>
      <c r="B3706" s="71" t="n">
        <v>55</v>
      </c>
      <c r="C3706" s="7" t="n">
        <v>29</v>
      </c>
      <c r="D3706" s="7" t="n">
        <v>65026</v>
      </c>
      <c r="E3706" s="7" t="n">
        <v>-4.69999980926514</v>
      </c>
      <c r="F3706" s="7" t="n">
        <v>13.2200002670288</v>
      </c>
      <c r="G3706" s="7" t="n">
        <v>-193.649993896484</v>
      </c>
      <c r="H3706" s="7" t="n">
        <v>5</v>
      </c>
      <c r="I3706" s="7" t="n">
        <v>10</v>
      </c>
      <c r="J3706" s="7" t="n">
        <v>0</v>
      </c>
      <c r="K3706" s="7" t="n">
        <v>129</v>
      </c>
    </row>
    <row r="3707" spans="1:8">
      <c r="A3707" t="s">
        <v>4</v>
      </c>
      <c r="B3707" s="4" t="s">
        <v>5</v>
      </c>
      <c r="C3707" s="4" t="s">
        <v>13</v>
      </c>
      <c r="D3707" s="4" t="s">
        <v>10</v>
      </c>
      <c r="E3707" s="4" t="s">
        <v>24</v>
      </c>
      <c r="F3707" s="4" t="s">
        <v>10</v>
      </c>
      <c r="G3707" s="4" t="s">
        <v>9</v>
      </c>
      <c r="H3707" s="4" t="s">
        <v>9</v>
      </c>
      <c r="I3707" s="4" t="s">
        <v>10</v>
      </c>
      <c r="J3707" s="4" t="s">
        <v>10</v>
      </c>
      <c r="K3707" s="4" t="s">
        <v>9</v>
      </c>
      <c r="L3707" s="4" t="s">
        <v>9</v>
      </c>
      <c r="M3707" s="4" t="s">
        <v>9</v>
      </c>
      <c r="N3707" s="4" t="s">
        <v>9</v>
      </c>
      <c r="O3707" s="4" t="s">
        <v>6</v>
      </c>
    </row>
    <row r="3708" spans="1:8">
      <c r="A3708" t="n">
        <v>28520</v>
      </c>
      <c r="B3708" s="15" t="n">
        <v>50</v>
      </c>
      <c r="C3708" s="7" t="n">
        <v>0</v>
      </c>
      <c r="D3708" s="7" t="n">
        <v>4023</v>
      </c>
      <c r="E3708" s="7" t="n">
        <v>1</v>
      </c>
      <c r="F3708" s="7" t="n">
        <v>300</v>
      </c>
      <c r="G3708" s="7" t="n">
        <v>0</v>
      </c>
      <c r="H3708" s="7" t="n">
        <v>-1069547520</v>
      </c>
      <c r="I3708" s="7" t="n">
        <v>0</v>
      </c>
      <c r="J3708" s="7" t="n">
        <v>65533</v>
      </c>
      <c r="K3708" s="7" t="n">
        <v>0</v>
      </c>
      <c r="L3708" s="7" t="n">
        <v>0</v>
      </c>
      <c r="M3708" s="7" t="n">
        <v>0</v>
      </c>
      <c r="N3708" s="7" t="n">
        <v>0</v>
      </c>
      <c r="O3708" s="7" t="s">
        <v>12</v>
      </c>
    </row>
    <row r="3709" spans="1:8">
      <c r="A3709" t="s">
        <v>4</v>
      </c>
      <c r="B3709" s="4" t="s">
        <v>5</v>
      </c>
      <c r="C3709" s="4" t="s">
        <v>13</v>
      </c>
      <c r="D3709" s="4" t="s">
        <v>10</v>
      </c>
      <c r="E3709" s="4" t="s">
        <v>24</v>
      </c>
      <c r="F3709" s="4" t="s">
        <v>10</v>
      </c>
      <c r="G3709" s="4" t="s">
        <v>9</v>
      </c>
      <c r="H3709" s="4" t="s">
        <v>9</v>
      </c>
      <c r="I3709" s="4" t="s">
        <v>10</v>
      </c>
      <c r="J3709" s="4" t="s">
        <v>10</v>
      </c>
      <c r="K3709" s="4" t="s">
        <v>9</v>
      </c>
      <c r="L3709" s="4" t="s">
        <v>9</v>
      </c>
      <c r="M3709" s="4" t="s">
        <v>9</v>
      </c>
      <c r="N3709" s="4" t="s">
        <v>9</v>
      </c>
      <c r="O3709" s="4" t="s">
        <v>6</v>
      </c>
    </row>
    <row r="3710" spans="1:8">
      <c r="A3710" t="n">
        <v>28559</v>
      </c>
      <c r="B3710" s="15" t="n">
        <v>50</v>
      </c>
      <c r="C3710" s="7" t="n">
        <v>0</v>
      </c>
      <c r="D3710" s="7" t="n">
        <v>4255</v>
      </c>
      <c r="E3710" s="7" t="n">
        <v>1</v>
      </c>
      <c r="F3710" s="7" t="n">
        <v>300</v>
      </c>
      <c r="G3710" s="7" t="n">
        <v>0</v>
      </c>
      <c r="H3710" s="7" t="n">
        <v>-1061158912</v>
      </c>
      <c r="I3710" s="7" t="n">
        <v>0</v>
      </c>
      <c r="J3710" s="7" t="n">
        <v>65533</v>
      </c>
      <c r="K3710" s="7" t="n">
        <v>0</v>
      </c>
      <c r="L3710" s="7" t="n">
        <v>0</v>
      </c>
      <c r="M3710" s="7" t="n">
        <v>0</v>
      </c>
      <c r="N3710" s="7" t="n">
        <v>0</v>
      </c>
      <c r="O3710" s="7" t="s">
        <v>12</v>
      </c>
    </row>
    <row r="3711" spans="1:8">
      <c r="A3711" t="s">
        <v>4</v>
      </c>
      <c r="B3711" s="4" t="s">
        <v>5</v>
      </c>
      <c r="C3711" s="4" t="s">
        <v>13</v>
      </c>
      <c r="D3711" s="4" t="s">
        <v>13</v>
      </c>
      <c r="E3711" s="4" t="s">
        <v>24</v>
      </c>
      <c r="F3711" s="4" t="s">
        <v>10</v>
      </c>
    </row>
    <row r="3712" spans="1:8">
      <c r="A3712" t="n">
        <v>28598</v>
      </c>
      <c r="B3712" s="39" t="n">
        <v>45</v>
      </c>
      <c r="C3712" s="7" t="n">
        <v>5</v>
      </c>
      <c r="D3712" s="7" t="n">
        <v>0</v>
      </c>
      <c r="E3712" s="7" t="n">
        <v>3</v>
      </c>
      <c r="F3712" s="7" t="n">
        <v>2000</v>
      </c>
    </row>
    <row r="3713" spans="1:15">
      <c r="A3713" t="s">
        <v>4</v>
      </c>
      <c r="B3713" s="4" t="s">
        <v>5</v>
      </c>
      <c r="C3713" s="4" t="s">
        <v>13</v>
      </c>
      <c r="D3713" s="4" t="s">
        <v>10</v>
      </c>
      <c r="E3713" s="4" t="s">
        <v>6</v>
      </c>
    </row>
    <row r="3714" spans="1:15">
      <c r="A3714" t="n">
        <v>28607</v>
      </c>
      <c r="B3714" s="48" t="n">
        <v>51</v>
      </c>
      <c r="C3714" s="7" t="n">
        <v>4</v>
      </c>
      <c r="D3714" s="7" t="n">
        <v>29</v>
      </c>
      <c r="E3714" s="7" t="s">
        <v>107</v>
      </c>
    </row>
    <row r="3715" spans="1:15">
      <c r="A3715" t="s">
        <v>4</v>
      </c>
      <c r="B3715" s="4" t="s">
        <v>5</v>
      </c>
      <c r="C3715" s="4" t="s">
        <v>10</v>
      </c>
    </row>
    <row r="3716" spans="1:15">
      <c r="A3716" t="n">
        <v>28621</v>
      </c>
      <c r="B3716" s="32" t="n">
        <v>16</v>
      </c>
      <c r="C3716" s="7" t="n">
        <v>0</v>
      </c>
    </row>
    <row r="3717" spans="1:15">
      <c r="A3717" t="s">
        <v>4</v>
      </c>
      <c r="B3717" s="4" t="s">
        <v>5</v>
      </c>
      <c r="C3717" s="4" t="s">
        <v>10</v>
      </c>
      <c r="D3717" s="4" t="s">
        <v>13</v>
      </c>
      <c r="E3717" s="4" t="s">
        <v>9</v>
      </c>
      <c r="F3717" s="4" t="s">
        <v>81</v>
      </c>
      <c r="G3717" s="4" t="s">
        <v>13</v>
      </c>
      <c r="H3717" s="4" t="s">
        <v>13</v>
      </c>
      <c r="I3717" s="4" t="s">
        <v>13</v>
      </c>
    </row>
    <row r="3718" spans="1:15">
      <c r="A3718" t="n">
        <v>28624</v>
      </c>
      <c r="B3718" s="49" t="n">
        <v>26</v>
      </c>
      <c r="C3718" s="7" t="n">
        <v>29</v>
      </c>
      <c r="D3718" s="7" t="n">
        <v>17</v>
      </c>
      <c r="E3718" s="7" t="n">
        <v>39309</v>
      </c>
      <c r="F3718" s="7" t="s">
        <v>304</v>
      </c>
      <c r="G3718" s="7" t="n">
        <v>8</v>
      </c>
      <c r="H3718" s="7" t="n">
        <v>2</v>
      </c>
      <c r="I3718" s="7" t="n">
        <v>0</v>
      </c>
    </row>
    <row r="3719" spans="1:15">
      <c r="A3719" t="s">
        <v>4</v>
      </c>
      <c r="B3719" s="4" t="s">
        <v>5</v>
      </c>
      <c r="C3719" s="4" t="s">
        <v>10</v>
      </c>
    </row>
    <row r="3720" spans="1:15">
      <c r="A3720" t="n">
        <v>28642</v>
      </c>
      <c r="B3720" s="32" t="n">
        <v>16</v>
      </c>
      <c r="C3720" s="7" t="n">
        <v>1000</v>
      </c>
    </row>
    <row r="3721" spans="1:15">
      <c r="A3721" t="s">
        <v>4</v>
      </c>
      <c r="B3721" s="4" t="s">
        <v>5</v>
      </c>
      <c r="C3721" s="4" t="s">
        <v>10</v>
      </c>
      <c r="D3721" s="4" t="s">
        <v>13</v>
      </c>
    </row>
    <row r="3722" spans="1:15">
      <c r="A3722" t="n">
        <v>28645</v>
      </c>
      <c r="B3722" s="51" t="n">
        <v>89</v>
      </c>
      <c r="C3722" s="7" t="n">
        <v>29</v>
      </c>
      <c r="D3722" s="7" t="n">
        <v>0</v>
      </c>
    </row>
    <row r="3723" spans="1:15">
      <c r="A3723" t="s">
        <v>4</v>
      </c>
      <c r="B3723" s="4" t="s">
        <v>5</v>
      </c>
      <c r="C3723" s="4" t="s">
        <v>10</v>
      </c>
    </row>
    <row r="3724" spans="1:15">
      <c r="A3724" t="n">
        <v>28649</v>
      </c>
      <c r="B3724" s="32" t="n">
        <v>16</v>
      </c>
      <c r="C3724" s="7" t="n">
        <v>1500</v>
      </c>
    </row>
    <row r="3725" spans="1:15">
      <c r="A3725" t="s">
        <v>4</v>
      </c>
      <c r="B3725" s="4" t="s">
        <v>5</v>
      </c>
      <c r="C3725" s="4" t="s">
        <v>13</v>
      </c>
      <c r="D3725" s="4" t="s">
        <v>10</v>
      </c>
      <c r="E3725" s="4" t="s">
        <v>24</v>
      </c>
    </row>
    <row r="3726" spans="1:15">
      <c r="A3726" t="n">
        <v>28652</v>
      </c>
      <c r="B3726" s="22" t="n">
        <v>58</v>
      </c>
      <c r="C3726" s="7" t="n">
        <v>101</v>
      </c>
      <c r="D3726" s="7" t="n">
        <v>500</v>
      </c>
      <c r="E3726" s="7" t="n">
        <v>1</v>
      </c>
    </row>
    <row r="3727" spans="1:15">
      <c r="A3727" t="s">
        <v>4</v>
      </c>
      <c r="B3727" s="4" t="s">
        <v>5</v>
      </c>
      <c r="C3727" s="4" t="s">
        <v>13</v>
      </c>
      <c r="D3727" s="4" t="s">
        <v>10</v>
      </c>
    </row>
    <row r="3728" spans="1:15">
      <c r="A3728" t="n">
        <v>28660</v>
      </c>
      <c r="B3728" s="22" t="n">
        <v>58</v>
      </c>
      <c r="C3728" s="7" t="n">
        <v>254</v>
      </c>
      <c r="D3728" s="7" t="n">
        <v>0</v>
      </c>
    </row>
    <row r="3729" spans="1:9">
      <c r="A3729" t="s">
        <v>4</v>
      </c>
      <c r="B3729" s="4" t="s">
        <v>5</v>
      </c>
      <c r="C3729" s="4" t="s">
        <v>13</v>
      </c>
    </row>
    <row r="3730" spans="1:9">
      <c r="A3730" t="n">
        <v>28664</v>
      </c>
      <c r="B3730" s="39" t="n">
        <v>45</v>
      </c>
      <c r="C3730" s="7" t="n">
        <v>16</v>
      </c>
    </row>
    <row r="3731" spans="1:9">
      <c r="A3731" t="s">
        <v>4</v>
      </c>
      <c r="B3731" s="4" t="s">
        <v>5</v>
      </c>
      <c r="C3731" s="4" t="s">
        <v>13</v>
      </c>
      <c r="D3731" s="4" t="s">
        <v>13</v>
      </c>
      <c r="E3731" s="4" t="s">
        <v>24</v>
      </c>
      <c r="F3731" s="4" t="s">
        <v>24</v>
      </c>
      <c r="G3731" s="4" t="s">
        <v>24</v>
      </c>
      <c r="H3731" s="4" t="s">
        <v>10</v>
      </c>
    </row>
    <row r="3732" spans="1:9">
      <c r="A3732" t="n">
        <v>28666</v>
      </c>
      <c r="B3732" s="39" t="n">
        <v>45</v>
      </c>
      <c r="C3732" s="7" t="n">
        <v>2</v>
      </c>
      <c r="D3732" s="7" t="n">
        <v>3</v>
      </c>
      <c r="E3732" s="7" t="n">
        <v>-4.69000005722046</v>
      </c>
      <c r="F3732" s="7" t="n">
        <v>13.6099996566772</v>
      </c>
      <c r="G3732" s="7" t="n">
        <v>-193.610000610352</v>
      </c>
      <c r="H3732" s="7" t="n">
        <v>0</v>
      </c>
    </row>
    <row r="3733" spans="1:9">
      <c r="A3733" t="s">
        <v>4</v>
      </c>
      <c r="B3733" s="4" t="s">
        <v>5</v>
      </c>
      <c r="C3733" s="4" t="s">
        <v>13</v>
      </c>
      <c r="D3733" s="4" t="s">
        <v>13</v>
      </c>
      <c r="E3733" s="4" t="s">
        <v>24</v>
      </c>
      <c r="F3733" s="4" t="s">
        <v>24</v>
      </c>
      <c r="G3733" s="4" t="s">
        <v>24</v>
      </c>
      <c r="H3733" s="4" t="s">
        <v>10</v>
      </c>
      <c r="I3733" s="4" t="s">
        <v>13</v>
      </c>
    </row>
    <row r="3734" spans="1:9">
      <c r="A3734" t="n">
        <v>28683</v>
      </c>
      <c r="B3734" s="39" t="n">
        <v>45</v>
      </c>
      <c r="C3734" s="7" t="n">
        <v>4</v>
      </c>
      <c r="D3734" s="7" t="n">
        <v>3</v>
      </c>
      <c r="E3734" s="7" t="n">
        <v>23.5699996948242</v>
      </c>
      <c r="F3734" s="7" t="n">
        <v>185.440002441406</v>
      </c>
      <c r="G3734" s="7" t="n">
        <v>4</v>
      </c>
      <c r="H3734" s="7" t="n">
        <v>0</v>
      </c>
      <c r="I3734" s="7" t="n">
        <v>0</v>
      </c>
    </row>
    <row r="3735" spans="1:9">
      <c r="A3735" t="s">
        <v>4</v>
      </c>
      <c r="B3735" s="4" t="s">
        <v>5</v>
      </c>
      <c r="C3735" s="4" t="s">
        <v>13</v>
      </c>
      <c r="D3735" s="4" t="s">
        <v>13</v>
      </c>
      <c r="E3735" s="4" t="s">
        <v>24</v>
      </c>
      <c r="F3735" s="4" t="s">
        <v>10</v>
      </c>
    </row>
    <row r="3736" spans="1:9">
      <c r="A3736" t="n">
        <v>28701</v>
      </c>
      <c r="B3736" s="39" t="n">
        <v>45</v>
      </c>
      <c r="C3736" s="7" t="n">
        <v>5</v>
      </c>
      <c r="D3736" s="7" t="n">
        <v>3</v>
      </c>
      <c r="E3736" s="7" t="n">
        <v>1.79999995231628</v>
      </c>
      <c r="F3736" s="7" t="n">
        <v>0</v>
      </c>
    </row>
    <row r="3737" spans="1:9">
      <c r="A3737" t="s">
        <v>4</v>
      </c>
      <c r="B3737" s="4" t="s">
        <v>5</v>
      </c>
      <c r="C3737" s="4" t="s">
        <v>13</v>
      </c>
      <c r="D3737" s="4" t="s">
        <v>13</v>
      </c>
      <c r="E3737" s="4" t="s">
        <v>24</v>
      </c>
      <c r="F3737" s="4" t="s">
        <v>10</v>
      </c>
    </row>
    <row r="3738" spans="1:9">
      <c r="A3738" t="n">
        <v>28710</v>
      </c>
      <c r="B3738" s="39" t="n">
        <v>45</v>
      </c>
      <c r="C3738" s="7" t="n">
        <v>11</v>
      </c>
      <c r="D3738" s="7" t="n">
        <v>3</v>
      </c>
      <c r="E3738" s="7" t="n">
        <v>40</v>
      </c>
      <c r="F3738" s="7" t="n">
        <v>0</v>
      </c>
    </row>
    <row r="3739" spans="1:9">
      <c r="A3739" t="s">
        <v>4</v>
      </c>
      <c r="B3739" s="4" t="s">
        <v>5</v>
      </c>
      <c r="C3739" s="4" t="s">
        <v>13</v>
      </c>
      <c r="D3739" s="4" t="s">
        <v>10</v>
      </c>
      <c r="E3739" s="4" t="s">
        <v>10</v>
      </c>
      <c r="F3739" s="4" t="s">
        <v>9</v>
      </c>
    </row>
    <row r="3740" spans="1:9">
      <c r="A3740" t="n">
        <v>28719</v>
      </c>
      <c r="B3740" s="40" t="n">
        <v>84</v>
      </c>
      <c r="C3740" s="7" t="n">
        <v>1</v>
      </c>
      <c r="D3740" s="7" t="n">
        <v>0</v>
      </c>
      <c r="E3740" s="7" t="n">
        <v>0</v>
      </c>
      <c r="F3740" s="7" t="n">
        <v>0</v>
      </c>
    </row>
    <row r="3741" spans="1:9">
      <c r="A3741" t="s">
        <v>4</v>
      </c>
      <c r="B3741" s="4" t="s">
        <v>5</v>
      </c>
      <c r="C3741" s="4" t="s">
        <v>13</v>
      </c>
      <c r="D3741" s="4" t="s">
        <v>10</v>
      </c>
      <c r="E3741" s="4" t="s">
        <v>10</v>
      </c>
      <c r="F3741" s="4" t="s">
        <v>9</v>
      </c>
    </row>
    <row r="3742" spans="1:9">
      <c r="A3742" t="n">
        <v>28729</v>
      </c>
      <c r="B3742" s="40" t="n">
        <v>84</v>
      </c>
      <c r="C3742" s="7" t="n">
        <v>0</v>
      </c>
      <c r="D3742" s="7" t="n">
        <v>0</v>
      </c>
      <c r="E3742" s="7" t="n">
        <v>0</v>
      </c>
      <c r="F3742" s="7" t="n">
        <v>1045220557</v>
      </c>
    </row>
    <row r="3743" spans="1:9">
      <c r="A3743" t="s">
        <v>4</v>
      </c>
      <c r="B3743" s="4" t="s">
        <v>5</v>
      </c>
      <c r="C3743" s="4" t="s">
        <v>13</v>
      </c>
      <c r="D3743" s="4" t="s">
        <v>10</v>
      </c>
      <c r="E3743" s="4" t="s">
        <v>6</v>
      </c>
      <c r="F3743" s="4" t="s">
        <v>6</v>
      </c>
      <c r="G3743" s="4" t="s">
        <v>6</v>
      </c>
      <c r="H3743" s="4" t="s">
        <v>6</v>
      </c>
    </row>
    <row r="3744" spans="1:9">
      <c r="A3744" t="n">
        <v>28739</v>
      </c>
      <c r="B3744" s="48" t="n">
        <v>51</v>
      </c>
      <c r="C3744" s="7" t="n">
        <v>3</v>
      </c>
      <c r="D3744" s="7" t="n">
        <v>29</v>
      </c>
      <c r="E3744" s="7" t="s">
        <v>186</v>
      </c>
      <c r="F3744" s="7" t="s">
        <v>298</v>
      </c>
      <c r="G3744" s="7" t="s">
        <v>79</v>
      </c>
      <c r="H3744" s="7" t="s">
        <v>78</v>
      </c>
    </row>
    <row r="3745" spans="1:9">
      <c r="A3745" t="s">
        <v>4</v>
      </c>
      <c r="B3745" s="4" t="s">
        <v>5</v>
      </c>
      <c r="C3745" s="4" t="s">
        <v>13</v>
      </c>
      <c r="D3745" s="4" t="s">
        <v>10</v>
      </c>
    </row>
    <row r="3746" spans="1:9">
      <c r="A3746" t="n">
        <v>28752</v>
      </c>
      <c r="B3746" s="22" t="n">
        <v>58</v>
      </c>
      <c r="C3746" s="7" t="n">
        <v>255</v>
      </c>
      <c r="D3746" s="7" t="n">
        <v>0</v>
      </c>
    </row>
    <row r="3747" spans="1:9">
      <c r="A3747" t="s">
        <v>4</v>
      </c>
      <c r="B3747" s="4" t="s">
        <v>5</v>
      </c>
      <c r="C3747" s="4" t="s">
        <v>10</v>
      </c>
    </row>
    <row r="3748" spans="1:9">
      <c r="A3748" t="n">
        <v>28756</v>
      </c>
      <c r="B3748" s="32" t="n">
        <v>16</v>
      </c>
      <c r="C3748" s="7" t="n">
        <v>500</v>
      </c>
    </row>
    <row r="3749" spans="1:9">
      <c r="A3749" t="s">
        <v>4</v>
      </c>
      <c r="B3749" s="4" t="s">
        <v>5</v>
      </c>
      <c r="C3749" s="4" t="s">
        <v>10</v>
      </c>
      <c r="D3749" s="4" t="s">
        <v>24</v>
      </c>
      <c r="E3749" s="4" t="s">
        <v>24</v>
      </c>
      <c r="F3749" s="4" t="s">
        <v>24</v>
      </c>
      <c r="G3749" s="4" t="s">
        <v>24</v>
      </c>
    </row>
    <row r="3750" spans="1:9">
      <c r="A3750" t="n">
        <v>28759</v>
      </c>
      <c r="B3750" s="37" t="n">
        <v>46</v>
      </c>
      <c r="C3750" s="7" t="n">
        <v>29</v>
      </c>
      <c r="D3750" s="7" t="n">
        <v>-4.69999980926514</v>
      </c>
      <c r="E3750" s="7" t="n">
        <v>13.2200002670288</v>
      </c>
      <c r="F3750" s="7" t="n">
        <v>-193.649993896484</v>
      </c>
      <c r="G3750" s="7" t="n">
        <v>351.100006103516</v>
      </c>
    </row>
    <row r="3751" spans="1:9">
      <c r="A3751" t="s">
        <v>4</v>
      </c>
      <c r="B3751" s="4" t="s">
        <v>5</v>
      </c>
      <c r="C3751" s="4" t="s">
        <v>10</v>
      </c>
      <c r="D3751" s="4" t="s">
        <v>13</v>
      </c>
      <c r="E3751" s="4" t="s">
        <v>13</v>
      </c>
      <c r="F3751" s="4" t="s">
        <v>6</v>
      </c>
    </row>
    <row r="3752" spans="1:9">
      <c r="A3752" t="n">
        <v>28778</v>
      </c>
      <c r="B3752" s="27" t="n">
        <v>47</v>
      </c>
      <c r="C3752" s="7" t="n">
        <v>29</v>
      </c>
      <c r="D3752" s="7" t="n">
        <v>0</v>
      </c>
      <c r="E3752" s="7" t="n">
        <v>0</v>
      </c>
      <c r="F3752" s="7" t="s">
        <v>210</v>
      </c>
    </row>
    <row r="3753" spans="1:9">
      <c r="A3753" t="s">
        <v>4</v>
      </c>
      <c r="B3753" s="4" t="s">
        <v>5</v>
      </c>
      <c r="C3753" s="4" t="s">
        <v>13</v>
      </c>
      <c r="D3753" s="4" t="s">
        <v>10</v>
      </c>
      <c r="E3753" s="4" t="s">
        <v>24</v>
      </c>
      <c r="F3753" s="4" t="s">
        <v>10</v>
      </c>
      <c r="G3753" s="4" t="s">
        <v>9</v>
      </c>
      <c r="H3753" s="4" t="s">
        <v>9</v>
      </c>
      <c r="I3753" s="4" t="s">
        <v>10</v>
      </c>
      <c r="J3753" s="4" t="s">
        <v>10</v>
      </c>
      <c r="K3753" s="4" t="s">
        <v>9</v>
      </c>
      <c r="L3753" s="4" t="s">
        <v>9</v>
      </c>
      <c r="M3753" s="4" t="s">
        <v>9</v>
      </c>
      <c r="N3753" s="4" t="s">
        <v>9</v>
      </c>
      <c r="O3753" s="4" t="s">
        <v>6</v>
      </c>
    </row>
    <row r="3754" spans="1:9">
      <c r="A3754" t="n">
        <v>28794</v>
      </c>
      <c r="B3754" s="15" t="n">
        <v>50</v>
      </c>
      <c r="C3754" s="7" t="n">
        <v>0</v>
      </c>
      <c r="D3754" s="7" t="n">
        <v>4014</v>
      </c>
      <c r="E3754" s="7" t="n">
        <v>1</v>
      </c>
      <c r="F3754" s="7" t="n">
        <v>0</v>
      </c>
      <c r="G3754" s="7" t="n">
        <v>0</v>
      </c>
      <c r="H3754" s="7" t="n">
        <v>-1069547520</v>
      </c>
      <c r="I3754" s="7" t="n">
        <v>0</v>
      </c>
      <c r="J3754" s="7" t="n">
        <v>65533</v>
      </c>
      <c r="K3754" s="7" t="n">
        <v>0</v>
      </c>
      <c r="L3754" s="7" t="n">
        <v>0</v>
      </c>
      <c r="M3754" s="7" t="n">
        <v>0</v>
      </c>
      <c r="N3754" s="7" t="n">
        <v>0</v>
      </c>
      <c r="O3754" s="7" t="s">
        <v>12</v>
      </c>
    </row>
    <row r="3755" spans="1:9">
      <c r="A3755" t="s">
        <v>4</v>
      </c>
      <c r="B3755" s="4" t="s">
        <v>5</v>
      </c>
      <c r="C3755" s="4" t="s">
        <v>10</v>
      </c>
    </row>
    <row r="3756" spans="1:9">
      <c r="A3756" t="n">
        <v>28833</v>
      </c>
      <c r="B3756" s="32" t="n">
        <v>16</v>
      </c>
      <c r="C3756" s="7" t="n">
        <v>1000</v>
      </c>
    </row>
    <row r="3757" spans="1:9">
      <c r="A3757" t="s">
        <v>4</v>
      </c>
      <c r="B3757" s="4" t="s">
        <v>5</v>
      </c>
      <c r="C3757" s="4" t="s">
        <v>13</v>
      </c>
      <c r="D3757" s="4" t="s">
        <v>13</v>
      </c>
      <c r="E3757" s="4" t="s">
        <v>24</v>
      </c>
      <c r="F3757" s="4" t="s">
        <v>24</v>
      </c>
      <c r="G3757" s="4" t="s">
        <v>24</v>
      </c>
      <c r="H3757" s="4" t="s">
        <v>10</v>
      </c>
    </row>
    <row r="3758" spans="1:9">
      <c r="A3758" t="n">
        <v>28836</v>
      </c>
      <c r="B3758" s="39" t="n">
        <v>45</v>
      </c>
      <c r="C3758" s="7" t="n">
        <v>2</v>
      </c>
      <c r="D3758" s="7" t="n">
        <v>3</v>
      </c>
      <c r="E3758" s="7" t="n">
        <v>-4.69000005722046</v>
      </c>
      <c r="F3758" s="7" t="n">
        <v>14.5699996948242</v>
      </c>
      <c r="G3758" s="7" t="n">
        <v>-193.610000610352</v>
      </c>
      <c r="H3758" s="7" t="n">
        <v>3000</v>
      </c>
    </row>
    <row r="3759" spans="1:9">
      <c r="A3759" t="s">
        <v>4</v>
      </c>
      <c r="B3759" s="4" t="s">
        <v>5</v>
      </c>
      <c r="C3759" s="4" t="s">
        <v>13</v>
      </c>
      <c r="D3759" s="4" t="s">
        <v>13</v>
      </c>
      <c r="E3759" s="4" t="s">
        <v>24</v>
      </c>
      <c r="F3759" s="4" t="s">
        <v>24</v>
      </c>
      <c r="G3759" s="4" t="s">
        <v>24</v>
      </c>
      <c r="H3759" s="4" t="s">
        <v>10</v>
      </c>
      <c r="I3759" s="4" t="s">
        <v>13</v>
      </c>
    </row>
    <row r="3760" spans="1:9">
      <c r="A3760" t="n">
        <v>28853</v>
      </c>
      <c r="B3760" s="39" t="n">
        <v>45</v>
      </c>
      <c r="C3760" s="7" t="n">
        <v>4</v>
      </c>
      <c r="D3760" s="7" t="n">
        <v>3</v>
      </c>
      <c r="E3760" s="7" t="n">
        <v>356.529998779297</v>
      </c>
      <c r="F3760" s="7" t="n">
        <v>316.510009765625</v>
      </c>
      <c r="G3760" s="7" t="n">
        <v>4</v>
      </c>
      <c r="H3760" s="7" t="n">
        <v>3000</v>
      </c>
      <c r="I3760" s="7" t="n">
        <v>1</v>
      </c>
    </row>
    <row r="3761" spans="1:15">
      <c r="A3761" t="s">
        <v>4</v>
      </c>
      <c r="B3761" s="4" t="s">
        <v>5</v>
      </c>
      <c r="C3761" s="4" t="s">
        <v>13</v>
      </c>
      <c r="D3761" s="4" t="s">
        <v>13</v>
      </c>
      <c r="E3761" s="4" t="s">
        <v>24</v>
      </c>
      <c r="F3761" s="4" t="s">
        <v>10</v>
      </c>
    </row>
    <row r="3762" spans="1:15">
      <c r="A3762" t="n">
        <v>28871</v>
      </c>
      <c r="B3762" s="39" t="n">
        <v>45</v>
      </c>
      <c r="C3762" s="7" t="n">
        <v>5</v>
      </c>
      <c r="D3762" s="7" t="n">
        <v>3</v>
      </c>
      <c r="E3762" s="7" t="n">
        <v>1.20000004768372</v>
      </c>
      <c r="F3762" s="7" t="n">
        <v>3000</v>
      </c>
    </row>
    <row r="3763" spans="1:15">
      <c r="A3763" t="s">
        <v>4</v>
      </c>
      <c r="B3763" s="4" t="s">
        <v>5</v>
      </c>
      <c r="C3763" s="4" t="s">
        <v>13</v>
      </c>
      <c r="D3763" s="4" t="s">
        <v>13</v>
      </c>
      <c r="E3763" s="4" t="s">
        <v>24</v>
      </c>
      <c r="F3763" s="4" t="s">
        <v>10</v>
      </c>
    </row>
    <row r="3764" spans="1:15">
      <c r="A3764" t="n">
        <v>28880</v>
      </c>
      <c r="B3764" s="39" t="n">
        <v>45</v>
      </c>
      <c r="C3764" s="7" t="n">
        <v>11</v>
      </c>
      <c r="D3764" s="7" t="n">
        <v>3</v>
      </c>
      <c r="E3764" s="7" t="n">
        <v>40</v>
      </c>
      <c r="F3764" s="7" t="n">
        <v>3000</v>
      </c>
    </row>
    <row r="3765" spans="1:15">
      <c r="A3765" t="s">
        <v>4</v>
      </c>
      <c r="B3765" s="4" t="s">
        <v>5</v>
      </c>
      <c r="C3765" s="4" t="s">
        <v>10</v>
      </c>
    </row>
    <row r="3766" spans="1:15">
      <c r="A3766" t="n">
        <v>28889</v>
      </c>
      <c r="B3766" s="32" t="n">
        <v>16</v>
      </c>
      <c r="C3766" s="7" t="n">
        <v>1000</v>
      </c>
    </row>
    <row r="3767" spans="1:15">
      <c r="A3767" t="s">
        <v>4</v>
      </c>
      <c r="B3767" s="4" t="s">
        <v>5</v>
      </c>
      <c r="C3767" s="4" t="s">
        <v>10</v>
      </c>
      <c r="D3767" s="4" t="s">
        <v>13</v>
      </c>
      <c r="E3767" s="4" t="s">
        <v>6</v>
      </c>
      <c r="F3767" s="4" t="s">
        <v>24</v>
      </c>
      <c r="G3767" s="4" t="s">
        <v>24</v>
      </c>
      <c r="H3767" s="4" t="s">
        <v>24</v>
      </c>
    </row>
    <row r="3768" spans="1:15">
      <c r="A3768" t="n">
        <v>28892</v>
      </c>
      <c r="B3768" s="55" t="n">
        <v>48</v>
      </c>
      <c r="C3768" s="7" t="n">
        <v>29</v>
      </c>
      <c r="D3768" s="7" t="n">
        <v>0</v>
      </c>
      <c r="E3768" s="7" t="s">
        <v>211</v>
      </c>
      <c r="F3768" s="7" t="n">
        <v>-1</v>
      </c>
      <c r="G3768" s="7" t="n">
        <v>1</v>
      </c>
      <c r="H3768" s="7" t="n">
        <v>2.80259692864963e-45</v>
      </c>
    </row>
    <row r="3769" spans="1:15">
      <c r="A3769" t="s">
        <v>4</v>
      </c>
      <c r="B3769" s="4" t="s">
        <v>5</v>
      </c>
      <c r="C3769" s="4" t="s">
        <v>13</v>
      </c>
      <c r="D3769" s="4" t="s">
        <v>10</v>
      </c>
      <c r="E3769" s="4" t="s">
        <v>24</v>
      </c>
      <c r="F3769" s="4" t="s">
        <v>10</v>
      </c>
      <c r="G3769" s="4" t="s">
        <v>9</v>
      </c>
      <c r="H3769" s="4" t="s">
        <v>9</v>
      </c>
      <c r="I3769" s="4" t="s">
        <v>10</v>
      </c>
      <c r="J3769" s="4" t="s">
        <v>10</v>
      </c>
      <c r="K3769" s="4" t="s">
        <v>9</v>
      </c>
      <c r="L3769" s="4" t="s">
        <v>9</v>
      </c>
      <c r="M3769" s="4" t="s">
        <v>9</v>
      </c>
      <c r="N3769" s="4" t="s">
        <v>9</v>
      </c>
      <c r="O3769" s="4" t="s">
        <v>6</v>
      </c>
    </row>
    <row r="3770" spans="1:15">
      <c r="A3770" t="n">
        <v>28921</v>
      </c>
      <c r="B3770" s="15" t="n">
        <v>50</v>
      </c>
      <c r="C3770" s="7" t="n">
        <v>0</v>
      </c>
      <c r="D3770" s="7" t="n">
        <v>2004</v>
      </c>
      <c r="E3770" s="7" t="n">
        <v>1</v>
      </c>
      <c r="F3770" s="7" t="n">
        <v>0</v>
      </c>
      <c r="G3770" s="7" t="n">
        <v>0</v>
      </c>
      <c r="H3770" s="7" t="n">
        <v>0</v>
      </c>
      <c r="I3770" s="7" t="n">
        <v>0</v>
      </c>
      <c r="J3770" s="7" t="n">
        <v>65533</v>
      </c>
      <c r="K3770" s="7" t="n">
        <v>0</v>
      </c>
      <c r="L3770" s="7" t="n">
        <v>0</v>
      </c>
      <c r="M3770" s="7" t="n">
        <v>0</v>
      </c>
      <c r="N3770" s="7" t="n">
        <v>0</v>
      </c>
      <c r="O3770" s="7" t="s">
        <v>12</v>
      </c>
    </row>
    <row r="3771" spans="1:15">
      <c r="A3771" t="s">
        <v>4</v>
      </c>
      <c r="B3771" s="4" t="s">
        <v>5</v>
      </c>
      <c r="C3771" s="4" t="s">
        <v>10</v>
      </c>
    </row>
    <row r="3772" spans="1:15">
      <c r="A3772" t="n">
        <v>28960</v>
      </c>
      <c r="B3772" s="32" t="n">
        <v>16</v>
      </c>
      <c r="C3772" s="7" t="n">
        <v>3000</v>
      </c>
    </row>
    <row r="3773" spans="1:15">
      <c r="A3773" t="s">
        <v>4</v>
      </c>
      <c r="B3773" s="4" t="s">
        <v>5</v>
      </c>
      <c r="C3773" s="4" t="s">
        <v>13</v>
      </c>
      <c r="D3773" s="4" t="s">
        <v>10</v>
      </c>
      <c r="E3773" s="4" t="s">
        <v>10</v>
      </c>
      <c r="F3773" s="4" t="s">
        <v>9</v>
      </c>
    </row>
    <row r="3774" spans="1:15">
      <c r="A3774" t="n">
        <v>28963</v>
      </c>
      <c r="B3774" s="40" t="n">
        <v>84</v>
      </c>
      <c r="C3774" s="7" t="n">
        <v>1</v>
      </c>
      <c r="D3774" s="7" t="n">
        <v>0</v>
      </c>
      <c r="E3774" s="7" t="n">
        <v>500</v>
      </c>
      <c r="F3774" s="7" t="n">
        <v>0</v>
      </c>
    </row>
    <row r="3775" spans="1:15">
      <c r="A3775" t="s">
        <v>4</v>
      </c>
      <c r="B3775" s="4" t="s">
        <v>5</v>
      </c>
      <c r="C3775" s="4" t="s">
        <v>13</v>
      </c>
      <c r="D3775" s="4" t="s">
        <v>10</v>
      </c>
      <c r="E3775" s="4" t="s">
        <v>6</v>
      </c>
    </row>
    <row r="3776" spans="1:15">
      <c r="A3776" t="n">
        <v>28973</v>
      </c>
      <c r="B3776" s="48" t="n">
        <v>51</v>
      </c>
      <c r="C3776" s="7" t="n">
        <v>4</v>
      </c>
      <c r="D3776" s="7" t="n">
        <v>29</v>
      </c>
      <c r="E3776" s="7" t="s">
        <v>148</v>
      </c>
    </row>
    <row r="3777" spans="1:15">
      <c r="A3777" t="s">
        <v>4</v>
      </c>
      <c r="B3777" s="4" t="s">
        <v>5</v>
      </c>
      <c r="C3777" s="4" t="s">
        <v>10</v>
      </c>
    </row>
    <row r="3778" spans="1:15">
      <c r="A3778" t="n">
        <v>28986</v>
      </c>
      <c r="B3778" s="32" t="n">
        <v>16</v>
      </c>
      <c r="C3778" s="7" t="n">
        <v>0</v>
      </c>
    </row>
    <row r="3779" spans="1:15">
      <c r="A3779" t="s">
        <v>4</v>
      </c>
      <c r="B3779" s="4" t="s">
        <v>5</v>
      </c>
      <c r="C3779" s="4" t="s">
        <v>10</v>
      </c>
      <c r="D3779" s="4" t="s">
        <v>13</v>
      </c>
      <c r="E3779" s="4" t="s">
        <v>9</v>
      </c>
      <c r="F3779" s="4" t="s">
        <v>81</v>
      </c>
      <c r="G3779" s="4" t="s">
        <v>13</v>
      </c>
      <c r="H3779" s="4" t="s">
        <v>13</v>
      </c>
      <c r="I3779" s="4" t="s">
        <v>13</v>
      </c>
      <c r="J3779" s="4" t="s">
        <v>9</v>
      </c>
      <c r="K3779" s="4" t="s">
        <v>81</v>
      </c>
      <c r="L3779" s="4" t="s">
        <v>13</v>
      </c>
      <c r="M3779" s="4" t="s">
        <v>13</v>
      </c>
    </row>
    <row r="3780" spans="1:15">
      <c r="A3780" t="n">
        <v>28989</v>
      </c>
      <c r="B3780" s="49" t="n">
        <v>26</v>
      </c>
      <c r="C3780" s="7" t="n">
        <v>29</v>
      </c>
      <c r="D3780" s="7" t="n">
        <v>17</v>
      </c>
      <c r="E3780" s="7" t="n">
        <v>39310</v>
      </c>
      <c r="F3780" s="7" t="s">
        <v>305</v>
      </c>
      <c r="G3780" s="7" t="n">
        <v>2</v>
      </c>
      <c r="H3780" s="7" t="n">
        <v>3</v>
      </c>
      <c r="I3780" s="7" t="n">
        <v>17</v>
      </c>
      <c r="J3780" s="7" t="n">
        <v>39311</v>
      </c>
      <c r="K3780" s="7" t="s">
        <v>306</v>
      </c>
      <c r="L3780" s="7" t="n">
        <v>2</v>
      </c>
      <c r="M3780" s="7" t="n">
        <v>0</v>
      </c>
    </row>
    <row r="3781" spans="1:15">
      <c r="A3781" t="s">
        <v>4</v>
      </c>
      <c r="B3781" s="4" t="s">
        <v>5</v>
      </c>
    </row>
    <row r="3782" spans="1:15">
      <c r="A3782" t="n">
        <v>29156</v>
      </c>
      <c r="B3782" s="50" t="n">
        <v>28</v>
      </c>
    </row>
    <row r="3783" spans="1:15">
      <c r="A3783" t="s">
        <v>4</v>
      </c>
      <c r="B3783" s="4" t="s">
        <v>5</v>
      </c>
      <c r="C3783" s="4" t="s">
        <v>10</v>
      </c>
      <c r="D3783" s="4" t="s">
        <v>13</v>
      </c>
    </row>
    <row r="3784" spans="1:15">
      <c r="A3784" t="n">
        <v>29157</v>
      </c>
      <c r="B3784" s="51" t="n">
        <v>89</v>
      </c>
      <c r="C3784" s="7" t="n">
        <v>65533</v>
      </c>
      <c r="D3784" s="7" t="n">
        <v>1</v>
      </c>
    </row>
    <row r="3785" spans="1:15">
      <c r="A3785" t="s">
        <v>4</v>
      </c>
      <c r="B3785" s="4" t="s">
        <v>5</v>
      </c>
      <c r="C3785" s="4" t="s">
        <v>13</v>
      </c>
      <c r="D3785" s="4" t="s">
        <v>10</v>
      </c>
      <c r="E3785" s="4" t="s">
        <v>24</v>
      </c>
    </row>
    <row r="3786" spans="1:15">
      <c r="A3786" t="n">
        <v>29161</v>
      </c>
      <c r="B3786" s="22" t="n">
        <v>58</v>
      </c>
      <c r="C3786" s="7" t="n">
        <v>101</v>
      </c>
      <c r="D3786" s="7" t="n">
        <v>500</v>
      </c>
      <c r="E3786" s="7" t="n">
        <v>1</v>
      </c>
    </row>
    <row r="3787" spans="1:15">
      <c r="A3787" t="s">
        <v>4</v>
      </c>
      <c r="B3787" s="4" t="s">
        <v>5</v>
      </c>
      <c r="C3787" s="4" t="s">
        <v>13</v>
      </c>
      <c r="D3787" s="4" t="s">
        <v>10</v>
      </c>
    </row>
    <row r="3788" spans="1:15">
      <c r="A3788" t="n">
        <v>29169</v>
      </c>
      <c r="B3788" s="22" t="n">
        <v>58</v>
      </c>
      <c r="C3788" s="7" t="n">
        <v>254</v>
      </c>
      <c r="D3788" s="7" t="n">
        <v>0</v>
      </c>
    </row>
    <row r="3789" spans="1:15">
      <c r="A3789" t="s">
        <v>4</v>
      </c>
      <c r="B3789" s="4" t="s">
        <v>5</v>
      </c>
      <c r="C3789" s="4" t="s">
        <v>13</v>
      </c>
      <c r="D3789" s="4" t="s">
        <v>13</v>
      </c>
      <c r="E3789" s="4" t="s">
        <v>24</v>
      </c>
      <c r="F3789" s="4" t="s">
        <v>24</v>
      </c>
      <c r="G3789" s="4" t="s">
        <v>24</v>
      </c>
      <c r="H3789" s="4" t="s">
        <v>10</v>
      </c>
    </row>
    <row r="3790" spans="1:15">
      <c r="A3790" t="n">
        <v>29173</v>
      </c>
      <c r="B3790" s="39" t="n">
        <v>45</v>
      </c>
      <c r="C3790" s="7" t="n">
        <v>2</v>
      </c>
      <c r="D3790" s="7" t="n">
        <v>3</v>
      </c>
      <c r="E3790" s="7" t="n">
        <v>-4.94000005722046</v>
      </c>
      <c r="F3790" s="7" t="n">
        <v>14.4499998092651</v>
      </c>
      <c r="G3790" s="7" t="n">
        <v>-190.75</v>
      </c>
      <c r="H3790" s="7" t="n">
        <v>0</v>
      </c>
    </row>
    <row r="3791" spans="1:15">
      <c r="A3791" t="s">
        <v>4</v>
      </c>
      <c r="B3791" s="4" t="s">
        <v>5</v>
      </c>
      <c r="C3791" s="4" t="s">
        <v>13</v>
      </c>
      <c r="D3791" s="4" t="s">
        <v>13</v>
      </c>
      <c r="E3791" s="4" t="s">
        <v>24</v>
      </c>
      <c r="F3791" s="4" t="s">
        <v>24</v>
      </c>
      <c r="G3791" s="4" t="s">
        <v>24</v>
      </c>
      <c r="H3791" s="4" t="s">
        <v>10</v>
      </c>
      <c r="I3791" s="4" t="s">
        <v>13</v>
      </c>
    </row>
    <row r="3792" spans="1:15">
      <c r="A3792" t="n">
        <v>29190</v>
      </c>
      <c r="B3792" s="39" t="n">
        <v>45</v>
      </c>
      <c r="C3792" s="7" t="n">
        <v>4</v>
      </c>
      <c r="D3792" s="7" t="n">
        <v>3</v>
      </c>
      <c r="E3792" s="7" t="n">
        <v>12.9099998474121</v>
      </c>
      <c r="F3792" s="7" t="n">
        <v>359.959991455078</v>
      </c>
      <c r="G3792" s="7" t="n">
        <v>0</v>
      </c>
      <c r="H3792" s="7" t="n">
        <v>0</v>
      </c>
      <c r="I3792" s="7" t="n">
        <v>0</v>
      </c>
    </row>
    <row r="3793" spans="1:13">
      <c r="A3793" t="s">
        <v>4</v>
      </c>
      <c r="B3793" s="4" t="s">
        <v>5</v>
      </c>
      <c r="C3793" s="4" t="s">
        <v>13</v>
      </c>
      <c r="D3793" s="4" t="s">
        <v>13</v>
      </c>
      <c r="E3793" s="4" t="s">
        <v>24</v>
      </c>
      <c r="F3793" s="4" t="s">
        <v>10</v>
      </c>
    </row>
    <row r="3794" spans="1:13">
      <c r="A3794" t="n">
        <v>29208</v>
      </c>
      <c r="B3794" s="39" t="n">
        <v>45</v>
      </c>
      <c r="C3794" s="7" t="n">
        <v>5</v>
      </c>
      <c r="D3794" s="7" t="n">
        <v>3</v>
      </c>
      <c r="E3794" s="7" t="n">
        <v>4.09999990463257</v>
      </c>
      <c r="F3794" s="7" t="n">
        <v>0</v>
      </c>
    </row>
    <row r="3795" spans="1:13">
      <c r="A3795" t="s">
        <v>4</v>
      </c>
      <c r="B3795" s="4" t="s">
        <v>5</v>
      </c>
      <c r="C3795" s="4" t="s">
        <v>13</v>
      </c>
      <c r="D3795" s="4" t="s">
        <v>13</v>
      </c>
      <c r="E3795" s="4" t="s">
        <v>24</v>
      </c>
      <c r="F3795" s="4" t="s">
        <v>10</v>
      </c>
    </row>
    <row r="3796" spans="1:13">
      <c r="A3796" t="n">
        <v>29217</v>
      </c>
      <c r="B3796" s="39" t="n">
        <v>45</v>
      </c>
      <c r="C3796" s="7" t="n">
        <v>11</v>
      </c>
      <c r="D3796" s="7" t="n">
        <v>3</v>
      </c>
      <c r="E3796" s="7" t="n">
        <v>40</v>
      </c>
      <c r="F3796" s="7" t="n">
        <v>0</v>
      </c>
    </row>
    <row r="3797" spans="1:13">
      <c r="A3797" t="s">
        <v>4</v>
      </c>
      <c r="B3797" s="4" t="s">
        <v>5</v>
      </c>
      <c r="C3797" s="4" t="s">
        <v>13</v>
      </c>
      <c r="D3797" s="4" t="s">
        <v>13</v>
      </c>
      <c r="E3797" s="4" t="s">
        <v>24</v>
      </c>
      <c r="F3797" s="4" t="s">
        <v>24</v>
      </c>
      <c r="G3797" s="4" t="s">
        <v>24</v>
      </c>
      <c r="H3797" s="4" t="s">
        <v>10</v>
      </c>
    </row>
    <row r="3798" spans="1:13">
      <c r="A3798" t="n">
        <v>29226</v>
      </c>
      <c r="B3798" s="39" t="n">
        <v>45</v>
      </c>
      <c r="C3798" s="7" t="n">
        <v>2</v>
      </c>
      <c r="D3798" s="7" t="n">
        <v>3</v>
      </c>
      <c r="E3798" s="7" t="n">
        <v>-5.11999988555908</v>
      </c>
      <c r="F3798" s="7" t="n">
        <v>14.4499998092651</v>
      </c>
      <c r="G3798" s="7" t="n">
        <v>-191.160003662109</v>
      </c>
      <c r="H3798" s="7" t="n">
        <v>8000</v>
      </c>
    </row>
    <row r="3799" spans="1:13">
      <c r="A3799" t="s">
        <v>4</v>
      </c>
      <c r="B3799" s="4" t="s">
        <v>5</v>
      </c>
      <c r="C3799" s="4" t="s">
        <v>13</v>
      </c>
      <c r="D3799" s="4" t="s">
        <v>13</v>
      </c>
      <c r="E3799" s="4" t="s">
        <v>24</v>
      </c>
      <c r="F3799" s="4" t="s">
        <v>24</v>
      </c>
      <c r="G3799" s="4" t="s">
        <v>24</v>
      </c>
      <c r="H3799" s="4" t="s">
        <v>10</v>
      </c>
      <c r="I3799" s="4" t="s">
        <v>13</v>
      </c>
    </row>
    <row r="3800" spans="1:13">
      <c r="A3800" t="n">
        <v>29243</v>
      </c>
      <c r="B3800" s="39" t="n">
        <v>45</v>
      </c>
      <c r="C3800" s="7" t="n">
        <v>4</v>
      </c>
      <c r="D3800" s="7" t="n">
        <v>3</v>
      </c>
      <c r="E3800" s="7" t="n">
        <v>10.7799997329712</v>
      </c>
      <c r="F3800" s="7" t="n">
        <v>348.329986572266</v>
      </c>
      <c r="G3800" s="7" t="n">
        <v>0</v>
      </c>
      <c r="H3800" s="7" t="n">
        <v>8000</v>
      </c>
      <c r="I3800" s="7" t="n">
        <v>1</v>
      </c>
    </row>
    <row r="3801" spans="1:13">
      <c r="A3801" t="s">
        <v>4</v>
      </c>
      <c r="B3801" s="4" t="s">
        <v>5</v>
      </c>
      <c r="C3801" s="4" t="s">
        <v>13</v>
      </c>
    </row>
    <row r="3802" spans="1:13">
      <c r="A3802" t="n">
        <v>29261</v>
      </c>
      <c r="B3802" s="43" t="n">
        <v>116</v>
      </c>
      <c r="C3802" s="7" t="n">
        <v>0</v>
      </c>
    </row>
    <row r="3803" spans="1:13">
      <c r="A3803" t="s">
        <v>4</v>
      </c>
      <c r="B3803" s="4" t="s">
        <v>5</v>
      </c>
      <c r="C3803" s="4" t="s">
        <v>13</v>
      </c>
      <c r="D3803" s="4" t="s">
        <v>10</v>
      </c>
    </row>
    <row r="3804" spans="1:13">
      <c r="A3804" t="n">
        <v>29263</v>
      </c>
      <c r="B3804" s="43" t="n">
        <v>116</v>
      </c>
      <c r="C3804" s="7" t="n">
        <v>2</v>
      </c>
      <c r="D3804" s="7" t="n">
        <v>1</v>
      </c>
    </row>
    <row r="3805" spans="1:13">
      <c r="A3805" t="s">
        <v>4</v>
      </c>
      <c r="B3805" s="4" t="s">
        <v>5</v>
      </c>
      <c r="C3805" s="4" t="s">
        <v>13</v>
      </c>
      <c r="D3805" s="4" t="s">
        <v>9</v>
      </c>
    </row>
    <row r="3806" spans="1:13">
      <c r="A3806" t="n">
        <v>29267</v>
      </c>
      <c r="B3806" s="43" t="n">
        <v>116</v>
      </c>
      <c r="C3806" s="7" t="n">
        <v>5</v>
      </c>
      <c r="D3806" s="7" t="n">
        <v>1120403456</v>
      </c>
    </row>
    <row r="3807" spans="1:13">
      <c r="A3807" t="s">
        <v>4</v>
      </c>
      <c r="B3807" s="4" t="s">
        <v>5</v>
      </c>
      <c r="C3807" s="4" t="s">
        <v>13</v>
      </c>
      <c r="D3807" s="4" t="s">
        <v>10</v>
      </c>
    </row>
    <row r="3808" spans="1:13">
      <c r="A3808" t="n">
        <v>29273</v>
      </c>
      <c r="B3808" s="43" t="n">
        <v>116</v>
      </c>
      <c r="C3808" s="7" t="n">
        <v>6</v>
      </c>
      <c r="D3808" s="7" t="n">
        <v>1</v>
      </c>
    </row>
    <row r="3809" spans="1:9">
      <c r="A3809" t="s">
        <v>4</v>
      </c>
      <c r="B3809" s="4" t="s">
        <v>5</v>
      </c>
      <c r="C3809" s="4" t="s">
        <v>13</v>
      </c>
      <c r="D3809" s="4" t="s">
        <v>10</v>
      </c>
    </row>
    <row r="3810" spans="1:9">
      <c r="A3810" t="n">
        <v>29277</v>
      </c>
      <c r="B3810" s="22" t="n">
        <v>58</v>
      </c>
      <c r="C3810" s="7" t="n">
        <v>255</v>
      </c>
      <c r="D3810" s="7" t="n">
        <v>0</v>
      </c>
    </row>
    <row r="3811" spans="1:9">
      <c r="A3811" t="s">
        <v>4</v>
      </c>
      <c r="B3811" s="4" t="s">
        <v>5</v>
      </c>
      <c r="C3811" s="4" t="s">
        <v>13</v>
      </c>
      <c r="D3811" s="4" t="s">
        <v>10</v>
      </c>
      <c r="E3811" s="4" t="s">
        <v>6</v>
      </c>
    </row>
    <row r="3812" spans="1:9">
      <c r="A3812" t="n">
        <v>29281</v>
      </c>
      <c r="B3812" s="48" t="n">
        <v>51</v>
      </c>
      <c r="C3812" s="7" t="n">
        <v>4</v>
      </c>
      <c r="D3812" s="7" t="n">
        <v>0</v>
      </c>
      <c r="E3812" s="7" t="s">
        <v>80</v>
      </c>
    </row>
    <row r="3813" spans="1:9">
      <c r="A3813" t="s">
        <v>4</v>
      </c>
      <c r="B3813" s="4" t="s">
        <v>5</v>
      </c>
      <c r="C3813" s="4" t="s">
        <v>10</v>
      </c>
    </row>
    <row r="3814" spans="1:9">
      <c r="A3814" t="n">
        <v>29295</v>
      </c>
      <c r="B3814" s="32" t="n">
        <v>16</v>
      </c>
      <c r="C3814" s="7" t="n">
        <v>0</v>
      </c>
    </row>
    <row r="3815" spans="1:9">
      <c r="A3815" t="s">
        <v>4</v>
      </c>
      <c r="B3815" s="4" t="s">
        <v>5</v>
      </c>
      <c r="C3815" s="4" t="s">
        <v>10</v>
      </c>
      <c r="D3815" s="4" t="s">
        <v>13</v>
      </c>
      <c r="E3815" s="4" t="s">
        <v>9</v>
      </c>
      <c r="F3815" s="4" t="s">
        <v>81</v>
      </c>
      <c r="G3815" s="4" t="s">
        <v>13</v>
      </c>
      <c r="H3815" s="4" t="s">
        <v>13</v>
      </c>
    </row>
    <row r="3816" spans="1:9">
      <c r="A3816" t="n">
        <v>29298</v>
      </c>
      <c r="B3816" s="49" t="n">
        <v>26</v>
      </c>
      <c r="C3816" s="7" t="n">
        <v>0</v>
      </c>
      <c r="D3816" s="7" t="n">
        <v>17</v>
      </c>
      <c r="E3816" s="7" t="n">
        <v>52699</v>
      </c>
      <c r="F3816" s="7" t="s">
        <v>307</v>
      </c>
      <c r="G3816" s="7" t="n">
        <v>2</v>
      </c>
      <c r="H3816" s="7" t="n">
        <v>0</v>
      </c>
    </row>
    <row r="3817" spans="1:9">
      <c r="A3817" t="s">
        <v>4</v>
      </c>
      <c r="B3817" s="4" t="s">
        <v>5</v>
      </c>
    </row>
    <row r="3818" spans="1:9">
      <c r="A3818" t="n">
        <v>29326</v>
      </c>
      <c r="B3818" s="50" t="n">
        <v>28</v>
      </c>
    </row>
    <row r="3819" spans="1:9">
      <c r="A3819" t="s">
        <v>4</v>
      </c>
      <c r="B3819" s="4" t="s">
        <v>5</v>
      </c>
      <c r="C3819" s="4" t="s">
        <v>13</v>
      </c>
      <c r="D3819" s="4" t="s">
        <v>10</v>
      </c>
      <c r="E3819" s="4" t="s">
        <v>6</v>
      </c>
    </row>
    <row r="3820" spans="1:9">
      <c r="A3820" t="n">
        <v>29327</v>
      </c>
      <c r="B3820" s="48" t="n">
        <v>51</v>
      </c>
      <c r="C3820" s="7" t="n">
        <v>4</v>
      </c>
      <c r="D3820" s="7" t="n">
        <v>3</v>
      </c>
      <c r="E3820" s="7" t="s">
        <v>142</v>
      </c>
    </row>
    <row r="3821" spans="1:9">
      <c r="A3821" t="s">
        <v>4</v>
      </c>
      <c r="B3821" s="4" t="s">
        <v>5</v>
      </c>
      <c r="C3821" s="4" t="s">
        <v>10</v>
      </c>
    </row>
    <row r="3822" spans="1:9">
      <c r="A3822" t="n">
        <v>29340</v>
      </c>
      <c r="B3822" s="32" t="n">
        <v>16</v>
      </c>
      <c r="C3822" s="7" t="n">
        <v>0</v>
      </c>
    </row>
    <row r="3823" spans="1:9">
      <c r="A3823" t="s">
        <v>4</v>
      </c>
      <c r="B3823" s="4" t="s">
        <v>5</v>
      </c>
      <c r="C3823" s="4" t="s">
        <v>10</v>
      </c>
      <c r="D3823" s="4" t="s">
        <v>13</v>
      </c>
      <c r="E3823" s="4" t="s">
        <v>9</v>
      </c>
      <c r="F3823" s="4" t="s">
        <v>81</v>
      </c>
      <c r="G3823" s="4" t="s">
        <v>13</v>
      </c>
      <c r="H3823" s="4" t="s">
        <v>13</v>
      </c>
    </row>
    <row r="3824" spans="1:9">
      <c r="A3824" t="n">
        <v>29343</v>
      </c>
      <c r="B3824" s="49" t="n">
        <v>26</v>
      </c>
      <c r="C3824" s="7" t="n">
        <v>3</v>
      </c>
      <c r="D3824" s="7" t="n">
        <v>17</v>
      </c>
      <c r="E3824" s="7" t="n">
        <v>2343</v>
      </c>
      <c r="F3824" s="7" t="s">
        <v>308</v>
      </c>
      <c r="G3824" s="7" t="n">
        <v>2</v>
      </c>
      <c r="H3824" s="7" t="n">
        <v>0</v>
      </c>
    </row>
    <row r="3825" spans="1:8">
      <c r="A3825" t="s">
        <v>4</v>
      </c>
      <c r="B3825" s="4" t="s">
        <v>5</v>
      </c>
    </row>
    <row r="3826" spans="1:8">
      <c r="A3826" t="n">
        <v>29373</v>
      </c>
      <c r="B3826" s="50" t="n">
        <v>28</v>
      </c>
    </row>
    <row r="3827" spans="1:8">
      <c r="A3827" t="s">
        <v>4</v>
      </c>
      <c r="B3827" s="4" t="s">
        <v>5</v>
      </c>
      <c r="C3827" s="4" t="s">
        <v>13</v>
      </c>
      <c r="D3827" s="4" t="s">
        <v>10</v>
      </c>
      <c r="E3827" s="4" t="s">
        <v>10</v>
      </c>
      <c r="F3827" s="4" t="s">
        <v>13</v>
      </c>
    </row>
    <row r="3828" spans="1:8">
      <c r="A3828" t="n">
        <v>29374</v>
      </c>
      <c r="B3828" s="56" t="n">
        <v>25</v>
      </c>
      <c r="C3828" s="7" t="n">
        <v>1</v>
      </c>
      <c r="D3828" s="7" t="n">
        <v>65535</v>
      </c>
      <c r="E3828" s="7" t="n">
        <v>65535</v>
      </c>
      <c r="F3828" s="7" t="n">
        <v>0</v>
      </c>
    </row>
    <row r="3829" spans="1:8">
      <c r="A3829" t="s">
        <v>4</v>
      </c>
      <c r="B3829" s="4" t="s">
        <v>5</v>
      </c>
      <c r="C3829" s="4" t="s">
        <v>13</v>
      </c>
      <c r="D3829" s="20" t="s">
        <v>33</v>
      </c>
      <c r="E3829" s="4" t="s">
        <v>5</v>
      </c>
      <c r="F3829" s="4" t="s">
        <v>13</v>
      </c>
      <c r="G3829" s="4" t="s">
        <v>10</v>
      </c>
      <c r="H3829" s="20" t="s">
        <v>34</v>
      </c>
      <c r="I3829" s="4" t="s">
        <v>13</v>
      </c>
      <c r="J3829" s="4" t="s">
        <v>23</v>
      </c>
    </row>
    <row r="3830" spans="1:8">
      <c r="A3830" t="n">
        <v>29381</v>
      </c>
      <c r="B3830" s="11" t="n">
        <v>5</v>
      </c>
      <c r="C3830" s="7" t="n">
        <v>28</v>
      </c>
      <c r="D3830" s="20" t="s">
        <v>3</v>
      </c>
      <c r="E3830" s="30" t="n">
        <v>64</v>
      </c>
      <c r="F3830" s="7" t="n">
        <v>5</v>
      </c>
      <c r="G3830" s="7" t="n">
        <v>14</v>
      </c>
      <c r="H3830" s="20" t="s">
        <v>3</v>
      </c>
      <c r="I3830" s="7" t="n">
        <v>1</v>
      </c>
      <c r="J3830" s="12" t="n">
        <f t="normal" ca="1">A3842</f>
        <v>0</v>
      </c>
    </row>
    <row r="3831" spans="1:8">
      <c r="A3831" t="s">
        <v>4</v>
      </c>
      <c r="B3831" s="4" t="s">
        <v>5</v>
      </c>
      <c r="C3831" s="4" t="s">
        <v>13</v>
      </c>
      <c r="D3831" s="4" t="s">
        <v>10</v>
      </c>
      <c r="E3831" s="4" t="s">
        <v>6</v>
      </c>
    </row>
    <row r="3832" spans="1:8">
      <c r="A3832" t="n">
        <v>29392</v>
      </c>
      <c r="B3832" s="48" t="n">
        <v>51</v>
      </c>
      <c r="C3832" s="7" t="n">
        <v>4</v>
      </c>
      <c r="D3832" s="7" t="n">
        <v>29</v>
      </c>
      <c r="E3832" s="7" t="s">
        <v>309</v>
      </c>
    </row>
    <row r="3833" spans="1:8">
      <c r="A3833" t="s">
        <v>4</v>
      </c>
      <c r="B3833" s="4" t="s">
        <v>5</v>
      </c>
      <c r="C3833" s="4" t="s">
        <v>10</v>
      </c>
    </row>
    <row r="3834" spans="1:8">
      <c r="A3834" t="n">
        <v>29406</v>
      </c>
      <c r="B3834" s="32" t="n">
        <v>16</v>
      </c>
      <c r="C3834" s="7" t="n">
        <v>0</v>
      </c>
    </row>
    <row r="3835" spans="1:8">
      <c r="A3835" t="s">
        <v>4</v>
      </c>
      <c r="B3835" s="4" t="s">
        <v>5</v>
      </c>
      <c r="C3835" s="4" t="s">
        <v>10</v>
      </c>
      <c r="D3835" s="4" t="s">
        <v>13</v>
      </c>
      <c r="E3835" s="4" t="s">
        <v>9</v>
      </c>
      <c r="F3835" s="4" t="s">
        <v>81</v>
      </c>
      <c r="G3835" s="4" t="s">
        <v>13</v>
      </c>
      <c r="H3835" s="4" t="s">
        <v>13</v>
      </c>
      <c r="I3835" s="4" t="s">
        <v>13</v>
      </c>
      <c r="J3835" s="4" t="s">
        <v>9</v>
      </c>
      <c r="K3835" s="4" t="s">
        <v>81</v>
      </c>
      <c r="L3835" s="4" t="s">
        <v>13</v>
      </c>
      <c r="M3835" s="4" t="s">
        <v>13</v>
      </c>
    </row>
    <row r="3836" spans="1:8">
      <c r="A3836" t="n">
        <v>29409</v>
      </c>
      <c r="B3836" s="49" t="n">
        <v>26</v>
      </c>
      <c r="C3836" s="7" t="n">
        <v>29</v>
      </c>
      <c r="D3836" s="7" t="n">
        <v>17</v>
      </c>
      <c r="E3836" s="7" t="n">
        <v>39312</v>
      </c>
      <c r="F3836" s="7" t="s">
        <v>310</v>
      </c>
      <c r="G3836" s="7" t="n">
        <v>2</v>
      </c>
      <c r="H3836" s="7" t="n">
        <v>3</v>
      </c>
      <c r="I3836" s="7" t="n">
        <v>17</v>
      </c>
      <c r="J3836" s="7" t="n">
        <v>39313</v>
      </c>
      <c r="K3836" s="7" t="s">
        <v>311</v>
      </c>
      <c r="L3836" s="7" t="n">
        <v>2</v>
      </c>
      <c r="M3836" s="7" t="n">
        <v>0</v>
      </c>
    </row>
    <row r="3837" spans="1:8">
      <c r="A3837" t="s">
        <v>4</v>
      </c>
      <c r="B3837" s="4" t="s">
        <v>5</v>
      </c>
    </row>
    <row r="3838" spans="1:8">
      <c r="A3838" t="n">
        <v>29612</v>
      </c>
      <c r="B3838" s="50" t="n">
        <v>28</v>
      </c>
    </row>
    <row r="3839" spans="1:8">
      <c r="A3839" t="s">
        <v>4</v>
      </c>
      <c r="B3839" s="4" t="s">
        <v>5</v>
      </c>
      <c r="C3839" s="4" t="s">
        <v>23</v>
      </c>
    </row>
    <row r="3840" spans="1:8">
      <c r="A3840" t="n">
        <v>29613</v>
      </c>
      <c r="B3840" s="14" t="n">
        <v>3</v>
      </c>
      <c r="C3840" s="12" t="n">
        <f t="normal" ca="1">A3850</f>
        <v>0</v>
      </c>
    </row>
    <row r="3841" spans="1:13">
      <c r="A3841" t="s">
        <v>4</v>
      </c>
      <c r="B3841" s="4" t="s">
        <v>5</v>
      </c>
      <c r="C3841" s="4" t="s">
        <v>13</v>
      </c>
      <c r="D3841" s="4" t="s">
        <v>10</v>
      </c>
      <c r="E3841" s="4" t="s">
        <v>6</v>
      </c>
    </row>
    <row r="3842" spans="1:13">
      <c r="A3842" t="n">
        <v>29618</v>
      </c>
      <c r="B3842" s="48" t="n">
        <v>51</v>
      </c>
      <c r="C3842" s="7" t="n">
        <v>4</v>
      </c>
      <c r="D3842" s="7" t="n">
        <v>29</v>
      </c>
      <c r="E3842" s="7" t="s">
        <v>312</v>
      </c>
    </row>
    <row r="3843" spans="1:13">
      <c r="A3843" t="s">
        <v>4</v>
      </c>
      <c r="B3843" s="4" t="s">
        <v>5</v>
      </c>
      <c r="C3843" s="4" t="s">
        <v>10</v>
      </c>
    </row>
    <row r="3844" spans="1:13">
      <c r="A3844" t="n">
        <v>29632</v>
      </c>
      <c r="B3844" s="32" t="n">
        <v>16</v>
      </c>
      <c r="C3844" s="7" t="n">
        <v>0</v>
      </c>
    </row>
    <row r="3845" spans="1:13">
      <c r="A3845" t="s">
        <v>4</v>
      </c>
      <c r="B3845" s="4" t="s">
        <v>5</v>
      </c>
      <c r="C3845" s="4" t="s">
        <v>10</v>
      </c>
      <c r="D3845" s="4" t="s">
        <v>13</v>
      </c>
      <c r="E3845" s="4" t="s">
        <v>9</v>
      </c>
      <c r="F3845" s="4" t="s">
        <v>81</v>
      </c>
      <c r="G3845" s="4" t="s">
        <v>13</v>
      </c>
      <c r="H3845" s="4" t="s">
        <v>13</v>
      </c>
    </row>
    <row r="3846" spans="1:13">
      <c r="A3846" t="n">
        <v>29635</v>
      </c>
      <c r="B3846" s="49" t="n">
        <v>26</v>
      </c>
      <c r="C3846" s="7" t="n">
        <v>29</v>
      </c>
      <c r="D3846" s="7" t="n">
        <v>17</v>
      </c>
      <c r="E3846" s="7" t="n">
        <v>39314</v>
      </c>
      <c r="F3846" s="7" t="s">
        <v>313</v>
      </c>
      <c r="G3846" s="7" t="n">
        <v>2</v>
      </c>
      <c r="H3846" s="7" t="n">
        <v>0</v>
      </c>
    </row>
    <row r="3847" spans="1:13">
      <c r="A3847" t="s">
        <v>4</v>
      </c>
      <c r="B3847" s="4" t="s">
        <v>5</v>
      </c>
    </row>
    <row r="3848" spans="1:13">
      <c r="A3848" t="n">
        <v>29730</v>
      </c>
      <c r="B3848" s="50" t="n">
        <v>28</v>
      </c>
    </row>
    <row r="3849" spans="1:13">
      <c r="A3849" t="s">
        <v>4</v>
      </c>
      <c r="B3849" s="4" t="s">
        <v>5</v>
      </c>
      <c r="C3849" s="4" t="s">
        <v>10</v>
      </c>
      <c r="D3849" s="4" t="s">
        <v>13</v>
      </c>
    </row>
    <row r="3850" spans="1:13">
      <c r="A3850" t="n">
        <v>29731</v>
      </c>
      <c r="B3850" s="51" t="n">
        <v>89</v>
      </c>
      <c r="C3850" s="7" t="n">
        <v>65533</v>
      </c>
      <c r="D3850" s="7" t="n">
        <v>1</v>
      </c>
    </row>
    <row r="3851" spans="1:13">
      <c r="A3851" t="s">
        <v>4</v>
      </c>
      <c r="B3851" s="4" t="s">
        <v>5</v>
      </c>
      <c r="C3851" s="4" t="s">
        <v>13</v>
      </c>
      <c r="D3851" s="4" t="s">
        <v>10</v>
      </c>
      <c r="E3851" s="4" t="s">
        <v>24</v>
      </c>
    </row>
    <row r="3852" spans="1:13">
      <c r="A3852" t="n">
        <v>29735</v>
      </c>
      <c r="B3852" s="22" t="n">
        <v>58</v>
      </c>
      <c r="C3852" s="7" t="n">
        <v>101</v>
      </c>
      <c r="D3852" s="7" t="n">
        <v>500</v>
      </c>
      <c r="E3852" s="7" t="n">
        <v>1</v>
      </c>
    </row>
    <row r="3853" spans="1:13">
      <c r="A3853" t="s">
        <v>4</v>
      </c>
      <c r="B3853" s="4" t="s">
        <v>5</v>
      </c>
      <c r="C3853" s="4" t="s">
        <v>13</v>
      </c>
      <c r="D3853" s="4" t="s">
        <v>10</v>
      </c>
    </row>
    <row r="3854" spans="1:13">
      <c r="A3854" t="n">
        <v>29743</v>
      </c>
      <c r="B3854" s="22" t="n">
        <v>58</v>
      </c>
      <c r="C3854" s="7" t="n">
        <v>254</v>
      </c>
      <c r="D3854" s="7" t="n">
        <v>0</v>
      </c>
    </row>
    <row r="3855" spans="1:13">
      <c r="A3855" t="s">
        <v>4</v>
      </c>
      <c r="B3855" s="4" t="s">
        <v>5</v>
      </c>
      <c r="C3855" s="4" t="s">
        <v>13</v>
      </c>
      <c r="D3855" s="4" t="s">
        <v>13</v>
      </c>
      <c r="E3855" s="4" t="s">
        <v>24</v>
      </c>
      <c r="F3855" s="4" t="s">
        <v>24</v>
      </c>
      <c r="G3855" s="4" t="s">
        <v>24</v>
      </c>
      <c r="H3855" s="4" t="s">
        <v>10</v>
      </c>
    </row>
    <row r="3856" spans="1:13">
      <c r="A3856" t="n">
        <v>29747</v>
      </c>
      <c r="B3856" s="39" t="n">
        <v>45</v>
      </c>
      <c r="C3856" s="7" t="n">
        <v>2</v>
      </c>
      <c r="D3856" s="7" t="n">
        <v>3</v>
      </c>
      <c r="E3856" s="7" t="n">
        <v>-4.65000009536743</v>
      </c>
      <c r="F3856" s="7" t="n">
        <v>13.789999961853</v>
      </c>
      <c r="G3856" s="7" t="n">
        <v>-193.600006103516</v>
      </c>
      <c r="H3856" s="7" t="n">
        <v>0</v>
      </c>
    </row>
    <row r="3857" spans="1:8">
      <c r="A3857" t="s">
        <v>4</v>
      </c>
      <c r="B3857" s="4" t="s">
        <v>5</v>
      </c>
      <c r="C3857" s="4" t="s">
        <v>13</v>
      </c>
      <c r="D3857" s="4" t="s">
        <v>13</v>
      </c>
      <c r="E3857" s="4" t="s">
        <v>24</v>
      </c>
      <c r="F3857" s="4" t="s">
        <v>24</v>
      </c>
      <c r="G3857" s="4" t="s">
        <v>24</v>
      </c>
      <c r="H3857" s="4" t="s">
        <v>10</v>
      </c>
      <c r="I3857" s="4" t="s">
        <v>13</v>
      </c>
    </row>
    <row r="3858" spans="1:8">
      <c r="A3858" t="n">
        <v>29764</v>
      </c>
      <c r="B3858" s="39" t="n">
        <v>45</v>
      </c>
      <c r="C3858" s="7" t="n">
        <v>4</v>
      </c>
      <c r="D3858" s="7" t="n">
        <v>3</v>
      </c>
      <c r="E3858" s="7" t="n">
        <v>24.3500003814697</v>
      </c>
      <c r="F3858" s="7" t="n">
        <v>19.0799999237061</v>
      </c>
      <c r="G3858" s="7" t="n">
        <v>352</v>
      </c>
      <c r="H3858" s="7" t="n">
        <v>0</v>
      </c>
      <c r="I3858" s="7" t="n">
        <v>0</v>
      </c>
    </row>
    <row r="3859" spans="1:8">
      <c r="A3859" t="s">
        <v>4</v>
      </c>
      <c r="B3859" s="4" t="s">
        <v>5</v>
      </c>
      <c r="C3859" s="4" t="s">
        <v>13</v>
      </c>
      <c r="D3859" s="4" t="s">
        <v>13</v>
      </c>
      <c r="E3859" s="4" t="s">
        <v>24</v>
      </c>
      <c r="F3859" s="4" t="s">
        <v>10</v>
      </c>
    </row>
    <row r="3860" spans="1:8">
      <c r="A3860" t="n">
        <v>29782</v>
      </c>
      <c r="B3860" s="39" t="n">
        <v>45</v>
      </c>
      <c r="C3860" s="7" t="n">
        <v>5</v>
      </c>
      <c r="D3860" s="7" t="n">
        <v>3</v>
      </c>
      <c r="E3860" s="7" t="n">
        <v>1</v>
      </c>
      <c r="F3860" s="7" t="n">
        <v>0</v>
      </c>
    </row>
    <row r="3861" spans="1:8">
      <c r="A3861" t="s">
        <v>4</v>
      </c>
      <c r="B3861" s="4" t="s">
        <v>5</v>
      </c>
      <c r="C3861" s="4" t="s">
        <v>13</v>
      </c>
      <c r="D3861" s="4" t="s">
        <v>13</v>
      </c>
      <c r="E3861" s="4" t="s">
        <v>24</v>
      </c>
      <c r="F3861" s="4" t="s">
        <v>10</v>
      </c>
    </row>
    <row r="3862" spans="1:8">
      <c r="A3862" t="n">
        <v>29791</v>
      </c>
      <c r="B3862" s="39" t="n">
        <v>45</v>
      </c>
      <c r="C3862" s="7" t="n">
        <v>11</v>
      </c>
      <c r="D3862" s="7" t="n">
        <v>3</v>
      </c>
      <c r="E3862" s="7" t="n">
        <v>40</v>
      </c>
      <c r="F3862" s="7" t="n">
        <v>0</v>
      </c>
    </row>
    <row r="3863" spans="1:8">
      <c r="A3863" t="s">
        <v>4</v>
      </c>
      <c r="B3863" s="4" t="s">
        <v>5</v>
      </c>
      <c r="C3863" s="4" t="s">
        <v>13</v>
      </c>
      <c r="D3863" s="4" t="s">
        <v>13</v>
      </c>
      <c r="E3863" s="4" t="s">
        <v>24</v>
      </c>
      <c r="F3863" s="4" t="s">
        <v>24</v>
      </c>
      <c r="G3863" s="4" t="s">
        <v>24</v>
      </c>
      <c r="H3863" s="4" t="s">
        <v>10</v>
      </c>
    </row>
    <row r="3864" spans="1:8">
      <c r="A3864" t="n">
        <v>29800</v>
      </c>
      <c r="B3864" s="39" t="n">
        <v>45</v>
      </c>
      <c r="C3864" s="7" t="n">
        <v>2</v>
      </c>
      <c r="D3864" s="7" t="n">
        <v>3</v>
      </c>
      <c r="E3864" s="7" t="n">
        <v>-4.71000003814697</v>
      </c>
      <c r="F3864" s="7" t="n">
        <v>14.6199998855591</v>
      </c>
      <c r="G3864" s="7" t="n">
        <v>-193.600006103516</v>
      </c>
      <c r="H3864" s="7" t="n">
        <v>6000</v>
      </c>
    </row>
    <row r="3865" spans="1:8">
      <c r="A3865" t="s">
        <v>4</v>
      </c>
      <c r="B3865" s="4" t="s">
        <v>5</v>
      </c>
      <c r="C3865" s="4" t="s">
        <v>13</v>
      </c>
      <c r="D3865" s="4" t="s">
        <v>13</v>
      </c>
      <c r="E3865" s="4" t="s">
        <v>24</v>
      </c>
      <c r="F3865" s="4" t="s">
        <v>24</v>
      </c>
      <c r="G3865" s="4" t="s">
        <v>24</v>
      </c>
      <c r="H3865" s="4" t="s">
        <v>10</v>
      </c>
      <c r="I3865" s="4" t="s">
        <v>13</v>
      </c>
    </row>
    <row r="3866" spans="1:8">
      <c r="A3866" t="n">
        <v>29817</v>
      </c>
      <c r="B3866" s="39" t="n">
        <v>45</v>
      </c>
      <c r="C3866" s="7" t="n">
        <v>4</v>
      </c>
      <c r="D3866" s="7" t="n">
        <v>3</v>
      </c>
      <c r="E3866" s="7" t="n">
        <v>5</v>
      </c>
      <c r="F3866" s="7" t="n">
        <v>3.39000010490417</v>
      </c>
      <c r="G3866" s="7" t="n">
        <v>352</v>
      </c>
      <c r="H3866" s="7" t="n">
        <v>6000</v>
      </c>
      <c r="I3866" s="7" t="n">
        <v>1</v>
      </c>
    </row>
    <row r="3867" spans="1:8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10</v>
      </c>
      <c r="F3867" s="4" t="s">
        <v>9</v>
      </c>
    </row>
    <row r="3868" spans="1:8">
      <c r="A3868" t="n">
        <v>29835</v>
      </c>
      <c r="B3868" s="40" t="n">
        <v>84</v>
      </c>
      <c r="C3868" s="7" t="n">
        <v>0</v>
      </c>
      <c r="D3868" s="7" t="n">
        <v>0</v>
      </c>
      <c r="E3868" s="7" t="n">
        <v>0</v>
      </c>
      <c r="F3868" s="7" t="n">
        <v>1045220557</v>
      </c>
    </row>
    <row r="3869" spans="1:8">
      <c r="A3869" t="s">
        <v>4</v>
      </c>
      <c r="B3869" s="4" t="s">
        <v>5</v>
      </c>
      <c r="C3869" s="4" t="s">
        <v>13</v>
      </c>
      <c r="D3869" s="4" t="s">
        <v>10</v>
      </c>
      <c r="E3869" s="4" t="s">
        <v>6</v>
      </c>
      <c r="F3869" s="4" t="s">
        <v>6</v>
      </c>
      <c r="G3869" s="4" t="s">
        <v>6</v>
      </c>
      <c r="H3869" s="4" t="s">
        <v>6</v>
      </c>
    </row>
    <row r="3870" spans="1:8">
      <c r="A3870" t="n">
        <v>29845</v>
      </c>
      <c r="B3870" s="48" t="n">
        <v>51</v>
      </c>
      <c r="C3870" s="7" t="n">
        <v>3</v>
      </c>
      <c r="D3870" s="7" t="n">
        <v>29</v>
      </c>
      <c r="E3870" s="7" t="s">
        <v>177</v>
      </c>
      <c r="F3870" s="7" t="s">
        <v>298</v>
      </c>
      <c r="G3870" s="7" t="s">
        <v>79</v>
      </c>
      <c r="H3870" s="7" t="s">
        <v>78</v>
      </c>
    </row>
    <row r="3871" spans="1:8">
      <c r="A3871" t="s">
        <v>4</v>
      </c>
      <c r="B3871" s="4" t="s">
        <v>5</v>
      </c>
      <c r="C3871" s="4" t="s">
        <v>13</v>
      </c>
      <c r="D3871" s="4" t="s">
        <v>10</v>
      </c>
    </row>
    <row r="3872" spans="1:8">
      <c r="A3872" t="n">
        <v>29858</v>
      </c>
      <c r="B3872" s="22" t="n">
        <v>58</v>
      </c>
      <c r="C3872" s="7" t="n">
        <v>255</v>
      </c>
      <c r="D3872" s="7" t="n">
        <v>0</v>
      </c>
    </row>
    <row r="3873" spans="1:9">
      <c r="A3873" t="s">
        <v>4</v>
      </c>
      <c r="B3873" s="4" t="s">
        <v>5</v>
      </c>
      <c r="C3873" s="4" t="s">
        <v>10</v>
      </c>
    </row>
    <row r="3874" spans="1:9">
      <c r="A3874" t="n">
        <v>29862</v>
      </c>
      <c r="B3874" s="32" t="n">
        <v>16</v>
      </c>
      <c r="C3874" s="7" t="n">
        <v>2000</v>
      </c>
    </row>
    <row r="3875" spans="1:9">
      <c r="A3875" t="s">
        <v>4</v>
      </c>
      <c r="B3875" s="4" t="s">
        <v>5</v>
      </c>
      <c r="C3875" s="4" t="s">
        <v>10</v>
      </c>
      <c r="D3875" s="4" t="s">
        <v>13</v>
      </c>
      <c r="E3875" s="4" t="s">
        <v>13</v>
      </c>
      <c r="F3875" s="4" t="s">
        <v>6</v>
      </c>
    </row>
    <row r="3876" spans="1:9">
      <c r="A3876" t="n">
        <v>29865</v>
      </c>
      <c r="B3876" s="27" t="n">
        <v>47</v>
      </c>
      <c r="C3876" s="7" t="n">
        <v>29</v>
      </c>
      <c r="D3876" s="7" t="n">
        <v>0</v>
      </c>
      <c r="E3876" s="7" t="n">
        <v>0</v>
      </c>
      <c r="F3876" s="7" t="s">
        <v>74</v>
      </c>
    </row>
    <row r="3877" spans="1:9">
      <c r="A3877" t="s">
        <v>4</v>
      </c>
      <c r="B3877" s="4" t="s">
        <v>5</v>
      </c>
      <c r="C3877" s="4" t="s">
        <v>10</v>
      </c>
      <c r="D3877" s="4" t="s">
        <v>10</v>
      </c>
      <c r="E3877" s="4" t="s">
        <v>6</v>
      </c>
      <c r="F3877" s="4" t="s">
        <v>13</v>
      </c>
      <c r="G3877" s="4" t="s">
        <v>10</v>
      </c>
    </row>
    <row r="3878" spans="1:9">
      <c r="A3878" t="n">
        <v>29882</v>
      </c>
      <c r="B3878" s="78" t="n">
        <v>80</v>
      </c>
      <c r="C3878" s="7" t="n">
        <v>744</v>
      </c>
      <c r="D3878" s="7" t="n">
        <v>508</v>
      </c>
      <c r="E3878" s="7" t="s">
        <v>314</v>
      </c>
      <c r="F3878" s="7" t="n">
        <v>1</v>
      </c>
      <c r="G3878" s="7" t="n">
        <v>0</v>
      </c>
    </row>
    <row r="3879" spans="1:9">
      <c r="A3879" t="s">
        <v>4</v>
      </c>
      <c r="B3879" s="4" t="s">
        <v>5</v>
      </c>
      <c r="C3879" s="4" t="s">
        <v>10</v>
      </c>
    </row>
    <row r="3880" spans="1:9">
      <c r="A3880" t="n">
        <v>29900</v>
      </c>
      <c r="B3880" s="32" t="n">
        <v>16</v>
      </c>
      <c r="C3880" s="7" t="n">
        <v>2000</v>
      </c>
    </row>
    <row r="3881" spans="1:9">
      <c r="A3881" t="s">
        <v>4</v>
      </c>
      <c r="B3881" s="4" t="s">
        <v>5</v>
      </c>
      <c r="C3881" s="4" t="s">
        <v>13</v>
      </c>
      <c r="D3881" s="4" t="s">
        <v>10</v>
      </c>
      <c r="E3881" s="4" t="s">
        <v>6</v>
      </c>
      <c r="F3881" s="4" t="s">
        <v>6</v>
      </c>
      <c r="G3881" s="4" t="s">
        <v>6</v>
      </c>
      <c r="H3881" s="4" t="s">
        <v>6</v>
      </c>
    </row>
    <row r="3882" spans="1:9">
      <c r="A3882" t="n">
        <v>29903</v>
      </c>
      <c r="B3882" s="48" t="n">
        <v>51</v>
      </c>
      <c r="C3882" s="7" t="n">
        <v>3</v>
      </c>
      <c r="D3882" s="7" t="n">
        <v>29</v>
      </c>
      <c r="E3882" s="7" t="s">
        <v>186</v>
      </c>
      <c r="F3882" s="7" t="s">
        <v>298</v>
      </c>
      <c r="G3882" s="7" t="s">
        <v>79</v>
      </c>
      <c r="H3882" s="7" t="s">
        <v>78</v>
      </c>
    </row>
    <row r="3883" spans="1:9">
      <c r="A3883" t="s">
        <v>4</v>
      </c>
      <c r="B3883" s="4" t="s">
        <v>5</v>
      </c>
      <c r="C3883" s="4" t="s">
        <v>10</v>
      </c>
    </row>
    <row r="3884" spans="1:9">
      <c r="A3884" t="n">
        <v>29916</v>
      </c>
      <c r="B3884" s="32" t="n">
        <v>16</v>
      </c>
      <c r="C3884" s="7" t="n">
        <v>2000</v>
      </c>
    </row>
    <row r="3885" spans="1:9">
      <c r="A3885" t="s">
        <v>4</v>
      </c>
      <c r="B3885" s="4" t="s">
        <v>5</v>
      </c>
      <c r="C3885" s="4" t="s">
        <v>6</v>
      </c>
      <c r="D3885" s="4" t="s">
        <v>10</v>
      </c>
    </row>
    <row r="3886" spans="1:9">
      <c r="A3886" t="n">
        <v>29919</v>
      </c>
      <c r="B3886" s="74" t="n">
        <v>29</v>
      </c>
      <c r="C3886" s="7" t="s">
        <v>199</v>
      </c>
      <c r="D3886" s="7" t="n">
        <v>29</v>
      </c>
    </row>
    <row r="3887" spans="1:9">
      <c r="A3887" t="s">
        <v>4</v>
      </c>
      <c r="B3887" s="4" t="s">
        <v>5</v>
      </c>
      <c r="C3887" s="4" t="s">
        <v>13</v>
      </c>
      <c r="D3887" s="4" t="s">
        <v>10</v>
      </c>
      <c r="E3887" s="4" t="s">
        <v>10</v>
      </c>
      <c r="F3887" s="4" t="s">
        <v>9</v>
      </c>
    </row>
    <row r="3888" spans="1:9">
      <c r="A3888" t="n">
        <v>29930</v>
      </c>
      <c r="B3888" s="40" t="n">
        <v>84</v>
      </c>
      <c r="C3888" s="7" t="n">
        <v>1</v>
      </c>
      <c r="D3888" s="7" t="n">
        <v>0</v>
      </c>
      <c r="E3888" s="7" t="n">
        <v>500</v>
      </c>
      <c r="F3888" s="7" t="n">
        <v>0</v>
      </c>
    </row>
    <row r="3889" spans="1:8">
      <c r="A3889" t="s">
        <v>4</v>
      </c>
      <c r="B3889" s="4" t="s">
        <v>5</v>
      </c>
      <c r="C3889" s="4" t="s">
        <v>13</v>
      </c>
      <c r="D3889" s="4" t="s">
        <v>10</v>
      </c>
      <c r="E3889" s="4" t="s">
        <v>6</v>
      </c>
    </row>
    <row r="3890" spans="1:8">
      <c r="A3890" t="n">
        <v>29940</v>
      </c>
      <c r="B3890" s="48" t="n">
        <v>51</v>
      </c>
      <c r="C3890" s="7" t="n">
        <v>4</v>
      </c>
      <c r="D3890" s="7" t="n">
        <v>29</v>
      </c>
      <c r="E3890" s="7" t="s">
        <v>312</v>
      </c>
    </row>
    <row r="3891" spans="1:8">
      <c r="A3891" t="s">
        <v>4</v>
      </c>
      <c r="B3891" s="4" t="s">
        <v>5</v>
      </c>
      <c r="C3891" s="4" t="s">
        <v>10</v>
      </c>
    </row>
    <row r="3892" spans="1:8">
      <c r="A3892" t="n">
        <v>29954</v>
      </c>
      <c r="B3892" s="32" t="n">
        <v>16</v>
      </c>
      <c r="C3892" s="7" t="n">
        <v>0</v>
      </c>
    </row>
    <row r="3893" spans="1:8">
      <c r="A3893" t="s">
        <v>4</v>
      </c>
      <c r="B3893" s="4" t="s">
        <v>5</v>
      </c>
      <c r="C3893" s="4" t="s">
        <v>10</v>
      </c>
      <c r="D3893" s="4" t="s">
        <v>13</v>
      </c>
      <c r="E3893" s="4" t="s">
        <v>9</v>
      </c>
      <c r="F3893" s="4" t="s">
        <v>81</v>
      </c>
      <c r="G3893" s="4" t="s">
        <v>13</v>
      </c>
      <c r="H3893" s="4" t="s">
        <v>13</v>
      </c>
      <c r="I3893" s="4" t="s">
        <v>13</v>
      </c>
      <c r="J3893" s="4" t="s">
        <v>9</v>
      </c>
      <c r="K3893" s="4" t="s">
        <v>81</v>
      </c>
      <c r="L3893" s="4" t="s">
        <v>13</v>
      </c>
      <c r="M3893" s="4" t="s">
        <v>13</v>
      </c>
      <c r="N3893" s="4" t="s">
        <v>13</v>
      </c>
      <c r="O3893" s="4" t="s">
        <v>9</v>
      </c>
      <c r="P3893" s="4" t="s">
        <v>81</v>
      </c>
      <c r="Q3893" s="4" t="s">
        <v>13</v>
      </c>
      <c r="R3893" s="4" t="s">
        <v>13</v>
      </c>
    </row>
    <row r="3894" spans="1:8">
      <c r="A3894" t="n">
        <v>29957</v>
      </c>
      <c r="B3894" s="49" t="n">
        <v>26</v>
      </c>
      <c r="C3894" s="7" t="n">
        <v>29</v>
      </c>
      <c r="D3894" s="7" t="n">
        <v>17</v>
      </c>
      <c r="E3894" s="7" t="n">
        <v>39315</v>
      </c>
      <c r="F3894" s="7" t="s">
        <v>315</v>
      </c>
      <c r="G3894" s="7" t="n">
        <v>2</v>
      </c>
      <c r="H3894" s="7" t="n">
        <v>3</v>
      </c>
      <c r="I3894" s="7" t="n">
        <v>17</v>
      </c>
      <c r="J3894" s="7" t="n">
        <v>39316</v>
      </c>
      <c r="K3894" s="7" t="s">
        <v>316</v>
      </c>
      <c r="L3894" s="7" t="n">
        <v>2</v>
      </c>
      <c r="M3894" s="7" t="n">
        <v>3</v>
      </c>
      <c r="N3894" s="7" t="n">
        <v>17</v>
      </c>
      <c r="O3894" s="7" t="n">
        <v>39317</v>
      </c>
      <c r="P3894" s="7" t="s">
        <v>317</v>
      </c>
      <c r="Q3894" s="7" t="n">
        <v>2</v>
      </c>
      <c r="R3894" s="7" t="n">
        <v>0</v>
      </c>
    </row>
    <row r="3895" spans="1:8">
      <c r="A3895" t="s">
        <v>4</v>
      </c>
      <c r="B3895" s="4" t="s">
        <v>5</v>
      </c>
    </row>
    <row r="3896" spans="1:8">
      <c r="A3896" t="n">
        <v>30178</v>
      </c>
      <c r="B3896" s="50" t="n">
        <v>28</v>
      </c>
    </row>
    <row r="3897" spans="1:8">
      <c r="A3897" t="s">
        <v>4</v>
      </c>
      <c r="B3897" s="4" t="s">
        <v>5</v>
      </c>
      <c r="C3897" s="4" t="s">
        <v>10</v>
      </c>
      <c r="D3897" s="4" t="s">
        <v>13</v>
      </c>
    </row>
    <row r="3898" spans="1:8">
      <c r="A3898" t="n">
        <v>30179</v>
      </c>
      <c r="B3898" s="51" t="n">
        <v>89</v>
      </c>
      <c r="C3898" s="7" t="n">
        <v>65533</v>
      </c>
      <c r="D3898" s="7" t="n">
        <v>1</v>
      </c>
    </row>
    <row r="3899" spans="1:8">
      <c r="A3899" t="s">
        <v>4</v>
      </c>
      <c r="B3899" s="4" t="s">
        <v>5</v>
      </c>
      <c r="C3899" s="4" t="s">
        <v>13</v>
      </c>
      <c r="D3899" s="4" t="s">
        <v>10</v>
      </c>
      <c r="E3899" s="4" t="s">
        <v>24</v>
      </c>
    </row>
    <row r="3900" spans="1:8">
      <c r="A3900" t="n">
        <v>30183</v>
      </c>
      <c r="B3900" s="22" t="n">
        <v>58</v>
      </c>
      <c r="C3900" s="7" t="n">
        <v>101</v>
      </c>
      <c r="D3900" s="7" t="n">
        <v>500</v>
      </c>
      <c r="E3900" s="7" t="n">
        <v>1</v>
      </c>
    </row>
    <row r="3901" spans="1:8">
      <c r="A3901" t="s">
        <v>4</v>
      </c>
      <c r="B3901" s="4" t="s">
        <v>5</v>
      </c>
      <c r="C3901" s="4" t="s">
        <v>13</v>
      </c>
      <c r="D3901" s="4" t="s">
        <v>10</v>
      </c>
    </row>
    <row r="3902" spans="1:8">
      <c r="A3902" t="n">
        <v>30191</v>
      </c>
      <c r="B3902" s="22" t="n">
        <v>58</v>
      </c>
      <c r="C3902" s="7" t="n">
        <v>254</v>
      </c>
      <c r="D3902" s="7" t="n">
        <v>0</v>
      </c>
    </row>
    <row r="3903" spans="1:8">
      <c r="A3903" t="s">
        <v>4</v>
      </c>
      <c r="B3903" s="4" t="s">
        <v>5</v>
      </c>
      <c r="C3903" s="4" t="s">
        <v>13</v>
      </c>
    </row>
    <row r="3904" spans="1:8">
      <c r="A3904" t="n">
        <v>30195</v>
      </c>
      <c r="B3904" s="43" t="n">
        <v>116</v>
      </c>
      <c r="C3904" s="7" t="n">
        <v>0</v>
      </c>
    </row>
    <row r="3905" spans="1:18">
      <c r="A3905" t="s">
        <v>4</v>
      </c>
      <c r="B3905" s="4" t="s">
        <v>5</v>
      </c>
      <c r="C3905" s="4" t="s">
        <v>13</v>
      </c>
      <c r="D3905" s="4" t="s">
        <v>10</v>
      </c>
    </row>
    <row r="3906" spans="1:18">
      <c r="A3906" t="n">
        <v>30197</v>
      </c>
      <c r="B3906" s="43" t="n">
        <v>116</v>
      </c>
      <c r="C3906" s="7" t="n">
        <v>2</v>
      </c>
      <c r="D3906" s="7" t="n">
        <v>1</v>
      </c>
    </row>
    <row r="3907" spans="1:18">
      <c r="A3907" t="s">
        <v>4</v>
      </c>
      <c r="B3907" s="4" t="s">
        <v>5</v>
      </c>
      <c r="C3907" s="4" t="s">
        <v>13</v>
      </c>
      <c r="D3907" s="4" t="s">
        <v>9</v>
      </c>
    </row>
    <row r="3908" spans="1:18">
      <c r="A3908" t="n">
        <v>30201</v>
      </c>
      <c r="B3908" s="43" t="n">
        <v>116</v>
      </c>
      <c r="C3908" s="7" t="n">
        <v>5</v>
      </c>
      <c r="D3908" s="7" t="n">
        <v>1120403456</v>
      </c>
    </row>
    <row r="3909" spans="1:18">
      <c r="A3909" t="s">
        <v>4</v>
      </c>
      <c r="B3909" s="4" t="s">
        <v>5</v>
      </c>
      <c r="C3909" s="4" t="s">
        <v>13</v>
      </c>
      <c r="D3909" s="4" t="s">
        <v>10</v>
      </c>
    </row>
    <row r="3910" spans="1:18">
      <c r="A3910" t="n">
        <v>30207</v>
      </c>
      <c r="B3910" s="43" t="n">
        <v>116</v>
      </c>
      <c r="C3910" s="7" t="n">
        <v>6</v>
      </c>
      <c r="D3910" s="7" t="n">
        <v>1</v>
      </c>
    </row>
    <row r="3911" spans="1:18">
      <c r="A3911" t="s">
        <v>4</v>
      </c>
      <c r="B3911" s="4" t="s">
        <v>5</v>
      </c>
      <c r="C3911" s="4" t="s">
        <v>13</v>
      </c>
      <c r="D3911" s="4" t="s">
        <v>13</v>
      </c>
      <c r="E3911" s="4" t="s">
        <v>24</v>
      </c>
      <c r="F3911" s="4" t="s">
        <v>24</v>
      </c>
      <c r="G3911" s="4" t="s">
        <v>24</v>
      </c>
      <c r="H3911" s="4" t="s">
        <v>10</v>
      </c>
    </row>
    <row r="3912" spans="1:18">
      <c r="A3912" t="n">
        <v>30211</v>
      </c>
      <c r="B3912" s="39" t="n">
        <v>45</v>
      </c>
      <c r="C3912" s="7" t="n">
        <v>2</v>
      </c>
      <c r="D3912" s="7" t="n">
        <v>3</v>
      </c>
      <c r="E3912" s="7" t="n">
        <v>-4.59999990463257</v>
      </c>
      <c r="F3912" s="7" t="n">
        <v>14.3299999237061</v>
      </c>
      <c r="G3912" s="7" t="n">
        <v>-192.929992675781</v>
      </c>
      <c r="H3912" s="7" t="n">
        <v>0</v>
      </c>
    </row>
    <row r="3913" spans="1:18">
      <c r="A3913" t="s">
        <v>4</v>
      </c>
      <c r="B3913" s="4" t="s">
        <v>5</v>
      </c>
      <c r="C3913" s="4" t="s">
        <v>13</v>
      </c>
      <c r="D3913" s="4" t="s">
        <v>13</v>
      </c>
      <c r="E3913" s="4" t="s">
        <v>24</v>
      </c>
      <c r="F3913" s="4" t="s">
        <v>24</v>
      </c>
      <c r="G3913" s="4" t="s">
        <v>24</v>
      </c>
      <c r="H3913" s="4" t="s">
        <v>10</v>
      </c>
      <c r="I3913" s="4" t="s">
        <v>13</v>
      </c>
    </row>
    <row r="3914" spans="1:18">
      <c r="A3914" t="n">
        <v>30228</v>
      </c>
      <c r="B3914" s="39" t="n">
        <v>45</v>
      </c>
      <c r="C3914" s="7" t="n">
        <v>4</v>
      </c>
      <c r="D3914" s="7" t="n">
        <v>3</v>
      </c>
      <c r="E3914" s="7" t="n">
        <v>6.32999992370605</v>
      </c>
      <c r="F3914" s="7" t="n">
        <v>156.020004272461</v>
      </c>
      <c r="G3914" s="7" t="n">
        <v>0</v>
      </c>
      <c r="H3914" s="7" t="n">
        <v>0</v>
      </c>
      <c r="I3914" s="7" t="n">
        <v>0</v>
      </c>
    </row>
    <row r="3915" spans="1:18">
      <c r="A3915" t="s">
        <v>4</v>
      </c>
      <c r="B3915" s="4" t="s">
        <v>5</v>
      </c>
      <c r="C3915" s="4" t="s">
        <v>13</v>
      </c>
      <c r="D3915" s="4" t="s">
        <v>13</v>
      </c>
      <c r="E3915" s="4" t="s">
        <v>24</v>
      </c>
      <c r="F3915" s="4" t="s">
        <v>10</v>
      </c>
    </row>
    <row r="3916" spans="1:18">
      <c r="A3916" t="n">
        <v>30246</v>
      </c>
      <c r="B3916" s="39" t="n">
        <v>45</v>
      </c>
      <c r="C3916" s="7" t="n">
        <v>5</v>
      </c>
      <c r="D3916" s="7" t="n">
        <v>3</v>
      </c>
      <c r="E3916" s="7" t="n">
        <v>1.79999995231628</v>
      </c>
      <c r="F3916" s="7" t="n">
        <v>0</v>
      </c>
    </row>
    <row r="3917" spans="1:18">
      <c r="A3917" t="s">
        <v>4</v>
      </c>
      <c r="B3917" s="4" t="s">
        <v>5</v>
      </c>
      <c r="C3917" s="4" t="s">
        <v>13</v>
      </c>
      <c r="D3917" s="4" t="s">
        <v>13</v>
      </c>
      <c r="E3917" s="4" t="s">
        <v>24</v>
      </c>
      <c r="F3917" s="4" t="s">
        <v>10</v>
      </c>
    </row>
    <row r="3918" spans="1:18">
      <c r="A3918" t="n">
        <v>30255</v>
      </c>
      <c r="B3918" s="39" t="n">
        <v>45</v>
      </c>
      <c r="C3918" s="7" t="n">
        <v>11</v>
      </c>
      <c r="D3918" s="7" t="n">
        <v>3</v>
      </c>
      <c r="E3918" s="7" t="n">
        <v>40</v>
      </c>
      <c r="F3918" s="7" t="n">
        <v>0</v>
      </c>
    </row>
    <row r="3919" spans="1:18">
      <c r="A3919" t="s">
        <v>4</v>
      </c>
      <c r="B3919" s="4" t="s">
        <v>5</v>
      </c>
      <c r="C3919" s="4" t="s">
        <v>13</v>
      </c>
      <c r="D3919" s="4" t="s">
        <v>13</v>
      </c>
      <c r="E3919" s="4" t="s">
        <v>24</v>
      </c>
      <c r="F3919" s="4" t="s">
        <v>24</v>
      </c>
      <c r="G3919" s="4" t="s">
        <v>24</v>
      </c>
      <c r="H3919" s="4" t="s">
        <v>10</v>
      </c>
    </row>
    <row r="3920" spans="1:18">
      <c r="A3920" t="n">
        <v>30264</v>
      </c>
      <c r="B3920" s="39" t="n">
        <v>45</v>
      </c>
      <c r="C3920" s="7" t="n">
        <v>2</v>
      </c>
      <c r="D3920" s="7" t="n">
        <v>3</v>
      </c>
      <c r="E3920" s="7" t="n">
        <v>-4.59999990463257</v>
      </c>
      <c r="F3920" s="7" t="n">
        <v>14.5799999237061</v>
      </c>
      <c r="G3920" s="7" t="n">
        <v>-192.929992675781</v>
      </c>
      <c r="H3920" s="7" t="n">
        <v>3500</v>
      </c>
    </row>
    <row r="3921" spans="1:9">
      <c r="A3921" t="s">
        <v>4</v>
      </c>
      <c r="B3921" s="4" t="s">
        <v>5</v>
      </c>
      <c r="C3921" s="4" t="s">
        <v>13</v>
      </c>
      <c r="D3921" s="4" t="s">
        <v>13</v>
      </c>
      <c r="E3921" s="4" t="s">
        <v>24</v>
      </c>
      <c r="F3921" s="4" t="s">
        <v>24</v>
      </c>
      <c r="G3921" s="4" t="s">
        <v>24</v>
      </c>
      <c r="H3921" s="4" t="s">
        <v>10</v>
      </c>
      <c r="I3921" s="4" t="s">
        <v>13</v>
      </c>
    </row>
    <row r="3922" spans="1:9">
      <c r="A3922" t="n">
        <v>30281</v>
      </c>
      <c r="B3922" s="39" t="n">
        <v>45</v>
      </c>
      <c r="C3922" s="7" t="n">
        <v>4</v>
      </c>
      <c r="D3922" s="7" t="n">
        <v>3</v>
      </c>
      <c r="E3922" s="7" t="n">
        <v>6.32999992370605</v>
      </c>
      <c r="F3922" s="7" t="n">
        <v>161.130004882813</v>
      </c>
      <c r="G3922" s="7" t="n">
        <v>0</v>
      </c>
      <c r="H3922" s="7" t="n">
        <v>3500</v>
      </c>
      <c r="I3922" s="7" t="n">
        <v>1</v>
      </c>
    </row>
    <row r="3923" spans="1:9">
      <c r="A3923" t="s">
        <v>4</v>
      </c>
      <c r="B3923" s="4" t="s">
        <v>5</v>
      </c>
      <c r="C3923" s="4" t="s">
        <v>13</v>
      </c>
      <c r="D3923" s="4" t="s">
        <v>13</v>
      </c>
      <c r="E3923" s="4" t="s">
        <v>24</v>
      </c>
      <c r="F3923" s="4" t="s">
        <v>10</v>
      </c>
    </row>
    <row r="3924" spans="1:9">
      <c r="A3924" t="n">
        <v>30299</v>
      </c>
      <c r="B3924" s="39" t="n">
        <v>45</v>
      </c>
      <c r="C3924" s="7" t="n">
        <v>5</v>
      </c>
      <c r="D3924" s="7" t="n">
        <v>3</v>
      </c>
      <c r="E3924" s="7" t="n">
        <v>1.70000004768372</v>
      </c>
      <c r="F3924" s="7" t="n">
        <v>3500</v>
      </c>
    </row>
    <row r="3925" spans="1:9">
      <c r="A3925" t="s">
        <v>4</v>
      </c>
      <c r="B3925" s="4" t="s">
        <v>5</v>
      </c>
      <c r="C3925" s="4" t="s">
        <v>13</v>
      </c>
      <c r="D3925" s="4" t="s">
        <v>13</v>
      </c>
      <c r="E3925" s="4" t="s">
        <v>24</v>
      </c>
      <c r="F3925" s="4" t="s">
        <v>10</v>
      </c>
    </row>
    <row r="3926" spans="1:9">
      <c r="A3926" t="n">
        <v>30308</v>
      </c>
      <c r="B3926" s="39" t="n">
        <v>45</v>
      </c>
      <c r="C3926" s="7" t="n">
        <v>11</v>
      </c>
      <c r="D3926" s="7" t="n">
        <v>3</v>
      </c>
      <c r="E3926" s="7" t="n">
        <v>40</v>
      </c>
      <c r="F3926" s="7" t="n">
        <v>3500</v>
      </c>
    </row>
    <row r="3927" spans="1:9">
      <c r="A3927" t="s">
        <v>4</v>
      </c>
      <c r="B3927" s="4" t="s">
        <v>5</v>
      </c>
      <c r="C3927" s="4" t="s">
        <v>10</v>
      </c>
      <c r="D3927" s="4" t="s">
        <v>9</v>
      </c>
    </row>
    <row r="3928" spans="1:9">
      <c r="A3928" t="n">
        <v>30317</v>
      </c>
      <c r="B3928" s="35" t="n">
        <v>44</v>
      </c>
      <c r="C3928" s="7" t="n">
        <v>27</v>
      </c>
      <c r="D3928" s="7" t="n">
        <v>128</v>
      </c>
    </row>
    <row r="3929" spans="1:9">
      <c r="A3929" t="s">
        <v>4</v>
      </c>
      <c r="B3929" s="4" t="s">
        <v>5</v>
      </c>
      <c r="C3929" s="4" t="s">
        <v>10</v>
      </c>
      <c r="D3929" s="4" t="s">
        <v>9</v>
      </c>
    </row>
    <row r="3930" spans="1:9">
      <c r="A3930" t="n">
        <v>30324</v>
      </c>
      <c r="B3930" s="35" t="n">
        <v>44</v>
      </c>
      <c r="C3930" s="7" t="n">
        <v>27</v>
      </c>
      <c r="D3930" s="7" t="n">
        <v>32</v>
      </c>
    </row>
    <row r="3931" spans="1:9">
      <c r="A3931" t="s">
        <v>4</v>
      </c>
      <c r="B3931" s="4" t="s">
        <v>5</v>
      </c>
      <c r="C3931" s="4" t="s">
        <v>13</v>
      </c>
      <c r="D3931" s="4" t="s">
        <v>10</v>
      </c>
    </row>
    <row r="3932" spans="1:9">
      <c r="A3932" t="n">
        <v>30331</v>
      </c>
      <c r="B3932" s="22" t="n">
        <v>58</v>
      </c>
      <c r="C3932" s="7" t="n">
        <v>255</v>
      </c>
      <c r="D3932" s="7" t="n">
        <v>0</v>
      </c>
    </row>
    <row r="3933" spans="1:9">
      <c r="A3933" t="s">
        <v>4</v>
      </c>
      <c r="B3933" s="4" t="s">
        <v>5</v>
      </c>
      <c r="C3933" s="4" t="s">
        <v>10</v>
      </c>
      <c r="D3933" s="4" t="s">
        <v>13</v>
      </c>
      <c r="E3933" s="4" t="s">
        <v>24</v>
      </c>
      <c r="F3933" s="4" t="s">
        <v>10</v>
      </c>
    </row>
    <row r="3934" spans="1:9">
      <c r="A3934" t="n">
        <v>30335</v>
      </c>
      <c r="B3934" s="52" t="n">
        <v>59</v>
      </c>
      <c r="C3934" s="7" t="n">
        <v>0</v>
      </c>
      <c r="D3934" s="7" t="n">
        <v>16</v>
      </c>
      <c r="E3934" s="7" t="n">
        <v>0.150000005960464</v>
      </c>
      <c r="F3934" s="7" t="n">
        <v>0</v>
      </c>
    </row>
    <row r="3935" spans="1:9">
      <c r="A3935" t="s">
        <v>4</v>
      </c>
      <c r="B3935" s="4" t="s">
        <v>5</v>
      </c>
      <c r="C3935" s="4" t="s">
        <v>10</v>
      </c>
    </row>
    <row r="3936" spans="1:9">
      <c r="A3936" t="n">
        <v>30345</v>
      </c>
      <c r="B3936" s="32" t="n">
        <v>16</v>
      </c>
      <c r="C3936" s="7" t="n">
        <v>50</v>
      </c>
    </row>
    <row r="3937" spans="1:9">
      <c r="A3937" t="s">
        <v>4</v>
      </c>
      <c r="B3937" s="4" t="s">
        <v>5</v>
      </c>
      <c r="C3937" s="4" t="s">
        <v>10</v>
      </c>
      <c r="D3937" s="4" t="s">
        <v>13</v>
      </c>
      <c r="E3937" s="4" t="s">
        <v>24</v>
      </c>
      <c r="F3937" s="4" t="s">
        <v>10</v>
      </c>
    </row>
    <row r="3938" spans="1:9">
      <c r="A3938" t="n">
        <v>30348</v>
      </c>
      <c r="B3938" s="52" t="n">
        <v>59</v>
      </c>
      <c r="C3938" s="7" t="n">
        <v>61489</v>
      </c>
      <c r="D3938" s="7" t="n">
        <v>16</v>
      </c>
      <c r="E3938" s="7" t="n">
        <v>0.150000005960464</v>
      </c>
      <c r="F3938" s="7" t="n">
        <v>0</v>
      </c>
    </row>
    <row r="3939" spans="1:9">
      <c r="A3939" t="s">
        <v>4</v>
      </c>
      <c r="B3939" s="4" t="s">
        <v>5</v>
      </c>
      <c r="C3939" s="4" t="s">
        <v>10</v>
      </c>
    </row>
    <row r="3940" spans="1:9">
      <c r="A3940" t="n">
        <v>30358</v>
      </c>
      <c r="B3940" s="32" t="n">
        <v>16</v>
      </c>
      <c r="C3940" s="7" t="n">
        <v>100</v>
      </c>
    </row>
    <row r="3941" spans="1:9">
      <c r="A3941" t="s">
        <v>4</v>
      </c>
      <c r="B3941" s="4" t="s">
        <v>5</v>
      </c>
      <c r="C3941" s="4" t="s">
        <v>10</v>
      </c>
      <c r="D3941" s="4" t="s">
        <v>13</v>
      </c>
      <c r="E3941" s="4" t="s">
        <v>24</v>
      </c>
      <c r="F3941" s="4" t="s">
        <v>10</v>
      </c>
    </row>
    <row r="3942" spans="1:9">
      <c r="A3942" t="n">
        <v>30361</v>
      </c>
      <c r="B3942" s="52" t="n">
        <v>59</v>
      </c>
      <c r="C3942" s="7" t="n">
        <v>61490</v>
      </c>
      <c r="D3942" s="7" t="n">
        <v>16</v>
      </c>
      <c r="E3942" s="7" t="n">
        <v>0.150000005960464</v>
      </c>
      <c r="F3942" s="7" t="n">
        <v>0</v>
      </c>
    </row>
    <row r="3943" spans="1:9">
      <c r="A3943" t="s">
        <v>4</v>
      </c>
      <c r="B3943" s="4" t="s">
        <v>5</v>
      </c>
      <c r="C3943" s="4" t="s">
        <v>13</v>
      </c>
      <c r="D3943" s="20" t="s">
        <v>33</v>
      </c>
      <c r="E3943" s="4" t="s">
        <v>5</v>
      </c>
      <c r="F3943" s="4" t="s">
        <v>13</v>
      </c>
      <c r="G3943" s="4" t="s">
        <v>10</v>
      </c>
      <c r="H3943" s="20" t="s">
        <v>34</v>
      </c>
      <c r="I3943" s="4" t="s">
        <v>13</v>
      </c>
      <c r="J3943" s="4" t="s">
        <v>13</v>
      </c>
      <c r="K3943" s="4" t="s">
        <v>23</v>
      </c>
    </row>
    <row r="3944" spans="1:9">
      <c r="A3944" t="n">
        <v>30371</v>
      </c>
      <c r="B3944" s="11" t="n">
        <v>5</v>
      </c>
      <c r="C3944" s="7" t="n">
        <v>28</v>
      </c>
      <c r="D3944" s="20" t="s">
        <v>3</v>
      </c>
      <c r="E3944" s="30" t="n">
        <v>64</v>
      </c>
      <c r="F3944" s="7" t="n">
        <v>5</v>
      </c>
      <c r="G3944" s="7" t="n">
        <v>14</v>
      </c>
      <c r="H3944" s="20" t="s">
        <v>3</v>
      </c>
      <c r="I3944" s="7" t="n">
        <v>8</v>
      </c>
      <c r="J3944" s="7" t="n">
        <v>1</v>
      </c>
      <c r="K3944" s="12" t="n">
        <f t="normal" ca="1">A3950</f>
        <v>0</v>
      </c>
    </row>
    <row r="3945" spans="1:9">
      <c r="A3945" t="s">
        <v>4</v>
      </c>
      <c r="B3945" s="4" t="s">
        <v>5</v>
      </c>
      <c r="C3945" s="4" t="s">
        <v>10</v>
      </c>
      <c r="D3945" s="4" t="s">
        <v>13</v>
      </c>
      <c r="E3945" s="4" t="s">
        <v>24</v>
      </c>
      <c r="F3945" s="4" t="s">
        <v>10</v>
      </c>
    </row>
    <row r="3946" spans="1:9">
      <c r="A3946" t="n">
        <v>30383</v>
      </c>
      <c r="B3946" s="52" t="n">
        <v>59</v>
      </c>
      <c r="C3946" s="7" t="n">
        <v>61488</v>
      </c>
      <c r="D3946" s="7" t="n">
        <v>16</v>
      </c>
      <c r="E3946" s="7" t="n">
        <v>0.150000005960464</v>
      </c>
      <c r="F3946" s="7" t="n">
        <v>0</v>
      </c>
    </row>
    <row r="3947" spans="1:9">
      <c r="A3947" t="s">
        <v>4</v>
      </c>
      <c r="B3947" s="4" t="s">
        <v>5</v>
      </c>
      <c r="C3947" s="4" t="s">
        <v>10</v>
      </c>
    </row>
    <row r="3948" spans="1:9">
      <c r="A3948" t="n">
        <v>30393</v>
      </c>
      <c r="B3948" s="32" t="n">
        <v>16</v>
      </c>
      <c r="C3948" s="7" t="n">
        <v>50</v>
      </c>
    </row>
    <row r="3949" spans="1:9">
      <c r="A3949" t="s">
        <v>4</v>
      </c>
      <c r="B3949" s="4" t="s">
        <v>5</v>
      </c>
      <c r="C3949" s="4" t="s">
        <v>10</v>
      </c>
      <c r="D3949" s="4" t="s">
        <v>13</v>
      </c>
      <c r="E3949" s="4" t="s">
        <v>24</v>
      </c>
      <c r="F3949" s="4" t="s">
        <v>10</v>
      </c>
    </row>
    <row r="3950" spans="1:9">
      <c r="A3950" t="n">
        <v>30396</v>
      </c>
      <c r="B3950" s="52" t="n">
        <v>59</v>
      </c>
      <c r="C3950" s="7" t="n">
        <v>3</v>
      </c>
      <c r="D3950" s="7" t="n">
        <v>16</v>
      </c>
      <c r="E3950" s="7" t="n">
        <v>0.150000005960464</v>
      </c>
      <c r="F3950" s="7" t="n">
        <v>0</v>
      </c>
    </row>
    <row r="3951" spans="1:9">
      <c r="A3951" t="s">
        <v>4</v>
      </c>
      <c r="B3951" s="4" t="s">
        <v>5</v>
      </c>
      <c r="C3951" s="4" t="s">
        <v>10</v>
      </c>
    </row>
    <row r="3952" spans="1:9">
      <c r="A3952" t="n">
        <v>30406</v>
      </c>
      <c r="B3952" s="32" t="n">
        <v>16</v>
      </c>
      <c r="C3952" s="7" t="n">
        <v>100</v>
      </c>
    </row>
    <row r="3953" spans="1:11">
      <c r="A3953" t="s">
        <v>4</v>
      </c>
      <c r="B3953" s="4" t="s">
        <v>5</v>
      </c>
      <c r="C3953" s="4" t="s">
        <v>10</v>
      </c>
      <c r="D3953" s="4" t="s">
        <v>13</v>
      </c>
      <c r="E3953" s="4" t="s">
        <v>24</v>
      </c>
      <c r="F3953" s="4" t="s">
        <v>10</v>
      </c>
    </row>
    <row r="3954" spans="1:11">
      <c r="A3954" t="n">
        <v>30409</v>
      </c>
      <c r="B3954" s="52" t="n">
        <v>59</v>
      </c>
      <c r="C3954" s="7" t="n">
        <v>5</v>
      </c>
      <c r="D3954" s="7" t="n">
        <v>16</v>
      </c>
      <c r="E3954" s="7" t="n">
        <v>0.150000005960464</v>
      </c>
      <c r="F3954" s="7" t="n">
        <v>0</v>
      </c>
    </row>
    <row r="3955" spans="1:11">
      <c r="A3955" t="s">
        <v>4</v>
      </c>
      <c r="B3955" s="4" t="s">
        <v>5</v>
      </c>
      <c r="C3955" s="4" t="s">
        <v>10</v>
      </c>
      <c r="D3955" s="4" t="s">
        <v>13</v>
      </c>
      <c r="E3955" s="4" t="s">
        <v>24</v>
      </c>
      <c r="F3955" s="4" t="s">
        <v>10</v>
      </c>
    </row>
    <row r="3956" spans="1:11">
      <c r="A3956" t="n">
        <v>30419</v>
      </c>
      <c r="B3956" s="52" t="n">
        <v>59</v>
      </c>
      <c r="C3956" s="7" t="n">
        <v>6</v>
      </c>
      <c r="D3956" s="7" t="n">
        <v>16</v>
      </c>
      <c r="E3956" s="7" t="n">
        <v>0.150000005960464</v>
      </c>
      <c r="F3956" s="7" t="n">
        <v>0</v>
      </c>
    </row>
    <row r="3957" spans="1:11">
      <c r="A3957" t="s">
        <v>4</v>
      </c>
      <c r="B3957" s="4" t="s">
        <v>5</v>
      </c>
      <c r="C3957" s="4" t="s">
        <v>10</v>
      </c>
    </row>
    <row r="3958" spans="1:11">
      <c r="A3958" t="n">
        <v>30429</v>
      </c>
      <c r="B3958" s="32" t="n">
        <v>16</v>
      </c>
      <c r="C3958" s="7" t="n">
        <v>50</v>
      </c>
    </row>
    <row r="3959" spans="1:11">
      <c r="A3959" t="s">
        <v>4</v>
      </c>
      <c r="B3959" s="4" t="s">
        <v>5</v>
      </c>
      <c r="C3959" s="4" t="s">
        <v>10</v>
      </c>
      <c r="D3959" s="4" t="s">
        <v>13</v>
      </c>
      <c r="E3959" s="4" t="s">
        <v>24</v>
      </c>
      <c r="F3959" s="4" t="s">
        <v>10</v>
      </c>
    </row>
    <row r="3960" spans="1:11">
      <c r="A3960" t="n">
        <v>30432</v>
      </c>
      <c r="B3960" s="52" t="n">
        <v>59</v>
      </c>
      <c r="C3960" s="7" t="n">
        <v>7032</v>
      </c>
      <c r="D3960" s="7" t="n">
        <v>16</v>
      </c>
      <c r="E3960" s="7" t="n">
        <v>0.150000005960464</v>
      </c>
      <c r="F3960" s="7" t="n">
        <v>0</v>
      </c>
    </row>
    <row r="3961" spans="1:11">
      <c r="A3961" t="s">
        <v>4</v>
      </c>
      <c r="B3961" s="4" t="s">
        <v>5</v>
      </c>
      <c r="C3961" s="4" t="s">
        <v>10</v>
      </c>
    </row>
    <row r="3962" spans="1:11">
      <c r="A3962" t="n">
        <v>30442</v>
      </c>
      <c r="B3962" s="32" t="n">
        <v>16</v>
      </c>
      <c r="C3962" s="7" t="n">
        <v>1300</v>
      </c>
    </row>
    <row r="3963" spans="1:11">
      <c r="A3963" t="s">
        <v>4</v>
      </c>
      <c r="B3963" s="4" t="s">
        <v>5</v>
      </c>
      <c r="C3963" s="4" t="s">
        <v>13</v>
      </c>
      <c r="D3963" s="4" t="s">
        <v>10</v>
      </c>
      <c r="E3963" s="4" t="s">
        <v>6</v>
      </c>
    </row>
    <row r="3964" spans="1:11">
      <c r="A3964" t="n">
        <v>30445</v>
      </c>
      <c r="B3964" s="48" t="n">
        <v>51</v>
      </c>
      <c r="C3964" s="7" t="n">
        <v>4</v>
      </c>
      <c r="D3964" s="7" t="n">
        <v>0</v>
      </c>
      <c r="E3964" s="7" t="s">
        <v>181</v>
      </c>
    </row>
    <row r="3965" spans="1:11">
      <c r="A3965" t="s">
        <v>4</v>
      </c>
      <c r="B3965" s="4" t="s">
        <v>5</v>
      </c>
      <c r="C3965" s="4" t="s">
        <v>10</v>
      </c>
    </row>
    <row r="3966" spans="1:11">
      <c r="A3966" t="n">
        <v>30458</v>
      </c>
      <c r="B3966" s="32" t="n">
        <v>16</v>
      </c>
      <c r="C3966" s="7" t="n">
        <v>0</v>
      </c>
    </row>
    <row r="3967" spans="1:11">
      <c r="A3967" t="s">
        <v>4</v>
      </c>
      <c r="B3967" s="4" t="s">
        <v>5</v>
      </c>
      <c r="C3967" s="4" t="s">
        <v>10</v>
      </c>
      <c r="D3967" s="4" t="s">
        <v>13</v>
      </c>
      <c r="E3967" s="4" t="s">
        <v>9</v>
      </c>
      <c r="F3967" s="4" t="s">
        <v>81</v>
      </c>
      <c r="G3967" s="4" t="s">
        <v>13</v>
      </c>
      <c r="H3967" s="4" t="s">
        <v>13</v>
      </c>
    </row>
    <row r="3968" spans="1:11">
      <c r="A3968" t="n">
        <v>30461</v>
      </c>
      <c r="B3968" s="49" t="n">
        <v>26</v>
      </c>
      <c r="C3968" s="7" t="n">
        <v>0</v>
      </c>
      <c r="D3968" s="7" t="n">
        <v>17</v>
      </c>
      <c r="E3968" s="7" t="n">
        <v>52700</v>
      </c>
      <c r="F3968" s="7" t="s">
        <v>318</v>
      </c>
      <c r="G3968" s="7" t="n">
        <v>2</v>
      </c>
      <c r="H3968" s="7" t="n">
        <v>0</v>
      </c>
    </row>
    <row r="3969" spans="1:8">
      <c r="A3969" t="s">
        <v>4</v>
      </c>
      <c r="B3969" s="4" t="s">
        <v>5</v>
      </c>
    </row>
    <row r="3970" spans="1:8">
      <c r="A3970" t="n">
        <v>30499</v>
      </c>
      <c r="B3970" s="50" t="n">
        <v>28</v>
      </c>
    </row>
    <row r="3971" spans="1:8">
      <c r="A3971" t="s">
        <v>4</v>
      </c>
      <c r="B3971" s="4" t="s">
        <v>5</v>
      </c>
      <c r="C3971" s="4" t="s">
        <v>13</v>
      </c>
      <c r="D3971" s="20" t="s">
        <v>33</v>
      </c>
      <c r="E3971" s="4" t="s">
        <v>5</v>
      </c>
      <c r="F3971" s="4" t="s">
        <v>13</v>
      </c>
      <c r="G3971" s="4" t="s">
        <v>10</v>
      </c>
      <c r="H3971" s="20" t="s">
        <v>34</v>
      </c>
      <c r="I3971" s="4" t="s">
        <v>13</v>
      </c>
      <c r="J3971" s="4" t="s">
        <v>23</v>
      </c>
    </row>
    <row r="3972" spans="1:8">
      <c r="A3972" t="n">
        <v>30500</v>
      </c>
      <c r="B3972" s="11" t="n">
        <v>5</v>
      </c>
      <c r="C3972" s="7" t="n">
        <v>28</v>
      </c>
      <c r="D3972" s="20" t="s">
        <v>3</v>
      </c>
      <c r="E3972" s="30" t="n">
        <v>64</v>
      </c>
      <c r="F3972" s="7" t="n">
        <v>5</v>
      </c>
      <c r="G3972" s="7" t="n">
        <v>16</v>
      </c>
      <c r="H3972" s="20" t="s">
        <v>3</v>
      </c>
      <c r="I3972" s="7" t="n">
        <v>1</v>
      </c>
      <c r="J3972" s="12" t="n">
        <f t="normal" ca="1">A3984</f>
        <v>0</v>
      </c>
    </row>
    <row r="3973" spans="1:8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6</v>
      </c>
    </row>
    <row r="3974" spans="1:8">
      <c r="A3974" t="n">
        <v>30511</v>
      </c>
      <c r="B3974" s="48" t="n">
        <v>51</v>
      </c>
      <c r="C3974" s="7" t="n">
        <v>4</v>
      </c>
      <c r="D3974" s="7" t="n">
        <v>16</v>
      </c>
      <c r="E3974" s="7" t="s">
        <v>181</v>
      </c>
    </row>
    <row r="3975" spans="1:8">
      <c r="A3975" t="s">
        <v>4</v>
      </c>
      <c r="B3975" s="4" t="s">
        <v>5</v>
      </c>
      <c r="C3975" s="4" t="s">
        <v>10</v>
      </c>
    </row>
    <row r="3976" spans="1:8">
      <c r="A3976" t="n">
        <v>30524</v>
      </c>
      <c r="B3976" s="32" t="n">
        <v>16</v>
      </c>
      <c r="C3976" s="7" t="n">
        <v>0</v>
      </c>
    </row>
    <row r="3977" spans="1:8">
      <c r="A3977" t="s">
        <v>4</v>
      </c>
      <c r="B3977" s="4" t="s">
        <v>5</v>
      </c>
      <c r="C3977" s="4" t="s">
        <v>10</v>
      </c>
      <c r="D3977" s="4" t="s">
        <v>13</v>
      </c>
      <c r="E3977" s="4" t="s">
        <v>9</v>
      </c>
      <c r="F3977" s="4" t="s">
        <v>81</v>
      </c>
      <c r="G3977" s="4" t="s">
        <v>13</v>
      </c>
      <c r="H3977" s="4" t="s">
        <v>13</v>
      </c>
    </row>
    <row r="3978" spans="1:8">
      <c r="A3978" t="n">
        <v>30527</v>
      </c>
      <c r="B3978" s="49" t="n">
        <v>26</v>
      </c>
      <c r="C3978" s="7" t="n">
        <v>16</v>
      </c>
      <c r="D3978" s="7" t="n">
        <v>17</v>
      </c>
      <c r="E3978" s="7" t="n">
        <v>14383</v>
      </c>
      <c r="F3978" s="7" t="s">
        <v>319</v>
      </c>
      <c r="G3978" s="7" t="n">
        <v>2</v>
      </c>
      <c r="H3978" s="7" t="n">
        <v>0</v>
      </c>
    </row>
    <row r="3979" spans="1:8">
      <c r="A3979" t="s">
        <v>4</v>
      </c>
      <c r="B3979" s="4" t="s">
        <v>5</v>
      </c>
    </row>
    <row r="3980" spans="1:8">
      <c r="A3980" t="n">
        <v>30595</v>
      </c>
      <c r="B3980" s="50" t="n">
        <v>28</v>
      </c>
    </row>
    <row r="3981" spans="1:8">
      <c r="A3981" t="s">
        <v>4</v>
      </c>
      <c r="B3981" s="4" t="s">
        <v>5</v>
      </c>
      <c r="C3981" s="4" t="s">
        <v>23</v>
      </c>
    </row>
    <row r="3982" spans="1:8">
      <c r="A3982" t="n">
        <v>30596</v>
      </c>
      <c r="B3982" s="14" t="n">
        <v>3</v>
      </c>
      <c r="C3982" s="12" t="n">
        <f t="normal" ca="1">A4006</f>
        <v>0</v>
      </c>
    </row>
    <row r="3983" spans="1:8">
      <c r="A3983" t="s">
        <v>4</v>
      </c>
      <c r="B3983" s="4" t="s">
        <v>5</v>
      </c>
      <c r="C3983" s="4" t="s">
        <v>13</v>
      </c>
      <c r="D3983" s="20" t="s">
        <v>33</v>
      </c>
      <c r="E3983" s="4" t="s">
        <v>5</v>
      </c>
      <c r="F3983" s="4" t="s">
        <v>13</v>
      </c>
      <c r="G3983" s="4" t="s">
        <v>10</v>
      </c>
      <c r="H3983" s="20" t="s">
        <v>34</v>
      </c>
      <c r="I3983" s="4" t="s">
        <v>13</v>
      </c>
      <c r="J3983" s="4" t="s">
        <v>23</v>
      </c>
    </row>
    <row r="3984" spans="1:8">
      <c r="A3984" t="n">
        <v>30601</v>
      </c>
      <c r="B3984" s="11" t="n">
        <v>5</v>
      </c>
      <c r="C3984" s="7" t="n">
        <v>28</v>
      </c>
      <c r="D3984" s="20" t="s">
        <v>3</v>
      </c>
      <c r="E3984" s="30" t="n">
        <v>64</v>
      </c>
      <c r="F3984" s="7" t="n">
        <v>5</v>
      </c>
      <c r="G3984" s="7" t="n">
        <v>15</v>
      </c>
      <c r="H3984" s="20" t="s">
        <v>3</v>
      </c>
      <c r="I3984" s="7" t="n">
        <v>1</v>
      </c>
      <c r="J3984" s="12" t="n">
        <f t="normal" ca="1">A3996</f>
        <v>0</v>
      </c>
    </row>
    <row r="3985" spans="1:10">
      <c r="A3985" t="s">
        <v>4</v>
      </c>
      <c r="B3985" s="4" t="s">
        <v>5</v>
      </c>
      <c r="C3985" s="4" t="s">
        <v>13</v>
      </c>
      <c r="D3985" s="4" t="s">
        <v>10</v>
      </c>
      <c r="E3985" s="4" t="s">
        <v>6</v>
      </c>
    </row>
    <row r="3986" spans="1:10">
      <c r="A3986" t="n">
        <v>30612</v>
      </c>
      <c r="B3986" s="48" t="n">
        <v>51</v>
      </c>
      <c r="C3986" s="7" t="n">
        <v>4</v>
      </c>
      <c r="D3986" s="7" t="n">
        <v>15</v>
      </c>
      <c r="E3986" s="7" t="s">
        <v>181</v>
      </c>
    </row>
    <row r="3987" spans="1:10">
      <c r="A3987" t="s">
        <v>4</v>
      </c>
      <c r="B3987" s="4" t="s">
        <v>5</v>
      </c>
      <c r="C3987" s="4" t="s">
        <v>10</v>
      </c>
    </row>
    <row r="3988" spans="1:10">
      <c r="A3988" t="n">
        <v>30625</v>
      </c>
      <c r="B3988" s="32" t="n">
        <v>16</v>
      </c>
      <c r="C3988" s="7" t="n">
        <v>0</v>
      </c>
    </row>
    <row r="3989" spans="1:10">
      <c r="A3989" t="s">
        <v>4</v>
      </c>
      <c r="B3989" s="4" t="s">
        <v>5</v>
      </c>
      <c r="C3989" s="4" t="s">
        <v>10</v>
      </c>
      <c r="D3989" s="4" t="s">
        <v>13</v>
      </c>
      <c r="E3989" s="4" t="s">
        <v>9</v>
      </c>
      <c r="F3989" s="4" t="s">
        <v>81</v>
      </c>
      <c r="G3989" s="4" t="s">
        <v>13</v>
      </c>
      <c r="H3989" s="4" t="s">
        <v>13</v>
      </c>
    </row>
    <row r="3990" spans="1:10">
      <c r="A3990" t="n">
        <v>30628</v>
      </c>
      <c r="B3990" s="49" t="n">
        <v>26</v>
      </c>
      <c r="C3990" s="7" t="n">
        <v>15</v>
      </c>
      <c r="D3990" s="7" t="n">
        <v>17</v>
      </c>
      <c r="E3990" s="7" t="n">
        <v>15349</v>
      </c>
      <c r="F3990" s="7" t="s">
        <v>319</v>
      </c>
      <c r="G3990" s="7" t="n">
        <v>2</v>
      </c>
      <c r="H3990" s="7" t="n">
        <v>0</v>
      </c>
    </row>
    <row r="3991" spans="1:10">
      <c r="A3991" t="s">
        <v>4</v>
      </c>
      <c r="B3991" s="4" t="s">
        <v>5</v>
      </c>
    </row>
    <row r="3992" spans="1:10">
      <c r="A3992" t="n">
        <v>30696</v>
      </c>
      <c r="B3992" s="50" t="n">
        <v>28</v>
      </c>
    </row>
    <row r="3993" spans="1:10">
      <c r="A3993" t="s">
        <v>4</v>
      </c>
      <c r="B3993" s="4" t="s">
        <v>5</v>
      </c>
      <c r="C3993" s="4" t="s">
        <v>23</v>
      </c>
    </row>
    <row r="3994" spans="1:10">
      <c r="A3994" t="n">
        <v>30697</v>
      </c>
      <c r="B3994" s="14" t="n">
        <v>3</v>
      </c>
      <c r="C3994" s="12" t="n">
        <f t="normal" ca="1">A4006</f>
        <v>0</v>
      </c>
    </row>
    <row r="3995" spans="1:10">
      <c r="A3995" t="s">
        <v>4</v>
      </c>
      <c r="B3995" s="4" t="s">
        <v>5</v>
      </c>
      <c r="C3995" s="4" t="s">
        <v>13</v>
      </c>
      <c r="D3995" s="20" t="s">
        <v>33</v>
      </c>
      <c r="E3995" s="4" t="s">
        <v>5</v>
      </c>
      <c r="F3995" s="4" t="s">
        <v>13</v>
      </c>
      <c r="G3995" s="4" t="s">
        <v>10</v>
      </c>
      <c r="H3995" s="20" t="s">
        <v>34</v>
      </c>
      <c r="I3995" s="4" t="s">
        <v>13</v>
      </c>
      <c r="J3995" s="4" t="s">
        <v>23</v>
      </c>
    </row>
    <row r="3996" spans="1:10">
      <c r="A3996" t="n">
        <v>30702</v>
      </c>
      <c r="B3996" s="11" t="n">
        <v>5</v>
      </c>
      <c r="C3996" s="7" t="n">
        <v>28</v>
      </c>
      <c r="D3996" s="20" t="s">
        <v>3</v>
      </c>
      <c r="E3996" s="30" t="n">
        <v>64</v>
      </c>
      <c r="F3996" s="7" t="n">
        <v>5</v>
      </c>
      <c r="G3996" s="7" t="n">
        <v>14</v>
      </c>
      <c r="H3996" s="20" t="s">
        <v>3</v>
      </c>
      <c r="I3996" s="7" t="n">
        <v>1</v>
      </c>
      <c r="J3996" s="12" t="n">
        <f t="normal" ca="1">A4006</f>
        <v>0</v>
      </c>
    </row>
    <row r="3997" spans="1:10">
      <c r="A3997" t="s">
        <v>4</v>
      </c>
      <c r="B3997" s="4" t="s">
        <v>5</v>
      </c>
      <c r="C3997" s="4" t="s">
        <v>13</v>
      </c>
      <c r="D3997" s="4" t="s">
        <v>10</v>
      </c>
      <c r="E3997" s="4" t="s">
        <v>6</v>
      </c>
    </row>
    <row r="3998" spans="1:10">
      <c r="A3998" t="n">
        <v>30713</v>
      </c>
      <c r="B3998" s="48" t="n">
        <v>51</v>
      </c>
      <c r="C3998" s="7" t="n">
        <v>4</v>
      </c>
      <c r="D3998" s="7" t="n">
        <v>14</v>
      </c>
      <c r="E3998" s="7" t="s">
        <v>320</v>
      </c>
    </row>
    <row r="3999" spans="1:10">
      <c r="A3999" t="s">
        <v>4</v>
      </c>
      <c r="B3999" s="4" t="s">
        <v>5</v>
      </c>
      <c r="C3999" s="4" t="s">
        <v>10</v>
      </c>
    </row>
    <row r="4000" spans="1:10">
      <c r="A4000" t="n">
        <v>30727</v>
      </c>
      <c r="B4000" s="32" t="n">
        <v>16</v>
      </c>
      <c r="C4000" s="7" t="n">
        <v>0</v>
      </c>
    </row>
    <row r="4001" spans="1:10">
      <c r="A4001" t="s">
        <v>4</v>
      </c>
      <c r="B4001" s="4" t="s">
        <v>5</v>
      </c>
      <c r="C4001" s="4" t="s">
        <v>10</v>
      </c>
      <c r="D4001" s="4" t="s">
        <v>13</v>
      </c>
      <c r="E4001" s="4" t="s">
        <v>9</v>
      </c>
      <c r="F4001" s="4" t="s">
        <v>81</v>
      </c>
      <c r="G4001" s="4" t="s">
        <v>13</v>
      </c>
      <c r="H4001" s="4" t="s">
        <v>13</v>
      </c>
    </row>
    <row r="4002" spans="1:10">
      <c r="A4002" t="n">
        <v>30730</v>
      </c>
      <c r="B4002" s="49" t="n">
        <v>26</v>
      </c>
      <c r="C4002" s="7" t="n">
        <v>14</v>
      </c>
      <c r="D4002" s="7" t="n">
        <v>17</v>
      </c>
      <c r="E4002" s="7" t="n">
        <v>13332</v>
      </c>
      <c r="F4002" s="7" t="s">
        <v>321</v>
      </c>
      <c r="G4002" s="7" t="n">
        <v>2</v>
      </c>
      <c r="H4002" s="7" t="n">
        <v>0</v>
      </c>
    </row>
    <row r="4003" spans="1:10">
      <c r="A4003" t="s">
        <v>4</v>
      </c>
      <c r="B4003" s="4" t="s">
        <v>5</v>
      </c>
    </row>
    <row r="4004" spans="1:10">
      <c r="A4004" t="n">
        <v>30783</v>
      </c>
      <c r="B4004" s="50" t="n">
        <v>28</v>
      </c>
    </row>
    <row r="4005" spans="1:10">
      <c r="A4005" t="s">
        <v>4</v>
      </c>
      <c r="B4005" s="4" t="s">
        <v>5</v>
      </c>
      <c r="C4005" s="4" t="s">
        <v>13</v>
      </c>
      <c r="D4005" s="4" t="s">
        <v>10</v>
      </c>
      <c r="E4005" s="4" t="s">
        <v>6</v>
      </c>
    </row>
    <row r="4006" spans="1:10">
      <c r="A4006" t="n">
        <v>30784</v>
      </c>
      <c r="B4006" s="48" t="n">
        <v>51</v>
      </c>
      <c r="C4006" s="7" t="n">
        <v>4</v>
      </c>
      <c r="D4006" s="7" t="n">
        <v>7032</v>
      </c>
      <c r="E4006" s="7" t="s">
        <v>142</v>
      </c>
    </row>
    <row r="4007" spans="1:10">
      <c r="A4007" t="s">
        <v>4</v>
      </c>
      <c r="B4007" s="4" t="s">
        <v>5</v>
      </c>
      <c r="C4007" s="4" t="s">
        <v>10</v>
      </c>
    </row>
    <row r="4008" spans="1:10">
      <c r="A4008" t="n">
        <v>30797</v>
      </c>
      <c r="B4008" s="32" t="n">
        <v>16</v>
      </c>
      <c r="C4008" s="7" t="n">
        <v>0</v>
      </c>
    </row>
    <row r="4009" spans="1:10">
      <c r="A4009" t="s">
        <v>4</v>
      </c>
      <c r="B4009" s="4" t="s">
        <v>5</v>
      </c>
      <c r="C4009" s="4" t="s">
        <v>10</v>
      </c>
      <c r="D4009" s="4" t="s">
        <v>13</v>
      </c>
      <c r="E4009" s="4" t="s">
        <v>9</v>
      </c>
      <c r="F4009" s="4" t="s">
        <v>81</v>
      </c>
      <c r="G4009" s="4" t="s">
        <v>13</v>
      </c>
      <c r="H4009" s="4" t="s">
        <v>13</v>
      </c>
    </row>
    <row r="4010" spans="1:10">
      <c r="A4010" t="n">
        <v>30800</v>
      </c>
      <c r="B4010" s="49" t="n">
        <v>26</v>
      </c>
      <c r="C4010" s="7" t="n">
        <v>7032</v>
      </c>
      <c r="D4010" s="7" t="n">
        <v>17</v>
      </c>
      <c r="E4010" s="7" t="n">
        <v>18458</v>
      </c>
      <c r="F4010" s="7" t="s">
        <v>322</v>
      </c>
      <c r="G4010" s="7" t="n">
        <v>2</v>
      </c>
      <c r="H4010" s="7" t="n">
        <v>0</v>
      </c>
    </row>
    <row r="4011" spans="1:10">
      <c r="A4011" t="s">
        <v>4</v>
      </c>
      <c r="B4011" s="4" t="s">
        <v>5</v>
      </c>
    </row>
    <row r="4012" spans="1:10">
      <c r="A4012" t="n">
        <v>30853</v>
      </c>
      <c r="B4012" s="50" t="n">
        <v>28</v>
      </c>
    </row>
    <row r="4013" spans="1:10">
      <c r="A4013" t="s">
        <v>4</v>
      </c>
      <c r="B4013" s="4" t="s">
        <v>5</v>
      </c>
      <c r="C4013" s="4" t="s">
        <v>13</v>
      </c>
      <c r="D4013" s="4" t="s">
        <v>10</v>
      </c>
      <c r="E4013" s="4" t="s">
        <v>6</v>
      </c>
    </row>
    <row r="4014" spans="1:10">
      <c r="A4014" t="n">
        <v>30854</v>
      </c>
      <c r="B4014" s="48" t="n">
        <v>51</v>
      </c>
      <c r="C4014" s="7" t="n">
        <v>4</v>
      </c>
      <c r="D4014" s="7" t="n">
        <v>3</v>
      </c>
      <c r="E4014" s="7" t="s">
        <v>80</v>
      </c>
    </row>
    <row r="4015" spans="1:10">
      <c r="A4015" t="s">
        <v>4</v>
      </c>
      <c r="B4015" s="4" t="s">
        <v>5</v>
      </c>
      <c r="C4015" s="4" t="s">
        <v>10</v>
      </c>
    </row>
    <row r="4016" spans="1:10">
      <c r="A4016" t="n">
        <v>30868</v>
      </c>
      <c r="B4016" s="32" t="n">
        <v>16</v>
      </c>
      <c r="C4016" s="7" t="n">
        <v>0</v>
      </c>
    </row>
    <row r="4017" spans="1:8">
      <c r="A4017" t="s">
        <v>4</v>
      </c>
      <c r="B4017" s="4" t="s">
        <v>5</v>
      </c>
      <c r="C4017" s="4" t="s">
        <v>10</v>
      </c>
      <c r="D4017" s="4" t="s">
        <v>13</v>
      </c>
      <c r="E4017" s="4" t="s">
        <v>9</v>
      </c>
      <c r="F4017" s="4" t="s">
        <v>81</v>
      </c>
      <c r="G4017" s="4" t="s">
        <v>13</v>
      </c>
      <c r="H4017" s="4" t="s">
        <v>13</v>
      </c>
      <c r="I4017" s="4" t="s">
        <v>13</v>
      </c>
      <c r="J4017" s="4" t="s">
        <v>9</v>
      </c>
      <c r="K4017" s="4" t="s">
        <v>81</v>
      </c>
      <c r="L4017" s="4" t="s">
        <v>13</v>
      </c>
      <c r="M4017" s="4" t="s">
        <v>13</v>
      </c>
    </row>
    <row r="4018" spans="1:8">
      <c r="A4018" t="n">
        <v>30871</v>
      </c>
      <c r="B4018" s="49" t="n">
        <v>26</v>
      </c>
      <c r="C4018" s="7" t="n">
        <v>3</v>
      </c>
      <c r="D4018" s="7" t="n">
        <v>17</v>
      </c>
      <c r="E4018" s="7" t="n">
        <v>2344</v>
      </c>
      <c r="F4018" s="7" t="s">
        <v>323</v>
      </c>
      <c r="G4018" s="7" t="n">
        <v>2</v>
      </c>
      <c r="H4018" s="7" t="n">
        <v>3</v>
      </c>
      <c r="I4018" s="7" t="n">
        <v>17</v>
      </c>
      <c r="J4018" s="7" t="n">
        <v>2345</v>
      </c>
      <c r="K4018" s="7" t="s">
        <v>324</v>
      </c>
      <c r="L4018" s="7" t="n">
        <v>2</v>
      </c>
      <c r="M4018" s="7" t="n">
        <v>0</v>
      </c>
    </row>
    <row r="4019" spans="1:8">
      <c r="A4019" t="s">
        <v>4</v>
      </c>
      <c r="B4019" s="4" t="s">
        <v>5</v>
      </c>
    </row>
    <row r="4020" spans="1:8">
      <c r="A4020" t="n">
        <v>31086</v>
      </c>
      <c r="B4020" s="50" t="n">
        <v>28</v>
      </c>
    </row>
    <row r="4021" spans="1:8">
      <c r="A4021" t="s">
        <v>4</v>
      </c>
      <c r="B4021" s="4" t="s">
        <v>5</v>
      </c>
      <c r="C4021" s="4" t="s">
        <v>10</v>
      </c>
      <c r="D4021" s="4" t="s">
        <v>13</v>
      </c>
    </row>
    <row r="4022" spans="1:8">
      <c r="A4022" t="n">
        <v>31087</v>
      </c>
      <c r="B4022" s="51" t="n">
        <v>89</v>
      </c>
      <c r="C4022" s="7" t="n">
        <v>65533</v>
      </c>
      <c r="D4022" s="7" t="n">
        <v>1</v>
      </c>
    </row>
    <row r="4023" spans="1:8">
      <c r="A4023" t="s">
        <v>4</v>
      </c>
      <c r="B4023" s="4" t="s">
        <v>5</v>
      </c>
      <c r="C4023" s="4" t="s">
        <v>10</v>
      </c>
      <c r="D4023" s="4" t="s">
        <v>13</v>
      </c>
      <c r="E4023" s="4" t="s">
        <v>24</v>
      </c>
      <c r="F4023" s="4" t="s">
        <v>10</v>
      </c>
    </row>
    <row r="4024" spans="1:8">
      <c r="A4024" t="n">
        <v>31091</v>
      </c>
      <c r="B4024" s="52" t="n">
        <v>59</v>
      </c>
      <c r="C4024" s="7" t="n">
        <v>29</v>
      </c>
      <c r="D4024" s="7" t="n">
        <v>13</v>
      </c>
      <c r="E4024" s="7" t="n">
        <v>0.150000005960464</v>
      </c>
      <c r="F4024" s="7" t="n">
        <v>0</v>
      </c>
    </row>
    <row r="4025" spans="1:8">
      <c r="A4025" t="s">
        <v>4</v>
      </c>
      <c r="B4025" s="4" t="s">
        <v>5</v>
      </c>
      <c r="C4025" s="4" t="s">
        <v>10</v>
      </c>
    </row>
    <row r="4026" spans="1:8">
      <c r="A4026" t="n">
        <v>31101</v>
      </c>
      <c r="B4026" s="32" t="n">
        <v>16</v>
      </c>
      <c r="C4026" s="7" t="n">
        <v>1300</v>
      </c>
    </row>
    <row r="4027" spans="1:8">
      <c r="A4027" t="s">
        <v>4</v>
      </c>
      <c r="B4027" s="4" t="s">
        <v>5</v>
      </c>
      <c r="C4027" s="4" t="s">
        <v>13</v>
      </c>
      <c r="D4027" s="4" t="s">
        <v>10</v>
      </c>
      <c r="E4027" s="4" t="s">
        <v>24</v>
      </c>
    </row>
    <row r="4028" spans="1:8">
      <c r="A4028" t="n">
        <v>31104</v>
      </c>
      <c r="B4028" s="22" t="n">
        <v>58</v>
      </c>
      <c r="C4028" s="7" t="n">
        <v>101</v>
      </c>
      <c r="D4028" s="7" t="n">
        <v>500</v>
      </c>
      <c r="E4028" s="7" t="n">
        <v>1</v>
      </c>
    </row>
    <row r="4029" spans="1:8">
      <c r="A4029" t="s">
        <v>4</v>
      </c>
      <c r="B4029" s="4" t="s">
        <v>5</v>
      </c>
      <c r="C4029" s="4" t="s">
        <v>13</v>
      </c>
      <c r="D4029" s="4" t="s">
        <v>10</v>
      </c>
    </row>
    <row r="4030" spans="1:8">
      <c r="A4030" t="n">
        <v>31112</v>
      </c>
      <c r="B4030" s="22" t="n">
        <v>58</v>
      </c>
      <c r="C4030" s="7" t="n">
        <v>254</v>
      </c>
      <c r="D4030" s="7" t="n">
        <v>0</v>
      </c>
    </row>
    <row r="4031" spans="1:8">
      <c r="A4031" t="s">
        <v>4</v>
      </c>
      <c r="B4031" s="4" t="s">
        <v>5</v>
      </c>
      <c r="C4031" s="4" t="s">
        <v>13</v>
      </c>
      <c r="D4031" s="4" t="s">
        <v>13</v>
      </c>
      <c r="E4031" s="4" t="s">
        <v>24</v>
      </c>
      <c r="F4031" s="4" t="s">
        <v>24</v>
      </c>
      <c r="G4031" s="4" t="s">
        <v>24</v>
      </c>
      <c r="H4031" s="4" t="s">
        <v>10</v>
      </c>
    </row>
    <row r="4032" spans="1:8">
      <c r="A4032" t="n">
        <v>31116</v>
      </c>
      <c r="B4032" s="39" t="n">
        <v>45</v>
      </c>
      <c r="C4032" s="7" t="n">
        <v>2</v>
      </c>
      <c r="D4032" s="7" t="n">
        <v>3</v>
      </c>
      <c r="E4032" s="7" t="n">
        <v>-4.69999980926514</v>
      </c>
      <c r="F4032" s="7" t="n">
        <v>14.6099996566772</v>
      </c>
      <c r="G4032" s="7" t="n">
        <v>-193.559997558594</v>
      </c>
      <c r="H4032" s="7" t="n">
        <v>0</v>
      </c>
    </row>
    <row r="4033" spans="1:13">
      <c r="A4033" t="s">
        <v>4</v>
      </c>
      <c r="B4033" s="4" t="s">
        <v>5</v>
      </c>
      <c r="C4033" s="4" t="s">
        <v>13</v>
      </c>
      <c r="D4033" s="4" t="s">
        <v>13</v>
      </c>
      <c r="E4033" s="4" t="s">
        <v>24</v>
      </c>
      <c r="F4033" s="4" t="s">
        <v>24</v>
      </c>
      <c r="G4033" s="4" t="s">
        <v>24</v>
      </c>
      <c r="H4033" s="4" t="s">
        <v>10</v>
      </c>
      <c r="I4033" s="4" t="s">
        <v>13</v>
      </c>
    </row>
    <row r="4034" spans="1:13">
      <c r="A4034" t="n">
        <v>31133</v>
      </c>
      <c r="B4034" s="39" t="n">
        <v>45</v>
      </c>
      <c r="C4034" s="7" t="n">
        <v>4</v>
      </c>
      <c r="D4034" s="7" t="n">
        <v>3</v>
      </c>
      <c r="E4034" s="7" t="n">
        <v>352.179992675781</v>
      </c>
      <c r="F4034" s="7" t="n">
        <v>16.0200004577637</v>
      </c>
      <c r="G4034" s="7" t="n">
        <v>-4</v>
      </c>
      <c r="H4034" s="7" t="n">
        <v>0</v>
      </c>
      <c r="I4034" s="7" t="n">
        <v>0</v>
      </c>
    </row>
    <row r="4035" spans="1:13">
      <c r="A4035" t="s">
        <v>4</v>
      </c>
      <c r="B4035" s="4" t="s">
        <v>5</v>
      </c>
      <c r="C4035" s="4" t="s">
        <v>13</v>
      </c>
      <c r="D4035" s="4" t="s">
        <v>13</v>
      </c>
      <c r="E4035" s="4" t="s">
        <v>24</v>
      </c>
      <c r="F4035" s="4" t="s">
        <v>10</v>
      </c>
    </row>
    <row r="4036" spans="1:13">
      <c r="A4036" t="n">
        <v>31151</v>
      </c>
      <c r="B4036" s="39" t="n">
        <v>45</v>
      </c>
      <c r="C4036" s="7" t="n">
        <v>5</v>
      </c>
      <c r="D4036" s="7" t="n">
        <v>3</v>
      </c>
      <c r="E4036" s="7" t="n">
        <v>1.10000002384186</v>
      </c>
      <c r="F4036" s="7" t="n">
        <v>0</v>
      </c>
    </row>
    <row r="4037" spans="1:13">
      <c r="A4037" t="s">
        <v>4</v>
      </c>
      <c r="B4037" s="4" t="s">
        <v>5</v>
      </c>
      <c r="C4037" s="4" t="s">
        <v>13</v>
      </c>
      <c r="D4037" s="4" t="s">
        <v>13</v>
      </c>
      <c r="E4037" s="4" t="s">
        <v>24</v>
      </c>
      <c r="F4037" s="4" t="s">
        <v>10</v>
      </c>
    </row>
    <row r="4038" spans="1:13">
      <c r="A4038" t="n">
        <v>31160</v>
      </c>
      <c r="B4038" s="39" t="n">
        <v>45</v>
      </c>
      <c r="C4038" s="7" t="n">
        <v>11</v>
      </c>
      <c r="D4038" s="7" t="n">
        <v>3</v>
      </c>
      <c r="E4038" s="7" t="n">
        <v>40.5999984741211</v>
      </c>
      <c r="F4038" s="7" t="n">
        <v>0</v>
      </c>
    </row>
    <row r="4039" spans="1:13">
      <c r="A4039" t="s">
        <v>4</v>
      </c>
      <c r="B4039" s="4" t="s">
        <v>5</v>
      </c>
      <c r="C4039" s="4" t="s">
        <v>13</v>
      </c>
      <c r="D4039" s="4" t="s">
        <v>10</v>
      </c>
    </row>
    <row r="4040" spans="1:13">
      <c r="A4040" t="n">
        <v>31169</v>
      </c>
      <c r="B4040" s="22" t="n">
        <v>58</v>
      </c>
      <c r="C4040" s="7" t="n">
        <v>255</v>
      </c>
      <c r="D4040" s="7" t="n">
        <v>0</v>
      </c>
    </row>
    <row r="4041" spans="1:13">
      <c r="A4041" t="s">
        <v>4</v>
      </c>
      <c r="B4041" s="4" t="s">
        <v>5</v>
      </c>
      <c r="C4041" s="4" t="s">
        <v>10</v>
      </c>
      <c r="D4041" s="4" t="s">
        <v>10</v>
      </c>
      <c r="E4041" s="4" t="s">
        <v>10</v>
      </c>
    </row>
    <row r="4042" spans="1:13">
      <c r="A4042" t="n">
        <v>31173</v>
      </c>
      <c r="B4042" s="45" t="n">
        <v>61</v>
      </c>
      <c r="C4042" s="7" t="n">
        <v>29</v>
      </c>
      <c r="D4042" s="7" t="n">
        <v>3</v>
      </c>
      <c r="E4042" s="7" t="n">
        <v>1000</v>
      </c>
    </row>
    <row r="4043" spans="1:13">
      <c r="A4043" t="s">
        <v>4</v>
      </c>
      <c r="B4043" s="4" t="s">
        <v>5</v>
      </c>
      <c r="C4043" s="4" t="s">
        <v>10</v>
      </c>
      <c r="D4043" s="4" t="s">
        <v>13</v>
      </c>
      <c r="E4043" s="4" t="s">
        <v>6</v>
      </c>
      <c r="F4043" s="4" t="s">
        <v>24</v>
      </c>
      <c r="G4043" s="4" t="s">
        <v>24</v>
      </c>
      <c r="H4043" s="4" t="s">
        <v>24</v>
      </c>
    </row>
    <row r="4044" spans="1:13">
      <c r="A4044" t="n">
        <v>31180</v>
      </c>
      <c r="B4044" s="55" t="n">
        <v>48</v>
      </c>
      <c r="C4044" s="7" t="n">
        <v>29</v>
      </c>
      <c r="D4044" s="7" t="n">
        <v>0</v>
      </c>
      <c r="E4044" s="7" t="s">
        <v>74</v>
      </c>
      <c r="F4044" s="7" t="n">
        <v>-1</v>
      </c>
      <c r="G4044" s="7" t="n">
        <v>1</v>
      </c>
      <c r="H4044" s="7" t="n">
        <v>2.80259692864963e-45</v>
      </c>
    </row>
    <row r="4045" spans="1:13">
      <c r="A4045" t="s">
        <v>4</v>
      </c>
      <c r="B4045" s="4" t="s">
        <v>5</v>
      </c>
      <c r="C4045" s="4" t="s">
        <v>10</v>
      </c>
    </row>
    <row r="4046" spans="1:13">
      <c r="A4046" t="n">
        <v>31208</v>
      </c>
      <c r="B4046" s="32" t="n">
        <v>16</v>
      </c>
      <c r="C4046" s="7" t="n">
        <v>500</v>
      </c>
    </row>
    <row r="4047" spans="1:13">
      <c r="A4047" t="s">
        <v>4</v>
      </c>
      <c r="B4047" s="4" t="s">
        <v>5</v>
      </c>
      <c r="C4047" s="4" t="s">
        <v>13</v>
      </c>
      <c r="D4047" s="4" t="s">
        <v>10</v>
      </c>
      <c r="E4047" s="4" t="s">
        <v>6</v>
      </c>
    </row>
    <row r="4048" spans="1:13">
      <c r="A4048" t="n">
        <v>31211</v>
      </c>
      <c r="B4048" s="48" t="n">
        <v>51</v>
      </c>
      <c r="C4048" s="7" t="n">
        <v>4</v>
      </c>
      <c r="D4048" s="7" t="n">
        <v>29</v>
      </c>
      <c r="E4048" s="7" t="s">
        <v>325</v>
      </c>
    </row>
    <row r="4049" spans="1:9">
      <c r="A4049" t="s">
        <v>4</v>
      </c>
      <c r="B4049" s="4" t="s">
        <v>5</v>
      </c>
      <c r="C4049" s="4" t="s">
        <v>10</v>
      </c>
    </row>
    <row r="4050" spans="1:9">
      <c r="A4050" t="n">
        <v>31225</v>
      </c>
      <c r="B4050" s="32" t="n">
        <v>16</v>
      </c>
      <c r="C4050" s="7" t="n">
        <v>0</v>
      </c>
    </row>
    <row r="4051" spans="1:9">
      <c r="A4051" t="s">
        <v>4</v>
      </c>
      <c r="B4051" s="4" t="s">
        <v>5</v>
      </c>
      <c r="C4051" s="4" t="s">
        <v>10</v>
      </c>
      <c r="D4051" s="4" t="s">
        <v>13</v>
      </c>
      <c r="E4051" s="4" t="s">
        <v>9</v>
      </c>
      <c r="F4051" s="4" t="s">
        <v>81</v>
      </c>
      <c r="G4051" s="4" t="s">
        <v>13</v>
      </c>
      <c r="H4051" s="4" t="s">
        <v>13</v>
      </c>
      <c r="I4051" s="4" t="s">
        <v>13</v>
      </c>
      <c r="J4051" s="4" t="s">
        <v>9</v>
      </c>
      <c r="K4051" s="4" t="s">
        <v>81</v>
      </c>
      <c r="L4051" s="4" t="s">
        <v>13</v>
      </c>
      <c r="M4051" s="4" t="s">
        <v>13</v>
      </c>
    </row>
    <row r="4052" spans="1:9">
      <c r="A4052" t="n">
        <v>31228</v>
      </c>
      <c r="B4052" s="49" t="n">
        <v>26</v>
      </c>
      <c r="C4052" s="7" t="n">
        <v>29</v>
      </c>
      <c r="D4052" s="7" t="n">
        <v>17</v>
      </c>
      <c r="E4052" s="7" t="n">
        <v>39318</v>
      </c>
      <c r="F4052" s="7" t="s">
        <v>326</v>
      </c>
      <c r="G4052" s="7" t="n">
        <v>2</v>
      </c>
      <c r="H4052" s="7" t="n">
        <v>3</v>
      </c>
      <c r="I4052" s="7" t="n">
        <v>17</v>
      </c>
      <c r="J4052" s="7" t="n">
        <v>39319</v>
      </c>
      <c r="K4052" s="7" t="s">
        <v>327</v>
      </c>
      <c r="L4052" s="7" t="n">
        <v>2</v>
      </c>
      <c r="M4052" s="7" t="n">
        <v>0</v>
      </c>
    </row>
    <row r="4053" spans="1:9">
      <c r="A4053" t="s">
        <v>4</v>
      </c>
      <c r="B4053" s="4" t="s">
        <v>5</v>
      </c>
    </row>
    <row r="4054" spans="1:9">
      <c r="A4054" t="n">
        <v>31335</v>
      </c>
      <c r="B4054" s="50" t="n">
        <v>28</v>
      </c>
    </row>
    <row r="4055" spans="1:9">
      <c r="A4055" t="s">
        <v>4</v>
      </c>
      <c r="B4055" s="4" t="s">
        <v>5</v>
      </c>
      <c r="C4055" s="4" t="s">
        <v>10</v>
      </c>
      <c r="D4055" s="4" t="s">
        <v>13</v>
      </c>
      <c r="E4055" s="4" t="s">
        <v>13</v>
      </c>
      <c r="F4055" s="4" t="s">
        <v>6</v>
      </c>
    </row>
    <row r="4056" spans="1:9">
      <c r="A4056" t="n">
        <v>31336</v>
      </c>
      <c r="B4056" s="27" t="n">
        <v>47</v>
      </c>
      <c r="C4056" s="7" t="n">
        <v>29</v>
      </c>
      <c r="D4056" s="7" t="n">
        <v>0</v>
      </c>
      <c r="E4056" s="7" t="n">
        <v>0</v>
      </c>
      <c r="F4056" s="7" t="s">
        <v>71</v>
      </c>
    </row>
    <row r="4057" spans="1:9">
      <c r="A4057" t="s">
        <v>4</v>
      </c>
      <c r="B4057" s="4" t="s">
        <v>5</v>
      </c>
      <c r="C4057" s="4" t="s">
        <v>13</v>
      </c>
      <c r="D4057" s="4" t="s">
        <v>13</v>
      </c>
      <c r="E4057" s="4" t="s">
        <v>24</v>
      </c>
      <c r="F4057" s="4" t="s">
        <v>24</v>
      </c>
      <c r="G4057" s="4" t="s">
        <v>24</v>
      </c>
      <c r="H4057" s="4" t="s">
        <v>10</v>
      </c>
    </row>
    <row r="4058" spans="1:9">
      <c r="A4058" t="n">
        <v>31356</v>
      </c>
      <c r="B4058" s="39" t="n">
        <v>45</v>
      </c>
      <c r="C4058" s="7" t="n">
        <v>2</v>
      </c>
      <c r="D4058" s="7" t="n">
        <v>3</v>
      </c>
      <c r="E4058" s="7" t="n">
        <v>-4.69999980926514</v>
      </c>
      <c r="F4058" s="7" t="n">
        <v>14.6300001144409</v>
      </c>
      <c r="G4058" s="7" t="n">
        <v>-193.589996337891</v>
      </c>
      <c r="H4058" s="7" t="n">
        <v>1000</v>
      </c>
    </row>
    <row r="4059" spans="1:9">
      <c r="A4059" t="s">
        <v>4</v>
      </c>
      <c r="B4059" s="4" t="s">
        <v>5</v>
      </c>
      <c r="C4059" s="4" t="s">
        <v>13</v>
      </c>
      <c r="D4059" s="4" t="s">
        <v>13</v>
      </c>
      <c r="E4059" s="4" t="s">
        <v>24</v>
      </c>
      <c r="F4059" s="4" t="s">
        <v>24</v>
      </c>
      <c r="G4059" s="4" t="s">
        <v>24</v>
      </c>
      <c r="H4059" s="4" t="s">
        <v>10</v>
      </c>
      <c r="I4059" s="4" t="s">
        <v>13</v>
      </c>
    </row>
    <row r="4060" spans="1:9">
      <c r="A4060" t="n">
        <v>31373</v>
      </c>
      <c r="B4060" s="39" t="n">
        <v>45</v>
      </c>
      <c r="C4060" s="7" t="n">
        <v>4</v>
      </c>
      <c r="D4060" s="7" t="n">
        <v>3</v>
      </c>
      <c r="E4060" s="7" t="n">
        <v>9.30000019073486</v>
      </c>
      <c r="F4060" s="7" t="n">
        <v>342.190002441406</v>
      </c>
      <c r="G4060" s="7" t="n">
        <v>-4</v>
      </c>
      <c r="H4060" s="7" t="n">
        <v>1000</v>
      </c>
      <c r="I4060" s="7" t="n">
        <v>1</v>
      </c>
    </row>
    <row r="4061" spans="1:9">
      <c r="A4061" t="s">
        <v>4</v>
      </c>
      <c r="B4061" s="4" t="s">
        <v>5</v>
      </c>
      <c r="C4061" s="4" t="s">
        <v>13</v>
      </c>
      <c r="D4061" s="4" t="s">
        <v>13</v>
      </c>
      <c r="E4061" s="4" t="s">
        <v>24</v>
      </c>
      <c r="F4061" s="4" t="s">
        <v>10</v>
      </c>
    </row>
    <row r="4062" spans="1:9">
      <c r="A4062" t="n">
        <v>31391</v>
      </c>
      <c r="B4062" s="39" t="n">
        <v>45</v>
      </c>
      <c r="C4062" s="7" t="n">
        <v>5</v>
      </c>
      <c r="D4062" s="7" t="n">
        <v>3</v>
      </c>
      <c r="E4062" s="7" t="n">
        <v>0.899999976158142</v>
      </c>
      <c r="F4062" s="7" t="n">
        <v>1000</v>
      </c>
    </row>
    <row r="4063" spans="1:9">
      <c r="A4063" t="s">
        <v>4</v>
      </c>
      <c r="B4063" s="4" t="s">
        <v>5</v>
      </c>
      <c r="C4063" s="4" t="s">
        <v>13</v>
      </c>
      <c r="D4063" s="4" t="s">
        <v>13</v>
      </c>
      <c r="E4063" s="4" t="s">
        <v>24</v>
      </c>
      <c r="F4063" s="4" t="s">
        <v>10</v>
      </c>
    </row>
    <row r="4064" spans="1:9">
      <c r="A4064" t="n">
        <v>31400</v>
      </c>
      <c r="B4064" s="39" t="n">
        <v>45</v>
      </c>
      <c r="C4064" s="7" t="n">
        <v>11</v>
      </c>
      <c r="D4064" s="7" t="n">
        <v>3</v>
      </c>
      <c r="E4064" s="7" t="n">
        <v>40.5999984741211</v>
      </c>
      <c r="F4064" s="7" t="n">
        <v>1000</v>
      </c>
    </row>
    <row r="4065" spans="1:13">
      <c r="A4065" t="s">
        <v>4</v>
      </c>
      <c r="B4065" s="4" t="s">
        <v>5</v>
      </c>
      <c r="C4065" s="4" t="s">
        <v>10</v>
      </c>
    </row>
    <row r="4066" spans="1:13">
      <c r="A4066" t="n">
        <v>31409</v>
      </c>
      <c r="B4066" s="32" t="n">
        <v>16</v>
      </c>
      <c r="C4066" s="7" t="n">
        <v>1000</v>
      </c>
    </row>
    <row r="4067" spans="1:13">
      <c r="A4067" t="s">
        <v>4</v>
      </c>
      <c r="B4067" s="4" t="s">
        <v>5</v>
      </c>
      <c r="C4067" s="4" t="s">
        <v>13</v>
      </c>
      <c r="D4067" s="4" t="s">
        <v>24</v>
      </c>
      <c r="E4067" s="4" t="s">
        <v>24</v>
      </c>
      <c r="F4067" s="4" t="s">
        <v>24</v>
      </c>
    </row>
    <row r="4068" spans="1:13">
      <c r="A4068" t="n">
        <v>31412</v>
      </c>
      <c r="B4068" s="39" t="n">
        <v>45</v>
      </c>
      <c r="C4068" s="7" t="n">
        <v>9</v>
      </c>
      <c r="D4068" s="7" t="n">
        <v>0.00999999977648258</v>
      </c>
      <c r="E4068" s="7" t="n">
        <v>0.00999999977648258</v>
      </c>
      <c r="F4068" s="7" t="n">
        <v>0.5</v>
      </c>
    </row>
    <row r="4069" spans="1:13">
      <c r="A4069" t="s">
        <v>4</v>
      </c>
      <c r="B4069" s="4" t="s">
        <v>5</v>
      </c>
      <c r="C4069" s="4" t="s">
        <v>13</v>
      </c>
      <c r="D4069" s="4" t="s">
        <v>10</v>
      </c>
      <c r="E4069" s="4" t="s">
        <v>6</v>
      </c>
    </row>
    <row r="4070" spans="1:13">
      <c r="A4070" t="n">
        <v>31426</v>
      </c>
      <c r="B4070" s="48" t="n">
        <v>51</v>
      </c>
      <c r="C4070" s="7" t="n">
        <v>4</v>
      </c>
      <c r="D4070" s="7" t="n">
        <v>29</v>
      </c>
      <c r="E4070" s="7" t="s">
        <v>86</v>
      </c>
    </row>
    <row r="4071" spans="1:13">
      <c r="A4071" t="s">
        <v>4</v>
      </c>
      <c r="B4071" s="4" t="s">
        <v>5</v>
      </c>
      <c r="C4071" s="4" t="s">
        <v>10</v>
      </c>
    </row>
    <row r="4072" spans="1:13">
      <c r="A4072" t="n">
        <v>31439</v>
      </c>
      <c r="B4072" s="32" t="n">
        <v>16</v>
      </c>
      <c r="C4072" s="7" t="n">
        <v>0</v>
      </c>
    </row>
    <row r="4073" spans="1:13">
      <c r="A4073" t="s">
        <v>4</v>
      </c>
      <c r="B4073" s="4" t="s">
        <v>5</v>
      </c>
      <c r="C4073" s="4" t="s">
        <v>10</v>
      </c>
      <c r="D4073" s="4" t="s">
        <v>13</v>
      </c>
      <c r="E4073" s="4" t="s">
        <v>9</v>
      </c>
      <c r="F4073" s="4" t="s">
        <v>81</v>
      </c>
      <c r="G4073" s="4" t="s">
        <v>13</v>
      </c>
      <c r="H4073" s="4" t="s">
        <v>13</v>
      </c>
    </row>
    <row r="4074" spans="1:13">
      <c r="A4074" t="n">
        <v>31442</v>
      </c>
      <c r="B4074" s="49" t="n">
        <v>26</v>
      </c>
      <c r="C4074" s="7" t="n">
        <v>29</v>
      </c>
      <c r="D4074" s="7" t="n">
        <v>17</v>
      </c>
      <c r="E4074" s="7" t="n">
        <v>39320</v>
      </c>
      <c r="F4074" s="7" t="s">
        <v>328</v>
      </c>
      <c r="G4074" s="7" t="n">
        <v>2</v>
      </c>
      <c r="H4074" s="7" t="n">
        <v>0</v>
      </c>
    </row>
    <row r="4075" spans="1:13">
      <c r="A4075" t="s">
        <v>4</v>
      </c>
      <c r="B4075" s="4" t="s">
        <v>5</v>
      </c>
    </row>
    <row r="4076" spans="1:13">
      <c r="A4076" t="n">
        <v>31499</v>
      </c>
      <c r="B4076" s="50" t="n">
        <v>28</v>
      </c>
    </row>
    <row r="4077" spans="1:13">
      <c r="A4077" t="s">
        <v>4</v>
      </c>
      <c r="B4077" s="4" t="s">
        <v>5</v>
      </c>
      <c r="C4077" s="4" t="s">
        <v>13</v>
      </c>
      <c r="D4077" s="4" t="s">
        <v>10</v>
      </c>
    </row>
    <row r="4078" spans="1:13">
      <c r="A4078" t="n">
        <v>31500</v>
      </c>
      <c r="B4078" s="39" t="n">
        <v>45</v>
      </c>
      <c r="C4078" s="7" t="n">
        <v>7</v>
      </c>
      <c r="D4078" s="7" t="n">
        <v>255</v>
      </c>
    </row>
    <row r="4079" spans="1:13">
      <c r="A4079" t="s">
        <v>4</v>
      </c>
      <c r="B4079" s="4" t="s">
        <v>5</v>
      </c>
      <c r="C4079" s="4" t="s">
        <v>10</v>
      </c>
    </row>
    <row r="4080" spans="1:13">
      <c r="A4080" t="n">
        <v>31504</v>
      </c>
      <c r="B4080" s="32" t="n">
        <v>16</v>
      </c>
      <c r="C4080" s="7" t="n">
        <v>300</v>
      </c>
    </row>
    <row r="4081" spans="1:8">
      <c r="A4081" t="s">
        <v>4</v>
      </c>
      <c r="B4081" s="4" t="s">
        <v>5</v>
      </c>
      <c r="C4081" s="4" t="s">
        <v>13</v>
      </c>
      <c r="D4081" s="4" t="s">
        <v>10</v>
      </c>
      <c r="E4081" s="4" t="s">
        <v>10</v>
      </c>
      <c r="F4081" s="4" t="s">
        <v>13</v>
      </c>
    </row>
    <row r="4082" spans="1:8">
      <c r="A4082" t="n">
        <v>31507</v>
      </c>
      <c r="B4082" s="56" t="n">
        <v>25</v>
      </c>
      <c r="C4082" s="7" t="n">
        <v>1</v>
      </c>
      <c r="D4082" s="7" t="n">
        <v>60</v>
      </c>
      <c r="E4082" s="7" t="n">
        <v>640</v>
      </c>
      <c r="F4082" s="7" t="n">
        <v>1</v>
      </c>
    </row>
    <row r="4083" spans="1:8">
      <c r="A4083" t="s">
        <v>4</v>
      </c>
      <c r="B4083" s="4" t="s">
        <v>5</v>
      </c>
      <c r="C4083" s="4" t="s">
        <v>13</v>
      </c>
      <c r="D4083" s="4" t="s">
        <v>24</v>
      </c>
      <c r="E4083" s="4" t="s">
        <v>24</v>
      </c>
      <c r="F4083" s="4" t="s">
        <v>24</v>
      </c>
    </row>
    <row r="4084" spans="1:8">
      <c r="A4084" t="n">
        <v>31514</v>
      </c>
      <c r="B4084" s="39" t="n">
        <v>45</v>
      </c>
      <c r="C4084" s="7" t="n">
        <v>9</v>
      </c>
      <c r="D4084" s="7" t="n">
        <v>0.0199999995529652</v>
      </c>
      <c r="E4084" s="7" t="n">
        <v>0.0199999995529652</v>
      </c>
      <c r="F4084" s="7" t="n">
        <v>0.25</v>
      </c>
    </row>
    <row r="4085" spans="1:8">
      <c r="A4085" t="s">
        <v>4</v>
      </c>
      <c r="B4085" s="4" t="s">
        <v>5</v>
      </c>
      <c r="C4085" s="4" t="s">
        <v>13</v>
      </c>
      <c r="D4085" s="4" t="s">
        <v>10</v>
      </c>
      <c r="E4085" s="4" t="s">
        <v>6</v>
      </c>
    </row>
    <row r="4086" spans="1:8">
      <c r="A4086" t="n">
        <v>31528</v>
      </c>
      <c r="B4086" s="48" t="n">
        <v>51</v>
      </c>
      <c r="C4086" s="7" t="n">
        <v>4</v>
      </c>
      <c r="D4086" s="7" t="n">
        <v>3</v>
      </c>
      <c r="E4086" s="7" t="s">
        <v>329</v>
      </c>
    </row>
    <row r="4087" spans="1:8">
      <c r="A4087" t="s">
        <v>4</v>
      </c>
      <c r="B4087" s="4" t="s">
        <v>5</v>
      </c>
      <c r="C4087" s="4" t="s">
        <v>10</v>
      </c>
    </row>
    <row r="4088" spans="1:8">
      <c r="A4088" t="n">
        <v>31542</v>
      </c>
      <c r="B4088" s="32" t="n">
        <v>16</v>
      </c>
      <c r="C4088" s="7" t="n">
        <v>0</v>
      </c>
    </row>
    <row r="4089" spans="1:8">
      <c r="A4089" t="s">
        <v>4</v>
      </c>
      <c r="B4089" s="4" t="s">
        <v>5</v>
      </c>
      <c r="C4089" s="4" t="s">
        <v>10</v>
      </c>
      <c r="D4089" s="4" t="s">
        <v>13</v>
      </c>
      <c r="E4089" s="4" t="s">
        <v>9</v>
      </c>
      <c r="F4089" s="4" t="s">
        <v>81</v>
      </c>
      <c r="G4089" s="4" t="s">
        <v>13</v>
      </c>
      <c r="H4089" s="4" t="s">
        <v>13</v>
      </c>
    </row>
    <row r="4090" spans="1:8">
      <c r="A4090" t="n">
        <v>31545</v>
      </c>
      <c r="B4090" s="49" t="n">
        <v>26</v>
      </c>
      <c r="C4090" s="7" t="n">
        <v>3</v>
      </c>
      <c r="D4090" s="7" t="n">
        <v>17</v>
      </c>
      <c r="E4090" s="7" t="n">
        <v>2346</v>
      </c>
      <c r="F4090" s="7" t="s">
        <v>330</v>
      </c>
      <c r="G4090" s="7" t="n">
        <v>2</v>
      </c>
      <c r="H4090" s="7" t="n">
        <v>0</v>
      </c>
    </row>
    <row r="4091" spans="1:8">
      <c r="A4091" t="s">
        <v>4</v>
      </c>
      <c r="B4091" s="4" t="s">
        <v>5</v>
      </c>
    </row>
    <row r="4092" spans="1:8">
      <c r="A4092" t="n">
        <v>31569</v>
      </c>
      <c r="B4092" s="50" t="n">
        <v>28</v>
      </c>
    </row>
    <row r="4093" spans="1:8">
      <c r="A4093" t="s">
        <v>4</v>
      </c>
      <c r="B4093" s="4" t="s">
        <v>5</v>
      </c>
      <c r="C4093" s="4" t="s">
        <v>10</v>
      </c>
      <c r="D4093" s="4" t="s">
        <v>13</v>
      </c>
    </row>
    <row r="4094" spans="1:8">
      <c r="A4094" t="n">
        <v>31570</v>
      </c>
      <c r="B4094" s="51" t="n">
        <v>89</v>
      </c>
      <c r="C4094" s="7" t="n">
        <v>65533</v>
      </c>
      <c r="D4094" s="7" t="n">
        <v>1</v>
      </c>
    </row>
    <row r="4095" spans="1:8">
      <c r="A4095" t="s">
        <v>4</v>
      </c>
      <c r="B4095" s="4" t="s">
        <v>5</v>
      </c>
      <c r="C4095" s="4" t="s">
        <v>13</v>
      </c>
      <c r="D4095" s="4" t="s">
        <v>10</v>
      </c>
      <c r="E4095" s="4" t="s">
        <v>10</v>
      </c>
      <c r="F4095" s="4" t="s">
        <v>13</v>
      </c>
    </row>
    <row r="4096" spans="1:8">
      <c r="A4096" t="n">
        <v>31574</v>
      </c>
      <c r="B4096" s="56" t="n">
        <v>25</v>
      </c>
      <c r="C4096" s="7" t="n">
        <v>1</v>
      </c>
      <c r="D4096" s="7" t="n">
        <v>65535</v>
      </c>
      <c r="E4096" s="7" t="n">
        <v>65535</v>
      </c>
      <c r="F4096" s="7" t="n">
        <v>0</v>
      </c>
    </row>
    <row r="4097" spans="1:8">
      <c r="A4097" t="s">
        <v>4</v>
      </c>
      <c r="B4097" s="4" t="s">
        <v>5</v>
      </c>
      <c r="C4097" s="4" t="s">
        <v>13</v>
      </c>
      <c r="D4097" s="4" t="s">
        <v>10</v>
      </c>
      <c r="E4097" s="4" t="s">
        <v>6</v>
      </c>
    </row>
    <row r="4098" spans="1:8">
      <c r="A4098" t="n">
        <v>31581</v>
      </c>
      <c r="B4098" s="48" t="n">
        <v>51</v>
      </c>
      <c r="C4098" s="7" t="n">
        <v>4</v>
      </c>
      <c r="D4098" s="7" t="n">
        <v>29</v>
      </c>
      <c r="E4098" s="7" t="s">
        <v>331</v>
      </c>
    </row>
    <row r="4099" spans="1:8">
      <c r="A4099" t="s">
        <v>4</v>
      </c>
      <c r="B4099" s="4" t="s">
        <v>5</v>
      </c>
      <c r="C4099" s="4" t="s">
        <v>10</v>
      </c>
    </row>
    <row r="4100" spans="1:8">
      <c r="A4100" t="n">
        <v>31595</v>
      </c>
      <c r="B4100" s="32" t="n">
        <v>16</v>
      </c>
      <c r="C4100" s="7" t="n">
        <v>0</v>
      </c>
    </row>
    <row r="4101" spans="1:8">
      <c r="A4101" t="s">
        <v>4</v>
      </c>
      <c r="B4101" s="4" t="s">
        <v>5</v>
      </c>
      <c r="C4101" s="4" t="s">
        <v>10</v>
      </c>
      <c r="D4101" s="4" t="s">
        <v>13</v>
      </c>
      <c r="E4101" s="4" t="s">
        <v>9</v>
      </c>
      <c r="F4101" s="4" t="s">
        <v>81</v>
      </c>
      <c r="G4101" s="4" t="s">
        <v>13</v>
      </c>
      <c r="H4101" s="4" t="s">
        <v>13</v>
      </c>
      <c r="I4101" s="4" t="s">
        <v>13</v>
      </c>
      <c r="J4101" s="4" t="s">
        <v>9</v>
      </c>
      <c r="K4101" s="4" t="s">
        <v>81</v>
      </c>
      <c r="L4101" s="4" t="s">
        <v>13</v>
      </c>
      <c r="M4101" s="4" t="s">
        <v>13</v>
      </c>
    </row>
    <row r="4102" spans="1:8">
      <c r="A4102" t="n">
        <v>31598</v>
      </c>
      <c r="B4102" s="49" t="n">
        <v>26</v>
      </c>
      <c r="C4102" s="7" t="n">
        <v>29</v>
      </c>
      <c r="D4102" s="7" t="n">
        <v>17</v>
      </c>
      <c r="E4102" s="7" t="n">
        <v>39321</v>
      </c>
      <c r="F4102" s="7" t="s">
        <v>332</v>
      </c>
      <c r="G4102" s="7" t="n">
        <v>2</v>
      </c>
      <c r="H4102" s="7" t="n">
        <v>3</v>
      </c>
      <c r="I4102" s="7" t="n">
        <v>17</v>
      </c>
      <c r="J4102" s="7" t="n">
        <v>39322</v>
      </c>
      <c r="K4102" s="7" t="s">
        <v>333</v>
      </c>
      <c r="L4102" s="7" t="n">
        <v>2</v>
      </c>
      <c r="M4102" s="7" t="n">
        <v>0</v>
      </c>
    </row>
    <row r="4103" spans="1:8">
      <c r="A4103" t="s">
        <v>4</v>
      </c>
      <c r="B4103" s="4" t="s">
        <v>5</v>
      </c>
    </row>
    <row r="4104" spans="1:8">
      <c r="A4104" t="n">
        <v>31760</v>
      </c>
      <c r="B4104" s="50" t="n">
        <v>28</v>
      </c>
    </row>
    <row r="4105" spans="1:8">
      <c r="A4105" t="s">
        <v>4</v>
      </c>
      <c r="B4105" s="4" t="s">
        <v>5</v>
      </c>
      <c r="C4105" s="4" t="s">
        <v>10</v>
      </c>
    </row>
    <row r="4106" spans="1:8">
      <c r="A4106" t="n">
        <v>31761</v>
      </c>
      <c r="B4106" s="32" t="n">
        <v>16</v>
      </c>
      <c r="C4106" s="7" t="n">
        <v>500</v>
      </c>
    </row>
    <row r="4107" spans="1:8">
      <c r="A4107" t="s">
        <v>4</v>
      </c>
      <c r="B4107" s="4" t="s">
        <v>5</v>
      </c>
      <c r="C4107" s="4" t="s">
        <v>13</v>
      </c>
      <c r="D4107" s="4" t="s">
        <v>24</v>
      </c>
      <c r="E4107" s="4" t="s">
        <v>24</v>
      </c>
      <c r="F4107" s="4" t="s">
        <v>24</v>
      </c>
    </row>
    <row r="4108" spans="1:8">
      <c r="A4108" t="n">
        <v>31764</v>
      </c>
      <c r="B4108" s="39" t="n">
        <v>45</v>
      </c>
      <c r="C4108" s="7" t="n">
        <v>9</v>
      </c>
      <c r="D4108" s="7" t="n">
        <v>0.0500000007450581</v>
      </c>
      <c r="E4108" s="7" t="n">
        <v>0.0500000007450581</v>
      </c>
      <c r="F4108" s="7" t="n">
        <v>0.200000002980232</v>
      </c>
    </row>
    <row r="4109" spans="1:8">
      <c r="A4109" t="s">
        <v>4</v>
      </c>
      <c r="B4109" s="4" t="s">
        <v>5</v>
      </c>
      <c r="C4109" s="4" t="s">
        <v>13</v>
      </c>
      <c r="D4109" s="4" t="s">
        <v>10</v>
      </c>
      <c r="E4109" s="4" t="s">
        <v>6</v>
      </c>
    </row>
    <row r="4110" spans="1:8">
      <c r="A4110" t="n">
        <v>31778</v>
      </c>
      <c r="B4110" s="48" t="n">
        <v>51</v>
      </c>
      <c r="C4110" s="7" t="n">
        <v>4</v>
      </c>
      <c r="D4110" s="7" t="n">
        <v>29</v>
      </c>
      <c r="E4110" s="7" t="s">
        <v>334</v>
      </c>
    </row>
    <row r="4111" spans="1:8">
      <c r="A4111" t="s">
        <v>4</v>
      </c>
      <c r="B4111" s="4" t="s">
        <v>5</v>
      </c>
      <c r="C4111" s="4" t="s">
        <v>10</v>
      </c>
    </row>
    <row r="4112" spans="1:8">
      <c r="A4112" t="n">
        <v>31792</v>
      </c>
      <c r="B4112" s="32" t="n">
        <v>16</v>
      </c>
      <c r="C4112" s="7" t="n">
        <v>0</v>
      </c>
    </row>
    <row r="4113" spans="1:13">
      <c r="A4113" t="s">
        <v>4</v>
      </c>
      <c r="B4113" s="4" t="s">
        <v>5</v>
      </c>
      <c r="C4113" s="4" t="s">
        <v>10</v>
      </c>
      <c r="D4113" s="4" t="s">
        <v>13</v>
      </c>
      <c r="E4113" s="4" t="s">
        <v>9</v>
      </c>
      <c r="F4113" s="4" t="s">
        <v>81</v>
      </c>
      <c r="G4113" s="4" t="s">
        <v>13</v>
      </c>
      <c r="H4113" s="4" t="s">
        <v>13</v>
      </c>
    </row>
    <row r="4114" spans="1:13">
      <c r="A4114" t="n">
        <v>31795</v>
      </c>
      <c r="B4114" s="49" t="n">
        <v>26</v>
      </c>
      <c r="C4114" s="7" t="n">
        <v>29</v>
      </c>
      <c r="D4114" s="7" t="n">
        <v>17</v>
      </c>
      <c r="E4114" s="7" t="n">
        <v>39323</v>
      </c>
      <c r="F4114" s="7" t="s">
        <v>335</v>
      </c>
      <c r="G4114" s="7" t="n">
        <v>2</v>
      </c>
      <c r="H4114" s="7" t="n">
        <v>0</v>
      </c>
    </row>
    <row r="4115" spans="1:13">
      <c r="A4115" t="s">
        <v>4</v>
      </c>
      <c r="B4115" s="4" t="s">
        <v>5</v>
      </c>
    </row>
    <row r="4116" spans="1:13">
      <c r="A4116" t="n">
        <v>31833</v>
      </c>
      <c r="B4116" s="50" t="n">
        <v>28</v>
      </c>
    </row>
    <row r="4117" spans="1:13">
      <c r="A4117" t="s">
        <v>4</v>
      </c>
      <c r="B4117" s="4" t="s">
        <v>5</v>
      </c>
      <c r="C4117" s="4" t="s">
        <v>10</v>
      </c>
      <c r="D4117" s="4" t="s">
        <v>13</v>
      </c>
    </row>
    <row r="4118" spans="1:13">
      <c r="A4118" t="n">
        <v>31834</v>
      </c>
      <c r="B4118" s="51" t="n">
        <v>89</v>
      </c>
      <c r="C4118" s="7" t="n">
        <v>65533</v>
      </c>
      <c r="D4118" s="7" t="n">
        <v>1</v>
      </c>
    </row>
    <row r="4119" spans="1:13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24</v>
      </c>
    </row>
    <row r="4120" spans="1:13">
      <c r="A4120" t="n">
        <v>31838</v>
      </c>
      <c r="B4120" s="22" t="n">
        <v>58</v>
      </c>
      <c r="C4120" s="7" t="n">
        <v>101</v>
      </c>
      <c r="D4120" s="7" t="n">
        <v>500</v>
      </c>
      <c r="E4120" s="7" t="n">
        <v>1</v>
      </c>
    </row>
    <row r="4121" spans="1:13">
      <c r="A4121" t="s">
        <v>4</v>
      </c>
      <c r="B4121" s="4" t="s">
        <v>5</v>
      </c>
      <c r="C4121" s="4" t="s">
        <v>13</v>
      </c>
      <c r="D4121" s="4" t="s">
        <v>10</v>
      </c>
    </row>
    <row r="4122" spans="1:13">
      <c r="A4122" t="n">
        <v>31846</v>
      </c>
      <c r="B4122" s="22" t="n">
        <v>58</v>
      </c>
      <c r="C4122" s="7" t="n">
        <v>254</v>
      </c>
      <c r="D4122" s="7" t="n">
        <v>0</v>
      </c>
    </row>
    <row r="4123" spans="1:13">
      <c r="A4123" t="s">
        <v>4</v>
      </c>
      <c r="B4123" s="4" t="s">
        <v>5</v>
      </c>
      <c r="C4123" s="4" t="s">
        <v>13</v>
      </c>
      <c r="D4123" s="4" t="s">
        <v>13</v>
      </c>
      <c r="E4123" s="4" t="s">
        <v>24</v>
      </c>
      <c r="F4123" s="4" t="s">
        <v>24</v>
      </c>
      <c r="G4123" s="4" t="s">
        <v>24</v>
      </c>
      <c r="H4123" s="4" t="s">
        <v>10</v>
      </c>
    </row>
    <row r="4124" spans="1:13">
      <c r="A4124" t="n">
        <v>31850</v>
      </c>
      <c r="B4124" s="39" t="n">
        <v>45</v>
      </c>
      <c r="C4124" s="7" t="n">
        <v>2</v>
      </c>
      <c r="D4124" s="7" t="n">
        <v>3</v>
      </c>
      <c r="E4124" s="7" t="n">
        <v>-4.92000007629395</v>
      </c>
      <c r="F4124" s="7" t="n">
        <v>14.5200004577637</v>
      </c>
      <c r="G4124" s="7" t="n">
        <v>-193.259994506836</v>
      </c>
      <c r="H4124" s="7" t="n">
        <v>0</v>
      </c>
    </row>
    <row r="4125" spans="1:13">
      <c r="A4125" t="s">
        <v>4</v>
      </c>
      <c r="B4125" s="4" t="s">
        <v>5</v>
      </c>
      <c r="C4125" s="4" t="s">
        <v>13</v>
      </c>
      <c r="D4125" s="4" t="s">
        <v>13</v>
      </c>
      <c r="E4125" s="4" t="s">
        <v>24</v>
      </c>
      <c r="F4125" s="4" t="s">
        <v>24</v>
      </c>
      <c r="G4125" s="4" t="s">
        <v>24</v>
      </c>
      <c r="H4125" s="4" t="s">
        <v>10</v>
      </c>
      <c r="I4125" s="4" t="s">
        <v>13</v>
      </c>
    </row>
    <row r="4126" spans="1:13">
      <c r="A4126" t="n">
        <v>31867</v>
      </c>
      <c r="B4126" s="39" t="n">
        <v>45</v>
      </c>
      <c r="C4126" s="7" t="n">
        <v>4</v>
      </c>
      <c r="D4126" s="7" t="n">
        <v>3</v>
      </c>
      <c r="E4126" s="7" t="n">
        <v>4.40000009536743</v>
      </c>
      <c r="F4126" s="7" t="n">
        <v>186.449996948242</v>
      </c>
      <c r="G4126" s="7" t="n">
        <v>0</v>
      </c>
      <c r="H4126" s="7" t="n">
        <v>0</v>
      </c>
      <c r="I4126" s="7" t="n">
        <v>0</v>
      </c>
    </row>
    <row r="4127" spans="1:13">
      <c r="A4127" t="s">
        <v>4</v>
      </c>
      <c r="B4127" s="4" t="s">
        <v>5</v>
      </c>
      <c r="C4127" s="4" t="s">
        <v>13</v>
      </c>
      <c r="D4127" s="4" t="s">
        <v>13</v>
      </c>
      <c r="E4127" s="4" t="s">
        <v>24</v>
      </c>
      <c r="F4127" s="4" t="s">
        <v>10</v>
      </c>
    </row>
    <row r="4128" spans="1:13">
      <c r="A4128" t="n">
        <v>31885</v>
      </c>
      <c r="B4128" s="39" t="n">
        <v>45</v>
      </c>
      <c r="C4128" s="7" t="n">
        <v>5</v>
      </c>
      <c r="D4128" s="7" t="n">
        <v>3</v>
      </c>
      <c r="E4128" s="7" t="n">
        <v>1.89999997615814</v>
      </c>
      <c r="F4128" s="7" t="n">
        <v>0</v>
      </c>
    </row>
    <row r="4129" spans="1:9">
      <c r="A4129" t="s">
        <v>4</v>
      </c>
      <c r="B4129" s="4" t="s">
        <v>5</v>
      </c>
      <c r="C4129" s="4" t="s">
        <v>13</v>
      </c>
      <c r="D4129" s="4" t="s">
        <v>13</v>
      </c>
      <c r="E4129" s="4" t="s">
        <v>24</v>
      </c>
      <c r="F4129" s="4" t="s">
        <v>10</v>
      </c>
    </row>
    <row r="4130" spans="1:9">
      <c r="A4130" t="n">
        <v>31894</v>
      </c>
      <c r="B4130" s="39" t="n">
        <v>45</v>
      </c>
      <c r="C4130" s="7" t="n">
        <v>11</v>
      </c>
      <c r="D4130" s="7" t="n">
        <v>3</v>
      </c>
      <c r="E4130" s="7" t="n">
        <v>40</v>
      </c>
      <c r="F4130" s="7" t="n">
        <v>0</v>
      </c>
    </row>
    <row r="4131" spans="1:9">
      <c r="A4131" t="s">
        <v>4</v>
      </c>
      <c r="B4131" s="4" t="s">
        <v>5</v>
      </c>
      <c r="C4131" s="4" t="s">
        <v>13</v>
      </c>
      <c r="D4131" s="4" t="s">
        <v>13</v>
      </c>
      <c r="E4131" s="4" t="s">
        <v>24</v>
      </c>
      <c r="F4131" s="4" t="s">
        <v>10</v>
      </c>
    </row>
    <row r="4132" spans="1:9">
      <c r="A4132" t="n">
        <v>31903</v>
      </c>
      <c r="B4132" s="39" t="n">
        <v>45</v>
      </c>
      <c r="C4132" s="7" t="n">
        <v>5</v>
      </c>
      <c r="D4132" s="7" t="n">
        <v>3</v>
      </c>
      <c r="E4132" s="7" t="n">
        <v>1.60000002384186</v>
      </c>
      <c r="F4132" s="7" t="n">
        <v>5000</v>
      </c>
    </row>
    <row r="4133" spans="1:9">
      <c r="A4133" t="s">
        <v>4</v>
      </c>
      <c r="B4133" s="4" t="s">
        <v>5</v>
      </c>
      <c r="C4133" s="4" t="s">
        <v>13</v>
      </c>
      <c r="D4133" s="4" t="s">
        <v>10</v>
      </c>
      <c r="E4133" s="4" t="s">
        <v>6</v>
      </c>
      <c r="F4133" s="4" t="s">
        <v>6</v>
      </c>
      <c r="G4133" s="4" t="s">
        <v>6</v>
      </c>
      <c r="H4133" s="4" t="s">
        <v>6</v>
      </c>
    </row>
    <row r="4134" spans="1:9">
      <c r="A4134" t="n">
        <v>31912</v>
      </c>
      <c r="B4134" s="48" t="n">
        <v>51</v>
      </c>
      <c r="C4134" s="7" t="n">
        <v>3</v>
      </c>
      <c r="D4134" s="7" t="n">
        <v>0</v>
      </c>
      <c r="E4134" s="7" t="s">
        <v>223</v>
      </c>
      <c r="F4134" s="7" t="s">
        <v>185</v>
      </c>
      <c r="G4134" s="7" t="s">
        <v>79</v>
      </c>
      <c r="H4134" s="7" t="s">
        <v>78</v>
      </c>
    </row>
    <row r="4135" spans="1:9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6</v>
      </c>
      <c r="F4135" s="4" t="s">
        <v>6</v>
      </c>
      <c r="G4135" s="4" t="s">
        <v>6</v>
      </c>
      <c r="H4135" s="4" t="s">
        <v>6</v>
      </c>
    </row>
    <row r="4136" spans="1:9">
      <c r="A4136" t="n">
        <v>31925</v>
      </c>
      <c r="B4136" s="48" t="n">
        <v>51</v>
      </c>
      <c r="C4136" s="7" t="n">
        <v>3</v>
      </c>
      <c r="D4136" s="7" t="n">
        <v>6</v>
      </c>
      <c r="E4136" s="7" t="s">
        <v>223</v>
      </c>
      <c r="F4136" s="7" t="s">
        <v>185</v>
      </c>
      <c r="G4136" s="7" t="s">
        <v>79</v>
      </c>
      <c r="H4136" s="7" t="s">
        <v>78</v>
      </c>
    </row>
    <row r="4137" spans="1:9">
      <c r="A4137" t="s">
        <v>4</v>
      </c>
      <c r="B4137" s="4" t="s">
        <v>5</v>
      </c>
      <c r="C4137" s="4" t="s">
        <v>13</v>
      </c>
      <c r="D4137" s="4" t="s">
        <v>10</v>
      </c>
      <c r="E4137" s="4" t="s">
        <v>6</v>
      </c>
      <c r="F4137" s="4" t="s">
        <v>6</v>
      </c>
      <c r="G4137" s="4" t="s">
        <v>6</v>
      </c>
      <c r="H4137" s="4" t="s">
        <v>6</v>
      </c>
    </row>
    <row r="4138" spans="1:9">
      <c r="A4138" t="n">
        <v>31938</v>
      </c>
      <c r="B4138" s="48" t="n">
        <v>51</v>
      </c>
      <c r="C4138" s="7" t="n">
        <v>3</v>
      </c>
      <c r="D4138" s="7" t="n">
        <v>61489</v>
      </c>
      <c r="E4138" s="7" t="s">
        <v>223</v>
      </c>
      <c r="F4138" s="7" t="s">
        <v>185</v>
      </c>
      <c r="G4138" s="7" t="s">
        <v>79</v>
      </c>
      <c r="H4138" s="7" t="s">
        <v>78</v>
      </c>
    </row>
    <row r="4139" spans="1:9">
      <c r="A4139" t="s">
        <v>4</v>
      </c>
      <c r="B4139" s="4" t="s">
        <v>5</v>
      </c>
      <c r="C4139" s="4" t="s">
        <v>13</v>
      </c>
      <c r="D4139" s="4" t="s">
        <v>10</v>
      </c>
      <c r="E4139" s="4" t="s">
        <v>6</v>
      </c>
      <c r="F4139" s="4" t="s">
        <v>6</v>
      </c>
      <c r="G4139" s="4" t="s">
        <v>6</v>
      </c>
      <c r="H4139" s="4" t="s">
        <v>6</v>
      </c>
    </row>
    <row r="4140" spans="1:9">
      <c r="A4140" t="n">
        <v>31951</v>
      </c>
      <c r="B4140" s="48" t="n">
        <v>51</v>
      </c>
      <c r="C4140" s="7" t="n">
        <v>3</v>
      </c>
      <c r="D4140" s="7" t="n">
        <v>61490</v>
      </c>
      <c r="E4140" s="7" t="s">
        <v>223</v>
      </c>
      <c r="F4140" s="7" t="s">
        <v>185</v>
      </c>
      <c r="G4140" s="7" t="s">
        <v>79</v>
      </c>
      <c r="H4140" s="7" t="s">
        <v>78</v>
      </c>
    </row>
    <row r="4141" spans="1:9">
      <c r="A4141" t="s">
        <v>4</v>
      </c>
      <c r="B4141" s="4" t="s">
        <v>5</v>
      </c>
      <c r="C4141" s="4" t="s">
        <v>13</v>
      </c>
      <c r="D4141" s="4" t="s">
        <v>10</v>
      </c>
      <c r="E4141" s="4" t="s">
        <v>6</v>
      </c>
      <c r="F4141" s="4" t="s">
        <v>6</v>
      </c>
      <c r="G4141" s="4" t="s">
        <v>6</v>
      </c>
      <c r="H4141" s="4" t="s">
        <v>6</v>
      </c>
    </row>
    <row r="4142" spans="1:9">
      <c r="A4142" t="n">
        <v>31964</v>
      </c>
      <c r="B4142" s="48" t="n">
        <v>51</v>
      </c>
      <c r="C4142" s="7" t="n">
        <v>3</v>
      </c>
      <c r="D4142" s="7" t="n">
        <v>61488</v>
      </c>
      <c r="E4142" s="7" t="s">
        <v>223</v>
      </c>
      <c r="F4142" s="7" t="s">
        <v>185</v>
      </c>
      <c r="G4142" s="7" t="s">
        <v>79</v>
      </c>
      <c r="H4142" s="7" t="s">
        <v>78</v>
      </c>
    </row>
    <row r="4143" spans="1:9">
      <c r="A4143" t="s">
        <v>4</v>
      </c>
      <c r="B4143" s="4" t="s">
        <v>5</v>
      </c>
      <c r="C4143" s="4" t="s">
        <v>13</v>
      </c>
      <c r="D4143" s="4" t="s">
        <v>10</v>
      </c>
      <c r="E4143" s="4" t="s">
        <v>6</v>
      </c>
      <c r="F4143" s="4" t="s">
        <v>6</v>
      </c>
      <c r="G4143" s="4" t="s">
        <v>6</v>
      </c>
      <c r="H4143" s="4" t="s">
        <v>6</v>
      </c>
    </row>
    <row r="4144" spans="1:9">
      <c r="A4144" t="n">
        <v>31977</v>
      </c>
      <c r="B4144" s="48" t="n">
        <v>51</v>
      </c>
      <c r="C4144" s="7" t="n">
        <v>3</v>
      </c>
      <c r="D4144" s="7" t="n">
        <v>3</v>
      </c>
      <c r="E4144" s="7" t="s">
        <v>223</v>
      </c>
      <c r="F4144" s="7" t="s">
        <v>185</v>
      </c>
      <c r="G4144" s="7" t="s">
        <v>79</v>
      </c>
      <c r="H4144" s="7" t="s">
        <v>78</v>
      </c>
    </row>
    <row r="4145" spans="1:8">
      <c r="A4145" t="s">
        <v>4</v>
      </c>
      <c r="B4145" s="4" t="s">
        <v>5</v>
      </c>
      <c r="C4145" s="4" t="s">
        <v>13</v>
      </c>
      <c r="D4145" s="4" t="s">
        <v>10</v>
      </c>
      <c r="E4145" s="4" t="s">
        <v>6</v>
      </c>
      <c r="F4145" s="4" t="s">
        <v>6</v>
      </c>
      <c r="G4145" s="4" t="s">
        <v>6</v>
      </c>
      <c r="H4145" s="4" t="s">
        <v>6</v>
      </c>
    </row>
    <row r="4146" spans="1:8">
      <c r="A4146" t="n">
        <v>31990</v>
      </c>
      <c r="B4146" s="48" t="n">
        <v>51</v>
      </c>
      <c r="C4146" s="7" t="n">
        <v>3</v>
      </c>
      <c r="D4146" s="7" t="n">
        <v>5</v>
      </c>
      <c r="E4146" s="7" t="s">
        <v>223</v>
      </c>
      <c r="F4146" s="7" t="s">
        <v>185</v>
      </c>
      <c r="G4146" s="7" t="s">
        <v>79</v>
      </c>
      <c r="H4146" s="7" t="s">
        <v>78</v>
      </c>
    </row>
    <row r="4147" spans="1:8">
      <c r="A4147" t="s">
        <v>4</v>
      </c>
      <c r="B4147" s="4" t="s">
        <v>5</v>
      </c>
      <c r="C4147" s="4" t="s">
        <v>13</v>
      </c>
      <c r="D4147" s="4" t="s">
        <v>10</v>
      </c>
      <c r="E4147" s="4" t="s">
        <v>6</v>
      </c>
      <c r="F4147" s="4" t="s">
        <v>6</v>
      </c>
      <c r="G4147" s="4" t="s">
        <v>6</v>
      </c>
      <c r="H4147" s="4" t="s">
        <v>6</v>
      </c>
    </row>
    <row r="4148" spans="1:8">
      <c r="A4148" t="n">
        <v>32003</v>
      </c>
      <c r="B4148" s="48" t="n">
        <v>51</v>
      </c>
      <c r="C4148" s="7" t="n">
        <v>3</v>
      </c>
      <c r="D4148" s="7" t="n">
        <v>7032</v>
      </c>
      <c r="E4148" s="7" t="s">
        <v>223</v>
      </c>
      <c r="F4148" s="7" t="s">
        <v>185</v>
      </c>
      <c r="G4148" s="7" t="s">
        <v>79</v>
      </c>
      <c r="H4148" s="7" t="s">
        <v>78</v>
      </c>
    </row>
    <row r="4149" spans="1:8">
      <c r="A4149" t="s">
        <v>4</v>
      </c>
      <c r="B4149" s="4" t="s">
        <v>5</v>
      </c>
      <c r="C4149" s="4" t="s">
        <v>13</v>
      </c>
      <c r="D4149" s="4" t="s">
        <v>10</v>
      </c>
    </row>
    <row r="4150" spans="1:8">
      <c r="A4150" t="n">
        <v>32016</v>
      </c>
      <c r="B4150" s="22" t="n">
        <v>58</v>
      </c>
      <c r="C4150" s="7" t="n">
        <v>255</v>
      </c>
      <c r="D4150" s="7" t="n">
        <v>0</v>
      </c>
    </row>
    <row r="4151" spans="1:8">
      <c r="A4151" t="s">
        <v>4</v>
      </c>
      <c r="B4151" s="4" t="s">
        <v>5</v>
      </c>
      <c r="C4151" s="4" t="s">
        <v>10</v>
      </c>
      <c r="D4151" s="4" t="s">
        <v>13</v>
      </c>
      <c r="E4151" s="4" t="s">
        <v>24</v>
      </c>
      <c r="F4151" s="4" t="s">
        <v>10</v>
      </c>
    </row>
    <row r="4152" spans="1:8">
      <c r="A4152" t="n">
        <v>32020</v>
      </c>
      <c r="B4152" s="52" t="n">
        <v>59</v>
      </c>
      <c r="C4152" s="7" t="n">
        <v>0</v>
      </c>
      <c r="D4152" s="7" t="n">
        <v>6</v>
      </c>
      <c r="E4152" s="7" t="n">
        <v>0</v>
      </c>
      <c r="F4152" s="7" t="n">
        <v>0</v>
      </c>
    </row>
    <row r="4153" spans="1:8">
      <c r="A4153" t="s">
        <v>4</v>
      </c>
      <c r="B4153" s="4" t="s">
        <v>5</v>
      </c>
      <c r="C4153" s="4" t="s">
        <v>10</v>
      </c>
      <c r="D4153" s="4" t="s">
        <v>13</v>
      </c>
      <c r="E4153" s="4" t="s">
        <v>24</v>
      </c>
      <c r="F4153" s="4" t="s">
        <v>10</v>
      </c>
    </row>
    <row r="4154" spans="1:8">
      <c r="A4154" t="n">
        <v>32030</v>
      </c>
      <c r="B4154" s="52" t="n">
        <v>59</v>
      </c>
      <c r="C4154" s="7" t="n">
        <v>6</v>
      </c>
      <c r="D4154" s="7" t="n">
        <v>6</v>
      </c>
      <c r="E4154" s="7" t="n">
        <v>0</v>
      </c>
      <c r="F4154" s="7" t="n">
        <v>0</v>
      </c>
    </row>
    <row r="4155" spans="1:8">
      <c r="A4155" t="s">
        <v>4</v>
      </c>
      <c r="B4155" s="4" t="s">
        <v>5</v>
      </c>
      <c r="C4155" s="4" t="s">
        <v>10</v>
      </c>
      <c r="D4155" s="4" t="s">
        <v>13</v>
      </c>
      <c r="E4155" s="4" t="s">
        <v>24</v>
      </c>
      <c r="F4155" s="4" t="s">
        <v>10</v>
      </c>
    </row>
    <row r="4156" spans="1:8">
      <c r="A4156" t="n">
        <v>32040</v>
      </c>
      <c r="B4156" s="52" t="n">
        <v>59</v>
      </c>
      <c r="C4156" s="7" t="n">
        <v>61489</v>
      </c>
      <c r="D4156" s="7" t="n">
        <v>6</v>
      </c>
      <c r="E4156" s="7" t="n">
        <v>0</v>
      </c>
      <c r="F4156" s="7" t="n">
        <v>0</v>
      </c>
    </row>
    <row r="4157" spans="1:8">
      <c r="A4157" t="s">
        <v>4</v>
      </c>
      <c r="B4157" s="4" t="s">
        <v>5</v>
      </c>
      <c r="C4157" s="4" t="s">
        <v>10</v>
      </c>
      <c r="D4157" s="4" t="s">
        <v>13</v>
      </c>
      <c r="E4157" s="4" t="s">
        <v>24</v>
      </c>
      <c r="F4157" s="4" t="s">
        <v>10</v>
      </c>
    </row>
    <row r="4158" spans="1:8">
      <c r="A4158" t="n">
        <v>32050</v>
      </c>
      <c r="B4158" s="52" t="n">
        <v>59</v>
      </c>
      <c r="C4158" s="7" t="n">
        <v>61490</v>
      </c>
      <c r="D4158" s="7" t="n">
        <v>6</v>
      </c>
      <c r="E4158" s="7" t="n">
        <v>0</v>
      </c>
      <c r="F4158" s="7" t="n">
        <v>0</v>
      </c>
    </row>
    <row r="4159" spans="1:8">
      <c r="A4159" t="s">
        <v>4</v>
      </c>
      <c r="B4159" s="4" t="s">
        <v>5</v>
      </c>
      <c r="C4159" s="4" t="s">
        <v>10</v>
      </c>
      <c r="D4159" s="4" t="s">
        <v>13</v>
      </c>
      <c r="E4159" s="4" t="s">
        <v>24</v>
      </c>
      <c r="F4159" s="4" t="s">
        <v>10</v>
      </c>
    </row>
    <row r="4160" spans="1:8">
      <c r="A4160" t="n">
        <v>32060</v>
      </c>
      <c r="B4160" s="52" t="n">
        <v>59</v>
      </c>
      <c r="C4160" s="7" t="n">
        <v>61488</v>
      </c>
      <c r="D4160" s="7" t="n">
        <v>6</v>
      </c>
      <c r="E4160" s="7" t="n">
        <v>0</v>
      </c>
      <c r="F4160" s="7" t="n">
        <v>0</v>
      </c>
    </row>
    <row r="4161" spans="1:8">
      <c r="A4161" t="s">
        <v>4</v>
      </c>
      <c r="B4161" s="4" t="s">
        <v>5</v>
      </c>
      <c r="C4161" s="4" t="s">
        <v>10</v>
      </c>
      <c r="D4161" s="4" t="s">
        <v>13</v>
      </c>
      <c r="E4161" s="4" t="s">
        <v>24</v>
      </c>
      <c r="F4161" s="4" t="s">
        <v>10</v>
      </c>
    </row>
    <row r="4162" spans="1:8">
      <c r="A4162" t="n">
        <v>32070</v>
      </c>
      <c r="B4162" s="52" t="n">
        <v>59</v>
      </c>
      <c r="C4162" s="7" t="n">
        <v>3</v>
      </c>
      <c r="D4162" s="7" t="n">
        <v>6</v>
      </c>
      <c r="E4162" s="7" t="n">
        <v>0</v>
      </c>
      <c r="F4162" s="7" t="n">
        <v>0</v>
      </c>
    </row>
    <row r="4163" spans="1:8">
      <c r="A4163" t="s">
        <v>4</v>
      </c>
      <c r="B4163" s="4" t="s">
        <v>5</v>
      </c>
      <c r="C4163" s="4" t="s">
        <v>10</v>
      </c>
      <c r="D4163" s="4" t="s">
        <v>13</v>
      </c>
      <c r="E4163" s="4" t="s">
        <v>24</v>
      </c>
      <c r="F4163" s="4" t="s">
        <v>10</v>
      </c>
    </row>
    <row r="4164" spans="1:8">
      <c r="A4164" t="n">
        <v>32080</v>
      </c>
      <c r="B4164" s="52" t="n">
        <v>59</v>
      </c>
      <c r="C4164" s="7" t="n">
        <v>5</v>
      </c>
      <c r="D4164" s="7" t="n">
        <v>6</v>
      </c>
      <c r="E4164" s="7" t="n">
        <v>0</v>
      </c>
      <c r="F4164" s="7" t="n">
        <v>0</v>
      </c>
    </row>
    <row r="4165" spans="1:8">
      <c r="A4165" t="s">
        <v>4</v>
      </c>
      <c r="B4165" s="4" t="s">
        <v>5</v>
      </c>
      <c r="C4165" s="4" t="s">
        <v>10</v>
      </c>
      <c r="D4165" s="4" t="s">
        <v>13</v>
      </c>
      <c r="E4165" s="4" t="s">
        <v>24</v>
      </c>
      <c r="F4165" s="4" t="s">
        <v>10</v>
      </c>
    </row>
    <row r="4166" spans="1:8">
      <c r="A4166" t="n">
        <v>32090</v>
      </c>
      <c r="B4166" s="52" t="n">
        <v>59</v>
      </c>
      <c r="C4166" s="7" t="n">
        <v>7032</v>
      </c>
      <c r="D4166" s="7" t="n">
        <v>6</v>
      </c>
      <c r="E4166" s="7" t="n">
        <v>0</v>
      </c>
      <c r="F4166" s="7" t="n">
        <v>0</v>
      </c>
    </row>
    <row r="4167" spans="1:8">
      <c r="A4167" t="s">
        <v>4</v>
      </c>
      <c r="B4167" s="4" t="s">
        <v>5</v>
      </c>
      <c r="C4167" s="4" t="s">
        <v>10</v>
      </c>
    </row>
    <row r="4168" spans="1:8">
      <c r="A4168" t="n">
        <v>32100</v>
      </c>
      <c r="B4168" s="32" t="n">
        <v>16</v>
      </c>
      <c r="C4168" s="7" t="n">
        <v>1300</v>
      </c>
    </row>
    <row r="4169" spans="1:8">
      <c r="A4169" t="s">
        <v>4</v>
      </c>
      <c r="B4169" s="4" t="s">
        <v>5</v>
      </c>
      <c r="C4169" s="4" t="s">
        <v>13</v>
      </c>
      <c r="D4169" s="4" t="s">
        <v>10</v>
      </c>
      <c r="E4169" s="4" t="s">
        <v>6</v>
      </c>
    </row>
    <row r="4170" spans="1:8">
      <c r="A4170" t="n">
        <v>32103</v>
      </c>
      <c r="B4170" s="48" t="n">
        <v>51</v>
      </c>
      <c r="C4170" s="7" t="n">
        <v>4</v>
      </c>
      <c r="D4170" s="7" t="n">
        <v>5</v>
      </c>
      <c r="E4170" s="7" t="s">
        <v>241</v>
      </c>
    </row>
    <row r="4171" spans="1:8">
      <c r="A4171" t="s">
        <v>4</v>
      </c>
      <c r="B4171" s="4" t="s">
        <v>5</v>
      </c>
      <c r="C4171" s="4" t="s">
        <v>10</v>
      </c>
    </row>
    <row r="4172" spans="1:8">
      <c r="A4172" t="n">
        <v>32116</v>
      </c>
      <c r="B4172" s="32" t="n">
        <v>16</v>
      </c>
      <c r="C4172" s="7" t="n">
        <v>0</v>
      </c>
    </row>
    <row r="4173" spans="1:8">
      <c r="A4173" t="s">
        <v>4</v>
      </c>
      <c r="B4173" s="4" t="s">
        <v>5</v>
      </c>
      <c r="C4173" s="4" t="s">
        <v>10</v>
      </c>
      <c r="D4173" s="4" t="s">
        <v>13</v>
      </c>
      <c r="E4173" s="4" t="s">
        <v>9</v>
      </c>
      <c r="F4173" s="4" t="s">
        <v>81</v>
      </c>
      <c r="G4173" s="4" t="s">
        <v>13</v>
      </c>
      <c r="H4173" s="4" t="s">
        <v>13</v>
      </c>
    </row>
    <row r="4174" spans="1:8">
      <c r="A4174" t="n">
        <v>32119</v>
      </c>
      <c r="B4174" s="49" t="n">
        <v>26</v>
      </c>
      <c r="C4174" s="7" t="n">
        <v>5</v>
      </c>
      <c r="D4174" s="7" t="n">
        <v>17</v>
      </c>
      <c r="E4174" s="7" t="n">
        <v>3365</v>
      </c>
      <c r="F4174" s="7" t="s">
        <v>336</v>
      </c>
      <c r="G4174" s="7" t="n">
        <v>2</v>
      </c>
      <c r="H4174" s="7" t="n">
        <v>0</v>
      </c>
    </row>
    <row r="4175" spans="1:8">
      <c r="A4175" t="s">
        <v>4</v>
      </c>
      <c r="B4175" s="4" t="s">
        <v>5</v>
      </c>
    </row>
    <row r="4176" spans="1:8">
      <c r="A4176" t="n">
        <v>32140</v>
      </c>
      <c r="B4176" s="50" t="n">
        <v>28</v>
      </c>
    </row>
    <row r="4177" spans="1:8">
      <c r="A4177" t="s">
        <v>4</v>
      </c>
      <c r="B4177" s="4" t="s">
        <v>5</v>
      </c>
      <c r="C4177" s="4" t="s">
        <v>13</v>
      </c>
      <c r="D4177" s="4" t="s">
        <v>10</v>
      </c>
      <c r="E4177" s="4" t="s">
        <v>6</v>
      </c>
    </row>
    <row r="4178" spans="1:8">
      <c r="A4178" t="n">
        <v>32141</v>
      </c>
      <c r="B4178" s="48" t="n">
        <v>51</v>
      </c>
      <c r="C4178" s="7" t="n">
        <v>4</v>
      </c>
      <c r="D4178" s="7" t="n">
        <v>6</v>
      </c>
      <c r="E4178" s="7" t="s">
        <v>121</v>
      </c>
    </row>
    <row r="4179" spans="1:8">
      <c r="A4179" t="s">
        <v>4</v>
      </c>
      <c r="B4179" s="4" t="s">
        <v>5</v>
      </c>
      <c r="C4179" s="4" t="s">
        <v>10</v>
      </c>
    </row>
    <row r="4180" spans="1:8">
      <c r="A4180" t="n">
        <v>32155</v>
      </c>
      <c r="B4180" s="32" t="n">
        <v>16</v>
      </c>
      <c r="C4180" s="7" t="n">
        <v>0</v>
      </c>
    </row>
    <row r="4181" spans="1:8">
      <c r="A4181" t="s">
        <v>4</v>
      </c>
      <c r="B4181" s="4" t="s">
        <v>5</v>
      </c>
      <c r="C4181" s="4" t="s">
        <v>10</v>
      </c>
      <c r="D4181" s="4" t="s">
        <v>13</v>
      </c>
      <c r="E4181" s="4" t="s">
        <v>9</v>
      </c>
      <c r="F4181" s="4" t="s">
        <v>81</v>
      </c>
      <c r="G4181" s="4" t="s">
        <v>13</v>
      </c>
      <c r="H4181" s="4" t="s">
        <v>13</v>
      </c>
    </row>
    <row r="4182" spans="1:8">
      <c r="A4182" t="n">
        <v>32158</v>
      </c>
      <c r="B4182" s="49" t="n">
        <v>26</v>
      </c>
      <c r="C4182" s="7" t="n">
        <v>6</v>
      </c>
      <c r="D4182" s="7" t="n">
        <v>17</v>
      </c>
      <c r="E4182" s="7" t="n">
        <v>8375</v>
      </c>
      <c r="F4182" s="7" t="s">
        <v>337</v>
      </c>
      <c r="G4182" s="7" t="n">
        <v>2</v>
      </c>
      <c r="H4182" s="7" t="n">
        <v>0</v>
      </c>
    </row>
    <row r="4183" spans="1:8">
      <c r="A4183" t="s">
        <v>4</v>
      </c>
      <c r="B4183" s="4" t="s">
        <v>5</v>
      </c>
    </row>
    <row r="4184" spans="1:8">
      <c r="A4184" t="n">
        <v>32202</v>
      </c>
      <c r="B4184" s="50" t="n">
        <v>28</v>
      </c>
    </row>
    <row r="4185" spans="1:8">
      <c r="A4185" t="s">
        <v>4</v>
      </c>
      <c r="B4185" s="4" t="s">
        <v>5</v>
      </c>
      <c r="C4185" s="4" t="s">
        <v>10</v>
      </c>
      <c r="D4185" s="4" t="s">
        <v>13</v>
      </c>
    </row>
    <row r="4186" spans="1:8">
      <c r="A4186" t="n">
        <v>32203</v>
      </c>
      <c r="B4186" s="51" t="n">
        <v>89</v>
      </c>
      <c r="C4186" s="7" t="n">
        <v>65533</v>
      </c>
      <c r="D4186" s="7" t="n">
        <v>1</v>
      </c>
    </row>
    <row r="4187" spans="1:8">
      <c r="A4187" t="s">
        <v>4</v>
      </c>
      <c r="B4187" s="4" t="s">
        <v>5</v>
      </c>
      <c r="C4187" s="4" t="s">
        <v>13</v>
      </c>
      <c r="D4187" s="4" t="s">
        <v>10</v>
      </c>
      <c r="E4187" s="4" t="s">
        <v>6</v>
      </c>
    </row>
    <row r="4188" spans="1:8">
      <c r="A4188" t="n">
        <v>32207</v>
      </c>
      <c r="B4188" s="48" t="n">
        <v>51</v>
      </c>
      <c r="C4188" s="7" t="n">
        <v>4</v>
      </c>
      <c r="D4188" s="7" t="n">
        <v>3</v>
      </c>
      <c r="E4188" s="7" t="s">
        <v>283</v>
      </c>
    </row>
    <row r="4189" spans="1:8">
      <c r="A4189" t="s">
        <v>4</v>
      </c>
      <c r="B4189" s="4" t="s">
        <v>5</v>
      </c>
      <c r="C4189" s="4" t="s">
        <v>10</v>
      </c>
    </row>
    <row r="4190" spans="1:8">
      <c r="A4190" t="n">
        <v>32221</v>
      </c>
      <c r="B4190" s="32" t="n">
        <v>16</v>
      </c>
      <c r="C4190" s="7" t="n">
        <v>0</v>
      </c>
    </row>
    <row r="4191" spans="1:8">
      <c r="A4191" t="s">
        <v>4</v>
      </c>
      <c r="B4191" s="4" t="s">
        <v>5</v>
      </c>
      <c r="C4191" s="4" t="s">
        <v>10</v>
      </c>
      <c r="D4191" s="4" t="s">
        <v>13</v>
      </c>
      <c r="E4191" s="4" t="s">
        <v>9</v>
      </c>
      <c r="F4191" s="4" t="s">
        <v>81</v>
      </c>
      <c r="G4191" s="4" t="s">
        <v>13</v>
      </c>
      <c r="H4191" s="4" t="s">
        <v>13</v>
      </c>
      <c r="I4191" s="4" t="s">
        <v>13</v>
      </c>
      <c r="J4191" s="4" t="s">
        <v>9</v>
      </c>
      <c r="K4191" s="4" t="s">
        <v>81</v>
      </c>
      <c r="L4191" s="4" t="s">
        <v>13</v>
      </c>
      <c r="M4191" s="4" t="s">
        <v>13</v>
      </c>
    </row>
    <row r="4192" spans="1:8">
      <c r="A4192" t="n">
        <v>32224</v>
      </c>
      <c r="B4192" s="49" t="n">
        <v>26</v>
      </c>
      <c r="C4192" s="7" t="n">
        <v>3</v>
      </c>
      <c r="D4192" s="7" t="n">
        <v>17</v>
      </c>
      <c r="E4192" s="7" t="n">
        <v>2347</v>
      </c>
      <c r="F4192" s="7" t="s">
        <v>338</v>
      </c>
      <c r="G4192" s="7" t="n">
        <v>2</v>
      </c>
      <c r="H4192" s="7" t="n">
        <v>3</v>
      </c>
      <c r="I4192" s="7" t="n">
        <v>17</v>
      </c>
      <c r="J4192" s="7" t="n">
        <v>2348</v>
      </c>
      <c r="K4192" s="7" t="s">
        <v>339</v>
      </c>
      <c r="L4192" s="7" t="n">
        <v>2</v>
      </c>
      <c r="M4192" s="7" t="n">
        <v>0</v>
      </c>
    </row>
    <row r="4193" spans="1:13">
      <c r="A4193" t="s">
        <v>4</v>
      </c>
      <c r="B4193" s="4" t="s">
        <v>5</v>
      </c>
    </row>
    <row r="4194" spans="1:13">
      <c r="A4194" t="n">
        <v>32371</v>
      </c>
      <c r="B4194" s="50" t="n">
        <v>28</v>
      </c>
    </row>
    <row r="4195" spans="1:13">
      <c r="A4195" t="s">
        <v>4</v>
      </c>
      <c r="B4195" s="4" t="s">
        <v>5</v>
      </c>
      <c r="C4195" s="4" t="s">
        <v>10</v>
      </c>
      <c r="D4195" s="4" t="s">
        <v>13</v>
      </c>
      <c r="E4195" s="4" t="s">
        <v>24</v>
      </c>
      <c r="F4195" s="4" t="s">
        <v>10</v>
      </c>
    </row>
    <row r="4196" spans="1:13">
      <c r="A4196" t="n">
        <v>32372</v>
      </c>
      <c r="B4196" s="52" t="n">
        <v>59</v>
      </c>
      <c r="C4196" s="7" t="n">
        <v>29</v>
      </c>
      <c r="D4196" s="7" t="n">
        <v>16</v>
      </c>
      <c r="E4196" s="7" t="n">
        <v>0.150000005960464</v>
      </c>
      <c r="F4196" s="7" t="n">
        <v>0</v>
      </c>
    </row>
    <row r="4197" spans="1:13">
      <c r="A4197" t="s">
        <v>4</v>
      </c>
      <c r="B4197" s="4" t="s">
        <v>5</v>
      </c>
      <c r="C4197" s="4" t="s">
        <v>10</v>
      </c>
    </row>
    <row r="4198" spans="1:13">
      <c r="A4198" t="n">
        <v>32382</v>
      </c>
      <c r="B4198" s="32" t="n">
        <v>16</v>
      </c>
      <c r="C4198" s="7" t="n">
        <v>1000</v>
      </c>
    </row>
    <row r="4199" spans="1:13">
      <c r="A4199" t="s">
        <v>4</v>
      </c>
      <c r="B4199" s="4" t="s">
        <v>5</v>
      </c>
      <c r="C4199" s="4" t="s">
        <v>10</v>
      </c>
      <c r="D4199" s="4" t="s">
        <v>13</v>
      </c>
      <c r="E4199" s="4" t="s">
        <v>13</v>
      </c>
      <c r="F4199" s="4" t="s">
        <v>6</v>
      </c>
    </row>
    <row r="4200" spans="1:13">
      <c r="A4200" t="n">
        <v>32385</v>
      </c>
      <c r="B4200" s="27" t="n">
        <v>47</v>
      </c>
      <c r="C4200" s="7" t="n">
        <v>29</v>
      </c>
      <c r="D4200" s="7" t="n">
        <v>0</v>
      </c>
      <c r="E4200" s="7" t="n">
        <v>0</v>
      </c>
      <c r="F4200" s="7" t="s">
        <v>69</v>
      </c>
    </row>
    <row r="4201" spans="1:13">
      <c r="A4201" t="s">
        <v>4</v>
      </c>
      <c r="B4201" s="4" t="s">
        <v>5</v>
      </c>
      <c r="C4201" s="4" t="s">
        <v>13</v>
      </c>
      <c r="D4201" s="4" t="s">
        <v>10</v>
      </c>
      <c r="E4201" s="4" t="s">
        <v>6</v>
      </c>
    </row>
    <row r="4202" spans="1:13">
      <c r="A4202" t="n">
        <v>32403</v>
      </c>
      <c r="B4202" s="48" t="n">
        <v>51</v>
      </c>
      <c r="C4202" s="7" t="n">
        <v>4</v>
      </c>
      <c r="D4202" s="7" t="n">
        <v>29</v>
      </c>
      <c r="E4202" s="7" t="s">
        <v>80</v>
      </c>
    </row>
    <row r="4203" spans="1:13">
      <c r="A4203" t="s">
        <v>4</v>
      </c>
      <c r="B4203" s="4" t="s">
        <v>5</v>
      </c>
      <c r="C4203" s="4" t="s">
        <v>10</v>
      </c>
    </row>
    <row r="4204" spans="1:13">
      <c r="A4204" t="n">
        <v>32417</v>
      </c>
      <c r="B4204" s="32" t="n">
        <v>16</v>
      </c>
      <c r="C4204" s="7" t="n">
        <v>0</v>
      </c>
    </row>
    <row r="4205" spans="1:13">
      <c r="A4205" t="s">
        <v>4</v>
      </c>
      <c r="B4205" s="4" t="s">
        <v>5</v>
      </c>
      <c r="C4205" s="4" t="s">
        <v>10</v>
      </c>
      <c r="D4205" s="4" t="s">
        <v>13</v>
      </c>
      <c r="E4205" s="4" t="s">
        <v>9</v>
      </c>
      <c r="F4205" s="4" t="s">
        <v>81</v>
      </c>
      <c r="G4205" s="4" t="s">
        <v>13</v>
      </c>
      <c r="H4205" s="4" t="s">
        <v>13</v>
      </c>
      <c r="I4205" s="4" t="s">
        <v>13</v>
      </c>
      <c r="J4205" s="4" t="s">
        <v>9</v>
      </c>
      <c r="K4205" s="4" t="s">
        <v>81</v>
      </c>
      <c r="L4205" s="4" t="s">
        <v>13</v>
      </c>
      <c r="M4205" s="4" t="s">
        <v>13</v>
      </c>
    </row>
    <row r="4206" spans="1:13">
      <c r="A4206" t="n">
        <v>32420</v>
      </c>
      <c r="B4206" s="49" t="n">
        <v>26</v>
      </c>
      <c r="C4206" s="7" t="n">
        <v>29</v>
      </c>
      <c r="D4206" s="7" t="n">
        <v>17</v>
      </c>
      <c r="E4206" s="7" t="n">
        <v>39324</v>
      </c>
      <c r="F4206" s="7" t="s">
        <v>340</v>
      </c>
      <c r="G4206" s="7" t="n">
        <v>2</v>
      </c>
      <c r="H4206" s="7" t="n">
        <v>3</v>
      </c>
      <c r="I4206" s="7" t="n">
        <v>17</v>
      </c>
      <c r="J4206" s="7" t="n">
        <v>39325</v>
      </c>
      <c r="K4206" s="7" t="s">
        <v>341</v>
      </c>
      <c r="L4206" s="7" t="n">
        <v>2</v>
      </c>
      <c r="M4206" s="7" t="n">
        <v>0</v>
      </c>
    </row>
    <row r="4207" spans="1:13">
      <c r="A4207" t="s">
        <v>4</v>
      </c>
      <c r="B4207" s="4" t="s">
        <v>5</v>
      </c>
    </row>
    <row r="4208" spans="1:13">
      <c r="A4208" t="n">
        <v>32539</v>
      </c>
      <c r="B4208" s="50" t="n">
        <v>28</v>
      </c>
    </row>
    <row r="4209" spans="1:13">
      <c r="A4209" t="s">
        <v>4</v>
      </c>
      <c r="B4209" s="4" t="s">
        <v>5</v>
      </c>
      <c r="C4209" s="4" t="s">
        <v>10</v>
      </c>
      <c r="D4209" s="4" t="s">
        <v>13</v>
      </c>
    </row>
    <row r="4210" spans="1:13">
      <c r="A4210" t="n">
        <v>32540</v>
      </c>
      <c r="B4210" s="51" t="n">
        <v>89</v>
      </c>
      <c r="C4210" s="7" t="n">
        <v>65533</v>
      </c>
      <c r="D4210" s="7" t="n">
        <v>1</v>
      </c>
    </row>
    <row r="4211" spans="1:13">
      <c r="A4211" t="s">
        <v>4</v>
      </c>
      <c r="B4211" s="4" t="s">
        <v>5</v>
      </c>
      <c r="C4211" s="4" t="s">
        <v>13</v>
      </c>
      <c r="D4211" s="4" t="s">
        <v>10</v>
      </c>
      <c r="E4211" s="4" t="s">
        <v>24</v>
      </c>
    </row>
    <row r="4212" spans="1:13">
      <c r="A4212" t="n">
        <v>32544</v>
      </c>
      <c r="B4212" s="22" t="n">
        <v>58</v>
      </c>
      <c r="C4212" s="7" t="n">
        <v>101</v>
      </c>
      <c r="D4212" s="7" t="n">
        <v>500</v>
      </c>
      <c r="E4212" s="7" t="n">
        <v>1</v>
      </c>
    </row>
    <row r="4213" spans="1:13">
      <c r="A4213" t="s">
        <v>4</v>
      </c>
      <c r="B4213" s="4" t="s">
        <v>5</v>
      </c>
      <c r="C4213" s="4" t="s">
        <v>13</v>
      </c>
      <c r="D4213" s="4" t="s">
        <v>10</v>
      </c>
    </row>
    <row r="4214" spans="1:13">
      <c r="A4214" t="n">
        <v>32552</v>
      </c>
      <c r="B4214" s="22" t="n">
        <v>58</v>
      </c>
      <c r="C4214" s="7" t="n">
        <v>254</v>
      </c>
      <c r="D4214" s="7" t="n">
        <v>0</v>
      </c>
    </row>
    <row r="4215" spans="1:13">
      <c r="A4215" t="s">
        <v>4</v>
      </c>
      <c r="B4215" s="4" t="s">
        <v>5</v>
      </c>
      <c r="C4215" s="4" t="s">
        <v>13</v>
      </c>
      <c r="D4215" s="4" t="s">
        <v>13</v>
      </c>
      <c r="E4215" s="4" t="s">
        <v>24</v>
      </c>
      <c r="F4215" s="4" t="s">
        <v>24</v>
      </c>
      <c r="G4215" s="4" t="s">
        <v>24</v>
      </c>
      <c r="H4215" s="4" t="s">
        <v>10</v>
      </c>
    </row>
    <row r="4216" spans="1:13">
      <c r="A4216" t="n">
        <v>32556</v>
      </c>
      <c r="B4216" s="39" t="n">
        <v>45</v>
      </c>
      <c r="C4216" s="7" t="n">
        <v>2</v>
      </c>
      <c r="D4216" s="7" t="n">
        <v>3</v>
      </c>
      <c r="E4216" s="7" t="n">
        <v>-4.55000019073486</v>
      </c>
      <c r="F4216" s="7" t="n">
        <v>14.6899995803833</v>
      </c>
      <c r="G4216" s="7" t="n">
        <v>-189.429992675781</v>
      </c>
      <c r="H4216" s="7" t="n">
        <v>0</v>
      </c>
    </row>
    <row r="4217" spans="1:13">
      <c r="A4217" t="s">
        <v>4</v>
      </c>
      <c r="B4217" s="4" t="s">
        <v>5</v>
      </c>
      <c r="C4217" s="4" t="s">
        <v>13</v>
      </c>
      <c r="D4217" s="4" t="s">
        <v>13</v>
      </c>
      <c r="E4217" s="4" t="s">
        <v>24</v>
      </c>
      <c r="F4217" s="4" t="s">
        <v>24</v>
      </c>
      <c r="G4217" s="4" t="s">
        <v>24</v>
      </c>
      <c r="H4217" s="4" t="s">
        <v>10</v>
      </c>
      <c r="I4217" s="4" t="s">
        <v>13</v>
      </c>
    </row>
    <row r="4218" spans="1:13">
      <c r="A4218" t="n">
        <v>32573</v>
      </c>
      <c r="B4218" s="39" t="n">
        <v>45</v>
      </c>
      <c r="C4218" s="7" t="n">
        <v>4</v>
      </c>
      <c r="D4218" s="7" t="n">
        <v>3</v>
      </c>
      <c r="E4218" s="7" t="n">
        <v>1.73000001907349</v>
      </c>
      <c r="F4218" s="7" t="n">
        <v>183.690002441406</v>
      </c>
      <c r="G4218" s="7" t="n">
        <v>0</v>
      </c>
      <c r="H4218" s="7" t="n">
        <v>0</v>
      </c>
      <c r="I4218" s="7" t="n">
        <v>0</v>
      </c>
    </row>
    <row r="4219" spans="1:13">
      <c r="A4219" t="s">
        <v>4</v>
      </c>
      <c r="B4219" s="4" t="s">
        <v>5</v>
      </c>
      <c r="C4219" s="4" t="s">
        <v>13</v>
      </c>
      <c r="D4219" s="4" t="s">
        <v>13</v>
      </c>
      <c r="E4219" s="4" t="s">
        <v>24</v>
      </c>
      <c r="F4219" s="4" t="s">
        <v>10</v>
      </c>
    </row>
    <row r="4220" spans="1:13">
      <c r="A4220" t="n">
        <v>32591</v>
      </c>
      <c r="B4220" s="39" t="n">
        <v>45</v>
      </c>
      <c r="C4220" s="7" t="n">
        <v>5</v>
      </c>
      <c r="D4220" s="7" t="n">
        <v>3</v>
      </c>
      <c r="E4220" s="7" t="n">
        <v>2.20000004768372</v>
      </c>
      <c r="F4220" s="7" t="n">
        <v>0</v>
      </c>
    </row>
    <row r="4221" spans="1:13">
      <c r="A4221" t="s">
        <v>4</v>
      </c>
      <c r="B4221" s="4" t="s">
        <v>5</v>
      </c>
      <c r="C4221" s="4" t="s">
        <v>13</v>
      </c>
      <c r="D4221" s="4" t="s">
        <v>13</v>
      </c>
      <c r="E4221" s="4" t="s">
        <v>24</v>
      </c>
      <c r="F4221" s="4" t="s">
        <v>10</v>
      </c>
    </row>
    <row r="4222" spans="1:13">
      <c r="A4222" t="n">
        <v>32600</v>
      </c>
      <c r="B4222" s="39" t="n">
        <v>45</v>
      </c>
      <c r="C4222" s="7" t="n">
        <v>11</v>
      </c>
      <c r="D4222" s="7" t="n">
        <v>3</v>
      </c>
      <c r="E4222" s="7" t="n">
        <v>26.7999992370605</v>
      </c>
      <c r="F4222" s="7" t="n">
        <v>0</v>
      </c>
    </row>
    <row r="4223" spans="1:13">
      <c r="A4223" t="s">
        <v>4</v>
      </c>
      <c r="B4223" s="4" t="s">
        <v>5</v>
      </c>
      <c r="C4223" s="4" t="s">
        <v>13</v>
      </c>
      <c r="D4223" s="4" t="s">
        <v>13</v>
      </c>
      <c r="E4223" s="4" t="s">
        <v>24</v>
      </c>
      <c r="F4223" s="4" t="s">
        <v>24</v>
      </c>
      <c r="G4223" s="4" t="s">
        <v>24</v>
      </c>
      <c r="H4223" s="4" t="s">
        <v>10</v>
      </c>
      <c r="I4223" s="4" t="s">
        <v>13</v>
      </c>
    </row>
    <row r="4224" spans="1:13">
      <c r="A4224" t="n">
        <v>32609</v>
      </c>
      <c r="B4224" s="39" t="n">
        <v>45</v>
      </c>
      <c r="C4224" s="7" t="n">
        <v>4</v>
      </c>
      <c r="D4224" s="7" t="n">
        <v>3</v>
      </c>
      <c r="E4224" s="7" t="n">
        <v>1.73000001907349</v>
      </c>
      <c r="F4224" s="7" t="n">
        <v>171.880004882813</v>
      </c>
      <c r="G4224" s="7" t="n">
        <v>0</v>
      </c>
      <c r="H4224" s="7" t="n">
        <v>20000</v>
      </c>
      <c r="I4224" s="7" t="n">
        <v>1</v>
      </c>
    </row>
    <row r="4225" spans="1:9">
      <c r="A4225" t="s">
        <v>4</v>
      </c>
      <c r="B4225" s="4" t="s">
        <v>5</v>
      </c>
      <c r="C4225" s="4" t="s">
        <v>13</v>
      </c>
      <c r="D4225" s="4" t="s">
        <v>10</v>
      </c>
    </row>
    <row r="4226" spans="1:9">
      <c r="A4226" t="n">
        <v>32627</v>
      </c>
      <c r="B4226" s="22" t="n">
        <v>58</v>
      </c>
      <c r="C4226" s="7" t="n">
        <v>255</v>
      </c>
      <c r="D4226" s="7" t="n">
        <v>0</v>
      </c>
    </row>
    <row r="4227" spans="1:9">
      <c r="A4227" t="s">
        <v>4</v>
      </c>
      <c r="B4227" s="4" t="s">
        <v>5</v>
      </c>
      <c r="C4227" s="4" t="s">
        <v>10</v>
      </c>
    </row>
    <row r="4228" spans="1:9">
      <c r="A4228" t="n">
        <v>32631</v>
      </c>
      <c r="B4228" s="32" t="n">
        <v>16</v>
      </c>
      <c r="C4228" s="7" t="n">
        <v>300</v>
      </c>
    </row>
    <row r="4229" spans="1:9">
      <c r="A4229" t="s">
        <v>4</v>
      </c>
      <c r="B4229" s="4" t="s">
        <v>5</v>
      </c>
      <c r="C4229" s="4" t="s">
        <v>13</v>
      </c>
      <c r="D4229" s="4" t="s">
        <v>13</v>
      </c>
      <c r="E4229" s="4" t="s">
        <v>13</v>
      </c>
      <c r="F4229" s="4" t="s">
        <v>13</v>
      </c>
    </row>
    <row r="4230" spans="1:9">
      <c r="A4230" t="n">
        <v>32634</v>
      </c>
      <c r="B4230" s="8" t="n">
        <v>14</v>
      </c>
      <c r="C4230" s="7" t="n">
        <v>0</v>
      </c>
      <c r="D4230" s="7" t="n">
        <v>1</v>
      </c>
      <c r="E4230" s="7" t="n">
        <v>0</v>
      </c>
      <c r="F4230" s="7" t="n">
        <v>0</v>
      </c>
    </row>
    <row r="4231" spans="1:9">
      <c r="A4231" t="s">
        <v>4</v>
      </c>
      <c r="B4231" s="4" t="s">
        <v>5</v>
      </c>
      <c r="C4231" s="4" t="s">
        <v>13</v>
      </c>
      <c r="D4231" s="4" t="s">
        <v>10</v>
      </c>
      <c r="E4231" s="4" t="s">
        <v>6</v>
      </c>
    </row>
    <row r="4232" spans="1:9">
      <c r="A4232" t="n">
        <v>32639</v>
      </c>
      <c r="B4232" s="48" t="n">
        <v>51</v>
      </c>
      <c r="C4232" s="7" t="n">
        <v>4</v>
      </c>
      <c r="D4232" s="7" t="n">
        <v>0</v>
      </c>
      <c r="E4232" s="7" t="s">
        <v>342</v>
      </c>
    </row>
    <row r="4233" spans="1:9">
      <c r="A4233" t="s">
        <v>4</v>
      </c>
      <c r="B4233" s="4" t="s">
        <v>5</v>
      </c>
      <c r="C4233" s="4" t="s">
        <v>10</v>
      </c>
    </row>
    <row r="4234" spans="1:9">
      <c r="A4234" t="n">
        <v>32666</v>
      </c>
      <c r="B4234" s="32" t="n">
        <v>16</v>
      </c>
      <c r="C4234" s="7" t="n">
        <v>0</v>
      </c>
    </row>
    <row r="4235" spans="1:9">
      <c r="A4235" t="s">
        <v>4</v>
      </c>
      <c r="B4235" s="4" t="s">
        <v>5</v>
      </c>
      <c r="C4235" s="4" t="s">
        <v>10</v>
      </c>
      <c r="D4235" s="4" t="s">
        <v>13</v>
      </c>
      <c r="E4235" s="4" t="s">
        <v>9</v>
      </c>
      <c r="F4235" s="4" t="s">
        <v>81</v>
      </c>
      <c r="G4235" s="4" t="s">
        <v>13</v>
      </c>
      <c r="H4235" s="4" t="s">
        <v>13</v>
      </c>
    </row>
    <row r="4236" spans="1:9">
      <c r="A4236" t="n">
        <v>32669</v>
      </c>
      <c r="B4236" s="49" t="n">
        <v>26</v>
      </c>
      <c r="C4236" s="7" t="n">
        <v>0</v>
      </c>
      <c r="D4236" s="7" t="n">
        <v>17</v>
      </c>
      <c r="E4236" s="7" t="n">
        <v>52701</v>
      </c>
      <c r="F4236" s="7" t="s">
        <v>343</v>
      </c>
      <c r="G4236" s="7" t="n">
        <v>2</v>
      </c>
      <c r="H4236" s="7" t="n">
        <v>0</v>
      </c>
    </row>
    <row r="4237" spans="1:9">
      <c r="A4237" t="s">
        <v>4</v>
      </c>
      <c r="B4237" s="4" t="s">
        <v>5</v>
      </c>
    </row>
    <row r="4238" spans="1:9">
      <c r="A4238" t="n">
        <v>32757</v>
      </c>
      <c r="B4238" s="50" t="n">
        <v>28</v>
      </c>
    </row>
    <row r="4239" spans="1:9">
      <c r="A4239" t="s">
        <v>4</v>
      </c>
      <c r="B4239" s="4" t="s">
        <v>5</v>
      </c>
      <c r="C4239" s="4" t="s">
        <v>13</v>
      </c>
      <c r="D4239" s="20" t="s">
        <v>33</v>
      </c>
      <c r="E4239" s="4" t="s">
        <v>5</v>
      </c>
      <c r="F4239" s="4" t="s">
        <v>13</v>
      </c>
      <c r="G4239" s="4" t="s">
        <v>10</v>
      </c>
      <c r="H4239" s="20" t="s">
        <v>34</v>
      </c>
      <c r="I4239" s="4" t="s">
        <v>13</v>
      </c>
      <c r="J4239" s="4" t="s">
        <v>23</v>
      </c>
    </row>
    <row r="4240" spans="1:9">
      <c r="A4240" t="n">
        <v>32758</v>
      </c>
      <c r="B4240" s="11" t="n">
        <v>5</v>
      </c>
      <c r="C4240" s="7" t="n">
        <v>28</v>
      </c>
      <c r="D4240" s="20" t="s">
        <v>3</v>
      </c>
      <c r="E4240" s="30" t="n">
        <v>64</v>
      </c>
      <c r="F4240" s="7" t="n">
        <v>5</v>
      </c>
      <c r="G4240" s="7" t="n">
        <v>16</v>
      </c>
      <c r="H4240" s="20" t="s">
        <v>3</v>
      </c>
      <c r="I4240" s="7" t="n">
        <v>1</v>
      </c>
      <c r="J4240" s="12" t="n">
        <f t="normal" ca="1">A4264</f>
        <v>0</v>
      </c>
    </row>
    <row r="4241" spans="1:10">
      <c r="A4241" t="s">
        <v>4</v>
      </c>
      <c r="B4241" s="4" t="s">
        <v>5</v>
      </c>
      <c r="C4241" s="4" t="s">
        <v>13</v>
      </c>
      <c r="D4241" s="4" t="s">
        <v>10</v>
      </c>
      <c r="E4241" s="4" t="s">
        <v>6</v>
      </c>
    </row>
    <row r="4242" spans="1:10">
      <c r="A4242" t="n">
        <v>32769</v>
      </c>
      <c r="B4242" s="48" t="n">
        <v>51</v>
      </c>
      <c r="C4242" s="7" t="n">
        <v>4</v>
      </c>
      <c r="D4242" s="7" t="n">
        <v>16</v>
      </c>
      <c r="E4242" s="7" t="s">
        <v>344</v>
      </c>
    </row>
    <row r="4243" spans="1:10">
      <c r="A4243" t="s">
        <v>4</v>
      </c>
      <c r="B4243" s="4" t="s">
        <v>5</v>
      </c>
      <c r="C4243" s="4" t="s">
        <v>10</v>
      </c>
    </row>
    <row r="4244" spans="1:10">
      <c r="A4244" t="n">
        <v>32783</v>
      </c>
      <c r="B4244" s="32" t="n">
        <v>16</v>
      </c>
      <c r="C4244" s="7" t="n">
        <v>0</v>
      </c>
    </row>
    <row r="4245" spans="1:10">
      <c r="A4245" t="s">
        <v>4</v>
      </c>
      <c r="B4245" s="4" t="s">
        <v>5</v>
      </c>
      <c r="C4245" s="4" t="s">
        <v>10</v>
      </c>
      <c r="D4245" s="4" t="s">
        <v>13</v>
      </c>
      <c r="E4245" s="4" t="s">
        <v>9</v>
      </c>
      <c r="F4245" s="4" t="s">
        <v>81</v>
      </c>
      <c r="G4245" s="4" t="s">
        <v>13</v>
      </c>
      <c r="H4245" s="4" t="s">
        <v>13</v>
      </c>
    </row>
    <row r="4246" spans="1:10">
      <c r="A4246" t="n">
        <v>32786</v>
      </c>
      <c r="B4246" s="49" t="n">
        <v>26</v>
      </c>
      <c r="C4246" s="7" t="n">
        <v>16</v>
      </c>
      <c r="D4246" s="7" t="n">
        <v>17</v>
      </c>
      <c r="E4246" s="7" t="n">
        <v>14384</v>
      </c>
      <c r="F4246" s="7" t="s">
        <v>345</v>
      </c>
      <c r="G4246" s="7" t="n">
        <v>2</v>
      </c>
      <c r="H4246" s="7" t="n">
        <v>0</v>
      </c>
    </row>
    <row r="4247" spans="1:10">
      <c r="A4247" t="s">
        <v>4</v>
      </c>
      <c r="B4247" s="4" t="s">
        <v>5</v>
      </c>
    </row>
    <row r="4248" spans="1:10">
      <c r="A4248" t="n">
        <v>32811</v>
      </c>
      <c r="B4248" s="50" t="n">
        <v>28</v>
      </c>
    </row>
    <row r="4249" spans="1:10">
      <c r="A4249" t="s">
        <v>4</v>
      </c>
      <c r="B4249" s="4" t="s">
        <v>5</v>
      </c>
      <c r="C4249" s="4" t="s">
        <v>10</v>
      </c>
      <c r="D4249" s="4" t="s">
        <v>24</v>
      </c>
      <c r="E4249" s="4" t="s">
        <v>24</v>
      </c>
      <c r="F4249" s="4" t="s">
        <v>24</v>
      </c>
      <c r="G4249" s="4" t="s">
        <v>10</v>
      </c>
      <c r="H4249" s="4" t="s">
        <v>10</v>
      </c>
    </row>
    <row r="4250" spans="1:10">
      <c r="A4250" t="n">
        <v>32812</v>
      </c>
      <c r="B4250" s="44" t="n">
        <v>60</v>
      </c>
      <c r="C4250" s="7" t="n">
        <v>16</v>
      </c>
      <c r="D4250" s="7" t="n">
        <v>-6</v>
      </c>
      <c r="E4250" s="7" t="n">
        <v>0</v>
      </c>
      <c r="F4250" s="7" t="n">
        <v>0</v>
      </c>
      <c r="G4250" s="7" t="n">
        <v>300</v>
      </c>
      <c r="H4250" s="7" t="n">
        <v>0</v>
      </c>
    </row>
    <row r="4251" spans="1:10">
      <c r="A4251" t="s">
        <v>4</v>
      </c>
      <c r="B4251" s="4" t="s">
        <v>5</v>
      </c>
      <c r="C4251" s="4" t="s">
        <v>10</v>
      </c>
    </row>
    <row r="4252" spans="1:10">
      <c r="A4252" t="n">
        <v>32831</v>
      </c>
      <c r="B4252" s="32" t="n">
        <v>16</v>
      </c>
      <c r="C4252" s="7" t="n">
        <v>300</v>
      </c>
    </row>
    <row r="4253" spans="1:10">
      <c r="A4253" t="s">
        <v>4</v>
      </c>
      <c r="B4253" s="4" t="s">
        <v>5</v>
      </c>
      <c r="C4253" s="4" t="s">
        <v>13</v>
      </c>
      <c r="D4253" s="4" t="s">
        <v>10</v>
      </c>
      <c r="E4253" s="4" t="s">
        <v>6</v>
      </c>
    </row>
    <row r="4254" spans="1:10">
      <c r="A4254" t="n">
        <v>32834</v>
      </c>
      <c r="B4254" s="48" t="n">
        <v>51</v>
      </c>
      <c r="C4254" s="7" t="n">
        <v>4</v>
      </c>
      <c r="D4254" s="7" t="n">
        <v>16</v>
      </c>
      <c r="E4254" s="7" t="s">
        <v>346</v>
      </c>
    </row>
    <row r="4255" spans="1:10">
      <c r="A4255" t="s">
        <v>4</v>
      </c>
      <c r="B4255" s="4" t="s">
        <v>5</v>
      </c>
      <c r="C4255" s="4" t="s">
        <v>10</v>
      </c>
    </row>
    <row r="4256" spans="1:10">
      <c r="A4256" t="n">
        <v>32848</v>
      </c>
      <c r="B4256" s="32" t="n">
        <v>16</v>
      </c>
      <c r="C4256" s="7" t="n">
        <v>0</v>
      </c>
    </row>
    <row r="4257" spans="1:8">
      <c r="A4257" t="s">
        <v>4</v>
      </c>
      <c r="B4257" s="4" t="s">
        <v>5</v>
      </c>
      <c r="C4257" s="4" t="s">
        <v>10</v>
      </c>
      <c r="D4257" s="4" t="s">
        <v>13</v>
      </c>
      <c r="E4257" s="4" t="s">
        <v>9</v>
      </c>
      <c r="F4257" s="4" t="s">
        <v>81</v>
      </c>
      <c r="G4257" s="4" t="s">
        <v>13</v>
      </c>
      <c r="H4257" s="4" t="s">
        <v>13</v>
      </c>
    </row>
    <row r="4258" spans="1:8">
      <c r="A4258" t="n">
        <v>32851</v>
      </c>
      <c r="B4258" s="49" t="n">
        <v>26</v>
      </c>
      <c r="C4258" s="7" t="n">
        <v>16</v>
      </c>
      <c r="D4258" s="7" t="n">
        <v>17</v>
      </c>
      <c r="E4258" s="7" t="n">
        <v>14385</v>
      </c>
      <c r="F4258" s="7" t="s">
        <v>347</v>
      </c>
      <c r="G4258" s="7" t="n">
        <v>2</v>
      </c>
      <c r="H4258" s="7" t="n">
        <v>0</v>
      </c>
    </row>
    <row r="4259" spans="1:8">
      <c r="A4259" t="s">
        <v>4</v>
      </c>
      <c r="B4259" s="4" t="s">
        <v>5</v>
      </c>
    </row>
    <row r="4260" spans="1:8">
      <c r="A4260" t="n">
        <v>32937</v>
      </c>
      <c r="B4260" s="50" t="n">
        <v>28</v>
      </c>
    </row>
    <row r="4261" spans="1:8">
      <c r="A4261" t="s">
        <v>4</v>
      </c>
      <c r="B4261" s="4" t="s">
        <v>5</v>
      </c>
      <c r="C4261" s="4" t="s">
        <v>23</v>
      </c>
    </row>
    <row r="4262" spans="1:8">
      <c r="A4262" t="n">
        <v>32938</v>
      </c>
      <c r="B4262" s="14" t="n">
        <v>3</v>
      </c>
      <c r="C4262" s="12" t="n">
        <f t="normal" ca="1">A4310</f>
        <v>0</v>
      </c>
    </row>
    <row r="4263" spans="1:8">
      <c r="A4263" t="s">
        <v>4</v>
      </c>
      <c r="B4263" s="4" t="s">
        <v>5</v>
      </c>
      <c r="C4263" s="4" t="s">
        <v>13</v>
      </c>
      <c r="D4263" s="20" t="s">
        <v>33</v>
      </c>
      <c r="E4263" s="4" t="s">
        <v>5</v>
      </c>
      <c r="F4263" s="4" t="s">
        <v>13</v>
      </c>
      <c r="G4263" s="4" t="s">
        <v>10</v>
      </c>
      <c r="H4263" s="20" t="s">
        <v>34</v>
      </c>
      <c r="I4263" s="4" t="s">
        <v>13</v>
      </c>
      <c r="J4263" s="4" t="s">
        <v>23</v>
      </c>
    </row>
    <row r="4264" spans="1:8">
      <c r="A4264" t="n">
        <v>32943</v>
      </c>
      <c r="B4264" s="11" t="n">
        <v>5</v>
      </c>
      <c r="C4264" s="7" t="n">
        <v>28</v>
      </c>
      <c r="D4264" s="20" t="s">
        <v>3</v>
      </c>
      <c r="E4264" s="30" t="n">
        <v>64</v>
      </c>
      <c r="F4264" s="7" t="n">
        <v>5</v>
      </c>
      <c r="G4264" s="7" t="n">
        <v>15</v>
      </c>
      <c r="H4264" s="20" t="s">
        <v>3</v>
      </c>
      <c r="I4264" s="7" t="n">
        <v>1</v>
      </c>
      <c r="J4264" s="12" t="n">
        <f t="normal" ca="1">A4288</f>
        <v>0</v>
      </c>
    </row>
    <row r="4265" spans="1:8">
      <c r="A4265" t="s">
        <v>4</v>
      </c>
      <c r="B4265" s="4" t="s">
        <v>5</v>
      </c>
      <c r="C4265" s="4" t="s">
        <v>13</v>
      </c>
      <c r="D4265" s="4" t="s">
        <v>10</v>
      </c>
      <c r="E4265" s="4" t="s">
        <v>6</v>
      </c>
    </row>
    <row r="4266" spans="1:8">
      <c r="A4266" t="n">
        <v>32954</v>
      </c>
      <c r="B4266" s="48" t="n">
        <v>51</v>
      </c>
      <c r="C4266" s="7" t="n">
        <v>4</v>
      </c>
      <c r="D4266" s="7" t="n">
        <v>15</v>
      </c>
      <c r="E4266" s="7" t="s">
        <v>344</v>
      </c>
    </row>
    <row r="4267" spans="1:8">
      <c r="A4267" t="s">
        <v>4</v>
      </c>
      <c r="B4267" s="4" t="s">
        <v>5</v>
      </c>
      <c r="C4267" s="4" t="s">
        <v>10</v>
      </c>
    </row>
    <row r="4268" spans="1:8">
      <c r="A4268" t="n">
        <v>32968</v>
      </c>
      <c r="B4268" s="32" t="n">
        <v>16</v>
      </c>
      <c r="C4268" s="7" t="n">
        <v>0</v>
      </c>
    </row>
    <row r="4269" spans="1:8">
      <c r="A4269" t="s">
        <v>4</v>
      </c>
      <c r="B4269" s="4" t="s">
        <v>5</v>
      </c>
      <c r="C4269" s="4" t="s">
        <v>10</v>
      </c>
      <c r="D4269" s="4" t="s">
        <v>13</v>
      </c>
      <c r="E4269" s="4" t="s">
        <v>9</v>
      </c>
      <c r="F4269" s="4" t="s">
        <v>81</v>
      </c>
      <c r="G4269" s="4" t="s">
        <v>13</v>
      </c>
      <c r="H4269" s="4" t="s">
        <v>13</v>
      </c>
    </row>
    <row r="4270" spans="1:8">
      <c r="A4270" t="n">
        <v>32971</v>
      </c>
      <c r="B4270" s="49" t="n">
        <v>26</v>
      </c>
      <c r="C4270" s="7" t="n">
        <v>15</v>
      </c>
      <c r="D4270" s="7" t="n">
        <v>17</v>
      </c>
      <c r="E4270" s="7" t="n">
        <v>15350</v>
      </c>
      <c r="F4270" s="7" t="s">
        <v>345</v>
      </c>
      <c r="G4270" s="7" t="n">
        <v>2</v>
      </c>
      <c r="H4270" s="7" t="n">
        <v>0</v>
      </c>
    </row>
    <row r="4271" spans="1:8">
      <c r="A4271" t="s">
        <v>4</v>
      </c>
      <c r="B4271" s="4" t="s">
        <v>5</v>
      </c>
    </row>
    <row r="4272" spans="1:8">
      <c r="A4272" t="n">
        <v>32996</v>
      </c>
      <c r="B4272" s="50" t="n">
        <v>28</v>
      </c>
    </row>
    <row r="4273" spans="1:10">
      <c r="A4273" t="s">
        <v>4</v>
      </c>
      <c r="B4273" s="4" t="s">
        <v>5</v>
      </c>
      <c r="C4273" s="4" t="s">
        <v>10</v>
      </c>
      <c r="D4273" s="4" t="s">
        <v>24</v>
      </c>
      <c r="E4273" s="4" t="s">
        <v>24</v>
      </c>
      <c r="F4273" s="4" t="s">
        <v>24</v>
      </c>
      <c r="G4273" s="4" t="s">
        <v>10</v>
      </c>
      <c r="H4273" s="4" t="s">
        <v>10</v>
      </c>
    </row>
    <row r="4274" spans="1:10">
      <c r="A4274" t="n">
        <v>32997</v>
      </c>
      <c r="B4274" s="44" t="n">
        <v>60</v>
      </c>
      <c r="C4274" s="7" t="n">
        <v>15</v>
      </c>
      <c r="D4274" s="7" t="n">
        <v>-6</v>
      </c>
      <c r="E4274" s="7" t="n">
        <v>0</v>
      </c>
      <c r="F4274" s="7" t="n">
        <v>0</v>
      </c>
      <c r="G4274" s="7" t="n">
        <v>300</v>
      </c>
      <c r="H4274" s="7" t="n">
        <v>0</v>
      </c>
    </row>
    <row r="4275" spans="1:10">
      <c r="A4275" t="s">
        <v>4</v>
      </c>
      <c r="B4275" s="4" t="s">
        <v>5</v>
      </c>
      <c r="C4275" s="4" t="s">
        <v>10</v>
      </c>
    </row>
    <row r="4276" spans="1:10">
      <c r="A4276" t="n">
        <v>33016</v>
      </c>
      <c r="B4276" s="32" t="n">
        <v>16</v>
      </c>
      <c r="C4276" s="7" t="n">
        <v>300</v>
      </c>
    </row>
    <row r="4277" spans="1:10">
      <c r="A4277" t="s">
        <v>4</v>
      </c>
      <c r="B4277" s="4" t="s">
        <v>5</v>
      </c>
      <c r="C4277" s="4" t="s">
        <v>13</v>
      </c>
      <c r="D4277" s="4" t="s">
        <v>10</v>
      </c>
      <c r="E4277" s="4" t="s">
        <v>6</v>
      </c>
    </row>
    <row r="4278" spans="1:10">
      <c r="A4278" t="n">
        <v>33019</v>
      </c>
      <c r="B4278" s="48" t="n">
        <v>51</v>
      </c>
      <c r="C4278" s="7" t="n">
        <v>4</v>
      </c>
      <c r="D4278" s="7" t="n">
        <v>15</v>
      </c>
      <c r="E4278" s="7" t="s">
        <v>346</v>
      </c>
    </row>
    <row r="4279" spans="1:10">
      <c r="A4279" t="s">
        <v>4</v>
      </c>
      <c r="B4279" s="4" t="s">
        <v>5</v>
      </c>
      <c r="C4279" s="4" t="s">
        <v>10</v>
      </c>
    </row>
    <row r="4280" spans="1:10">
      <c r="A4280" t="n">
        <v>33033</v>
      </c>
      <c r="B4280" s="32" t="n">
        <v>16</v>
      </c>
      <c r="C4280" s="7" t="n">
        <v>0</v>
      </c>
    </row>
    <row r="4281" spans="1:10">
      <c r="A4281" t="s">
        <v>4</v>
      </c>
      <c r="B4281" s="4" t="s">
        <v>5</v>
      </c>
      <c r="C4281" s="4" t="s">
        <v>10</v>
      </c>
      <c r="D4281" s="4" t="s">
        <v>13</v>
      </c>
      <c r="E4281" s="4" t="s">
        <v>9</v>
      </c>
      <c r="F4281" s="4" t="s">
        <v>81</v>
      </c>
      <c r="G4281" s="4" t="s">
        <v>13</v>
      </c>
      <c r="H4281" s="4" t="s">
        <v>13</v>
      </c>
    </row>
    <row r="4282" spans="1:10">
      <c r="A4282" t="n">
        <v>33036</v>
      </c>
      <c r="B4282" s="49" t="n">
        <v>26</v>
      </c>
      <c r="C4282" s="7" t="n">
        <v>15</v>
      </c>
      <c r="D4282" s="7" t="n">
        <v>17</v>
      </c>
      <c r="E4282" s="7" t="n">
        <v>15351</v>
      </c>
      <c r="F4282" s="7" t="s">
        <v>348</v>
      </c>
      <c r="G4282" s="7" t="n">
        <v>2</v>
      </c>
      <c r="H4282" s="7" t="n">
        <v>0</v>
      </c>
    </row>
    <row r="4283" spans="1:10">
      <c r="A4283" t="s">
        <v>4</v>
      </c>
      <c r="B4283" s="4" t="s">
        <v>5</v>
      </c>
    </row>
    <row r="4284" spans="1:10">
      <c r="A4284" t="n">
        <v>33102</v>
      </c>
      <c r="B4284" s="50" t="n">
        <v>28</v>
      </c>
    </row>
    <row r="4285" spans="1:10">
      <c r="A4285" t="s">
        <v>4</v>
      </c>
      <c r="B4285" s="4" t="s">
        <v>5</v>
      </c>
      <c r="C4285" s="4" t="s">
        <v>23</v>
      </c>
    </row>
    <row r="4286" spans="1:10">
      <c r="A4286" t="n">
        <v>33103</v>
      </c>
      <c r="B4286" s="14" t="n">
        <v>3</v>
      </c>
      <c r="C4286" s="12" t="n">
        <f t="normal" ca="1">A4310</f>
        <v>0</v>
      </c>
    </row>
    <row r="4287" spans="1:10">
      <c r="A4287" t="s">
        <v>4</v>
      </c>
      <c r="B4287" s="4" t="s">
        <v>5</v>
      </c>
      <c r="C4287" s="4" t="s">
        <v>13</v>
      </c>
      <c r="D4287" s="20" t="s">
        <v>33</v>
      </c>
      <c r="E4287" s="4" t="s">
        <v>5</v>
      </c>
      <c r="F4287" s="4" t="s">
        <v>13</v>
      </c>
      <c r="G4287" s="4" t="s">
        <v>10</v>
      </c>
      <c r="H4287" s="20" t="s">
        <v>34</v>
      </c>
      <c r="I4287" s="4" t="s">
        <v>13</v>
      </c>
      <c r="J4287" s="4" t="s">
        <v>23</v>
      </c>
    </row>
    <row r="4288" spans="1:10">
      <c r="A4288" t="n">
        <v>33108</v>
      </c>
      <c r="B4288" s="11" t="n">
        <v>5</v>
      </c>
      <c r="C4288" s="7" t="n">
        <v>28</v>
      </c>
      <c r="D4288" s="20" t="s">
        <v>3</v>
      </c>
      <c r="E4288" s="30" t="n">
        <v>64</v>
      </c>
      <c r="F4288" s="7" t="n">
        <v>5</v>
      </c>
      <c r="G4288" s="7" t="n">
        <v>14</v>
      </c>
      <c r="H4288" s="20" t="s">
        <v>3</v>
      </c>
      <c r="I4288" s="7" t="n">
        <v>1</v>
      </c>
      <c r="J4288" s="12" t="n">
        <f t="normal" ca="1">A4310</f>
        <v>0</v>
      </c>
    </row>
    <row r="4289" spans="1:10">
      <c r="A4289" t="s">
        <v>4</v>
      </c>
      <c r="B4289" s="4" t="s">
        <v>5</v>
      </c>
      <c r="C4289" s="4" t="s">
        <v>13</v>
      </c>
      <c r="D4289" s="4" t="s">
        <v>10</v>
      </c>
      <c r="E4289" s="4" t="s">
        <v>6</v>
      </c>
    </row>
    <row r="4290" spans="1:10">
      <c r="A4290" t="n">
        <v>33119</v>
      </c>
      <c r="B4290" s="48" t="n">
        <v>51</v>
      </c>
      <c r="C4290" s="7" t="n">
        <v>4</v>
      </c>
      <c r="D4290" s="7" t="n">
        <v>14</v>
      </c>
      <c r="E4290" s="7" t="s">
        <v>320</v>
      </c>
    </row>
    <row r="4291" spans="1:10">
      <c r="A4291" t="s">
        <v>4</v>
      </c>
      <c r="B4291" s="4" t="s">
        <v>5</v>
      </c>
      <c r="C4291" s="4" t="s">
        <v>10</v>
      </c>
    </row>
    <row r="4292" spans="1:10">
      <c r="A4292" t="n">
        <v>33133</v>
      </c>
      <c r="B4292" s="32" t="n">
        <v>16</v>
      </c>
      <c r="C4292" s="7" t="n">
        <v>0</v>
      </c>
    </row>
    <row r="4293" spans="1:10">
      <c r="A4293" t="s">
        <v>4</v>
      </c>
      <c r="B4293" s="4" t="s">
        <v>5</v>
      </c>
      <c r="C4293" s="4" t="s">
        <v>10</v>
      </c>
      <c r="D4293" s="4" t="s">
        <v>13</v>
      </c>
      <c r="E4293" s="4" t="s">
        <v>9</v>
      </c>
      <c r="F4293" s="4" t="s">
        <v>81</v>
      </c>
      <c r="G4293" s="4" t="s">
        <v>13</v>
      </c>
      <c r="H4293" s="4" t="s">
        <v>13</v>
      </c>
    </row>
    <row r="4294" spans="1:10">
      <c r="A4294" t="n">
        <v>33136</v>
      </c>
      <c r="B4294" s="49" t="n">
        <v>26</v>
      </c>
      <c r="C4294" s="7" t="n">
        <v>14</v>
      </c>
      <c r="D4294" s="7" t="n">
        <v>17</v>
      </c>
      <c r="E4294" s="7" t="n">
        <v>13333</v>
      </c>
      <c r="F4294" s="7" t="s">
        <v>349</v>
      </c>
      <c r="G4294" s="7" t="n">
        <v>2</v>
      </c>
      <c r="H4294" s="7" t="n">
        <v>0</v>
      </c>
    </row>
    <row r="4295" spans="1:10">
      <c r="A4295" t="s">
        <v>4</v>
      </c>
      <c r="B4295" s="4" t="s">
        <v>5</v>
      </c>
    </row>
    <row r="4296" spans="1:10">
      <c r="A4296" t="n">
        <v>33211</v>
      </c>
      <c r="B4296" s="50" t="n">
        <v>28</v>
      </c>
    </row>
    <row r="4297" spans="1:10">
      <c r="A4297" t="s">
        <v>4</v>
      </c>
      <c r="B4297" s="4" t="s">
        <v>5</v>
      </c>
      <c r="C4297" s="4" t="s">
        <v>10</v>
      </c>
      <c r="D4297" s="4" t="s">
        <v>24</v>
      </c>
      <c r="E4297" s="4" t="s">
        <v>24</v>
      </c>
      <c r="F4297" s="4" t="s">
        <v>24</v>
      </c>
      <c r="G4297" s="4" t="s">
        <v>10</v>
      </c>
      <c r="H4297" s="4" t="s">
        <v>10</v>
      </c>
    </row>
    <row r="4298" spans="1:10">
      <c r="A4298" t="n">
        <v>33212</v>
      </c>
      <c r="B4298" s="44" t="n">
        <v>60</v>
      </c>
      <c r="C4298" s="7" t="n">
        <v>14</v>
      </c>
      <c r="D4298" s="7" t="n">
        <v>-6</v>
      </c>
      <c r="E4298" s="7" t="n">
        <v>0</v>
      </c>
      <c r="F4298" s="7" t="n">
        <v>0</v>
      </c>
      <c r="G4298" s="7" t="n">
        <v>300</v>
      </c>
      <c r="H4298" s="7" t="n">
        <v>0</v>
      </c>
    </row>
    <row r="4299" spans="1:10">
      <c r="A4299" t="s">
        <v>4</v>
      </c>
      <c r="B4299" s="4" t="s">
        <v>5</v>
      </c>
      <c r="C4299" s="4" t="s">
        <v>10</v>
      </c>
    </row>
    <row r="4300" spans="1:10">
      <c r="A4300" t="n">
        <v>33231</v>
      </c>
      <c r="B4300" s="32" t="n">
        <v>16</v>
      </c>
      <c r="C4300" s="7" t="n">
        <v>300</v>
      </c>
    </row>
    <row r="4301" spans="1:10">
      <c r="A4301" t="s">
        <v>4</v>
      </c>
      <c r="B4301" s="4" t="s">
        <v>5</v>
      </c>
      <c r="C4301" s="4" t="s">
        <v>13</v>
      </c>
      <c r="D4301" s="4" t="s">
        <v>10</v>
      </c>
      <c r="E4301" s="4" t="s">
        <v>6</v>
      </c>
    </row>
    <row r="4302" spans="1:10">
      <c r="A4302" t="n">
        <v>33234</v>
      </c>
      <c r="B4302" s="48" t="n">
        <v>51</v>
      </c>
      <c r="C4302" s="7" t="n">
        <v>4</v>
      </c>
      <c r="D4302" s="7" t="n">
        <v>14</v>
      </c>
      <c r="E4302" s="7" t="s">
        <v>350</v>
      </c>
    </row>
    <row r="4303" spans="1:10">
      <c r="A4303" t="s">
        <v>4</v>
      </c>
      <c r="B4303" s="4" t="s">
        <v>5</v>
      </c>
      <c r="C4303" s="4" t="s">
        <v>10</v>
      </c>
    </row>
    <row r="4304" spans="1:10">
      <c r="A4304" t="n">
        <v>33247</v>
      </c>
      <c r="B4304" s="32" t="n">
        <v>16</v>
      </c>
      <c r="C4304" s="7" t="n">
        <v>0</v>
      </c>
    </row>
    <row r="4305" spans="1:8">
      <c r="A4305" t="s">
        <v>4</v>
      </c>
      <c r="B4305" s="4" t="s">
        <v>5</v>
      </c>
      <c r="C4305" s="4" t="s">
        <v>10</v>
      </c>
      <c r="D4305" s="4" t="s">
        <v>13</v>
      </c>
      <c r="E4305" s="4" t="s">
        <v>9</v>
      </c>
      <c r="F4305" s="4" t="s">
        <v>81</v>
      </c>
      <c r="G4305" s="4" t="s">
        <v>13</v>
      </c>
      <c r="H4305" s="4" t="s">
        <v>13</v>
      </c>
    </row>
    <row r="4306" spans="1:8">
      <c r="A4306" t="n">
        <v>33250</v>
      </c>
      <c r="B4306" s="49" t="n">
        <v>26</v>
      </c>
      <c r="C4306" s="7" t="n">
        <v>14</v>
      </c>
      <c r="D4306" s="7" t="n">
        <v>17</v>
      </c>
      <c r="E4306" s="7" t="n">
        <v>13334</v>
      </c>
      <c r="F4306" s="7" t="s">
        <v>351</v>
      </c>
      <c r="G4306" s="7" t="n">
        <v>2</v>
      </c>
      <c r="H4306" s="7" t="n">
        <v>0</v>
      </c>
    </row>
    <row r="4307" spans="1:8">
      <c r="A4307" t="s">
        <v>4</v>
      </c>
      <c r="B4307" s="4" t="s">
        <v>5</v>
      </c>
    </row>
    <row r="4308" spans="1:8">
      <c r="A4308" t="n">
        <v>33330</v>
      </c>
      <c r="B4308" s="50" t="n">
        <v>28</v>
      </c>
    </row>
    <row r="4309" spans="1:8">
      <c r="A4309" t="s">
        <v>4</v>
      </c>
      <c r="B4309" s="4" t="s">
        <v>5</v>
      </c>
      <c r="C4309" s="4" t="s">
        <v>10</v>
      </c>
      <c r="D4309" s="4" t="s">
        <v>13</v>
      </c>
    </row>
    <row r="4310" spans="1:8">
      <c r="A4310" t="n">
        <v>33331</v>
      </c>
      <c r="B4310" s="51" t="n">
        <v>89</v>
      </c>
      <c r="C4310" s="7" t="n">
        <v>65533</v>
      </c>
      <c r="D4310" s="7" t="n">
        <v>1</v>
      </c>
    </row>
    <row r="4311" spans="1:8">
      <c r="A4311" t="s">
        <v>4</v>
      </c>
      <c r="B4311" s="4" t="s">
        <v>5</v>
      </c>
      <c r="C4311" s="4" t="s">
        <v>9</v>
      </c>
    </row>
    <row r="4312" spans="1:8">
      <c r="A4312" t="n">
        <v>33335</v>
      </c>
      <c r="B4312" s="46" t="n">
        <v>15</v>
      </c>
      <c r="C4312" s="7" t="n">
        <v>256</v>
      </c>
    </row>
    <row r="4313" spans="1:8">
      <c r="A4313" t="s">
        <v>4</v>
      </c>
      <c r="B4313" s="4" t="s">
        <v>5</v>
      </c>
      <c r="C4313" s="4" t="s">
        <v>13</v>
      </c>
      <c r="D4313" s="4" t="s">
        <v>10</v>
      </c>
      <c r="E4313" s="4" t="s">
        <v>24</v>
      </c>
    </row>
    <row r="4314" spans="1:8">
      <c r="A4314" t="n">
        <v>33340</v>
      </c>
      <c r="B4314" s="22" t="n">
        <v>58</v>
      </c>
      <c r="C4314" s="7" t="n">
        <v>101</v>
      </c>
      <c r="D4314" s="7" t="n">
        <v>500</v>
      </c>
      <c r="E4314" s="7" t="n">
        <v>1</v>
      </c>
    </row>
    <row r="4315" spans="1:8">
      <c r="A4315" t="s">
        <v>4</v>
      </c>
      <c r="B4315" s="4" t="s">
        <v>5</v>
      </c>
      <c r="C4315" s="4" t="s">
        <v>13</v>
      </c>
      <c r="D4315" s="4" t="s">
        <v>10</v>
      </c>
    </row>
    <row r="4316" spans="1:8">
      <c r="A4316" t="n">
        <v>33348</v>
      </c>
      <c r="B4316" s="22" t="n">
        <v>58</v>
      </c>
      <c r="C4316" s="7" t="n">
        <v>254</v>
      </c>
      <c r="D4316" s="7" t="n">
        <v>0</v>
      </c>
    </row>
    <row r="4317" spans="1:8">
      <c r="A4317" t="s">
        <v>4</v>
      </c>
      <c r="B4317" s="4" t="s">
        <v>5</v>
      </c>
      <c r="C4317" s="4" t="s">
        <v>10</v>
      </c>
      <c r="D4317" s="4" t="s">
        <v>24</v>
      </c>
      <c r="E4317" s="4" t="s">
        <v>24</v>
      </c>
      <c r="F4317" s="4" t="s">
        <v>24</v>
      </c>
      <c r="G4317" s="4" t="s">
        <v>10</v>
      </c>
      <c r="H4317" s="4" t="s">
        <v>10</v>
      </c>
    </row>
    <row r="4318" spans="1:8">
      <c r="A4318" t="n">
        <v>33352</v>
      </c>
      <c r="B4318" s="44" t="n">
        <v>60</v>
      </c>
      <c r="C4318" s="7" t="n">
        <v>61488</v>
      </c>
      <c r="D4318" s="7" t="n">
        <v>0</v>
      </c>
      <c r="E4318" s="7" t="n">
        <v>0</v>
      </c>
      <c r="F4318" s="7" t="n">
        <v>0</v>
      </c>
      <c r="G4318" s="7" t="n">
        <v>300</v>
      </c>
      <c r="H4318" s="7" t="n">
        <v>0</v>
      </c>
    </row>
    <row r="4319" spans="1:8">
      <c r="A4319" t="s">
        <v>4</v>
      </c>
      <c r="B4319" s="4" t="s">
        <v>5</v>
      </c>
      <c r="C4319" s="4" t="s">
        <v>10</v>
      </c>
      <c r="D4319" s="4" t="s">
        <v>24</v>
      </c>
      <c r="E4319" s="4" t="s">
        <v>24</v>
      </c>
      <c r="F4319" s="4" t="s">
        <v>24</v>
      </c>
      <c r="G4319" s="4" t="s">
        <v>10</v>
      </c>
      <c r="H4319" s="4" t="s">
        <v>10</v>
      </c>
    </row>
    <row r="4320" spans="1:8">
      <c r="A4320" t="n">
        <v>33371</v>
      </c>
      <c r="B4320" s="44" t="n">
        <v>60</v>
      </c>
      <c r="C4320" s="7" t="n">
        <v>29</v>
      </c>
      <c r="D4320" s="7" t="n">
        <v>0</v>
      </c>
      <c r="E4320" s="7" t="n">
        <v>0</v>
      </c>
      <c r="F4320" s="7" t="n">
        <v>0</v>
      </c>
      <c r="G4320" s="7" t="n">
        <v>0</v>
      </c>
      <c r="H4320" s="7" t="n">
        <v>1</v>
      </c>
    </row>
    <row r="4321" spans="1:8">
      <c r="A4321" t="s">
        <v>4</v>
      </c>
      <c r="B4321" s="4" t="s">
        <v>5</v>
      </c>
      <c r="C4321" s="4" t="s">
        <v>10</v>
      </c>
      <c r="D4321" s="4" t="s">
        <v>24</v>
      </c>
      <c r="E4321" s="4" t="s">
        <v>24</v>
      </c>
      <c r="F4321" s="4" t="s">
        <v>24</v>
      </c>
      <c r="G4321" s="4" t="s">
        <v>10</v>
      </c>
      <c r="H4321" s="4" t="s">
        <v>10</v>
      </c>
    </row>
    <row r="4322" spans="1:8">
      <c r="A4322" t="n">
        <v>33390</v>
      </c>
      <c r="B4322" s="44" t="n">
        <v>60</v>
      </c>
      <c r="C4322" s="7" t="n">
        <v>29</v>
      </c>
      <c r="D4322" s="7" t="n">
        <v>0</v>
      </c>
      <c r="E4322" s="7" t="n">
        <v>0</v>
      </c>
      <c r="F4322" s="7" t="n">
        <v>0</v>
      </c>
      <c r="G4322" s="7" t="n">
        <v>0</v>
      </c>
      <c r="H4322" s="7" t="n">
        <v>0</v>
      </c>
    </row>
    <row r="4323" spans="1:8">
      <c r="A4323" t="s">
        <v>4</v>
      </c>
      <c r="B4323" s="4" t="s">
        <v>5</v>
      </c>
      <c r="C4323" s="4" t="s">
        <v>10</v>
      </c>
      <c r="D4323" s="4" t="s">
        <v>10</v>
      </c>
      <c r="E4323" s="4" t="s">
        <v>10</v>
      </c>
    </row>
    <row r="4324" spans="1:8">
      <c r="A4324" t="n">
        <v>33409</v>
      </c>
      <c r="B4324" s="45" t="n">
        <v>61</v>
      </c>
      <c r="C4324" s="7" t="n">
        <v>29</v>
      </c>
      <c r="D4324" s="7" t="n">
        <v>65533</v>
      </c>
      <c r="E4324" s="7" t="n">
        <v>0</v>
      </c>
    </row>
    <row r="4325" spans="1:8">
      <c r="A4325" t="s">
        <v>4</v>
      </c>
      <c r="B4325" s="4" t="s">
        <v>5</v>
      </c>
      <c r="C4325" s="4" t="s">
        <v>13</v>
      </c>
      <c r="D4325" s="4" t="s">
        <v>13</v>
      </c>
      <c r="E4325" s="4" t="s">
        <v>24</v>
      </c>
      <c r="F4325" s="4" t="s">
        <v>24</v>
      </c>
      <c r="G4325" s="4" t="s">
        <v>24</v>
      </c>
      <c r="H4325" s="4" t="s">
        <v>10</v>
      </c>
    </row>
    <row r="4326" spans="1:8">
      <c r="A4326" t="n">
        <v>33416</v>
      </c>
      <c r="B4326" s="39" t="n">
        <v>45</v>
      </c>
      <c r="C4326" s="7" t="n">
        <v>2</v>
      </c>
      <c r="D4326" s="7" t="n">
        <v>3</v>
      </c>
      <c r="E4326" s="7" t="n">
        <v>-4.67000007629395</v>
      </c>
      <c r="F4326" s="7" t="n">
        <v>14.6400003433228</v>
      </c>
      <c r="G4326" s="7" t="n">
        <v>-193.470001220703</v>
      </c>
      <c r="H4326" s="7" t="n">
        <v>0</v>
      </c>
    </row>
    <row r="4327" spans="1:8">
      <c r="A4327" t="s">
        <v>4</v>
      </c>
      <c r="B4327" s="4" t="s">
        <v>5</v>
      </c>
      <c r="C4327" s="4" t="s">
        <v>13</v>
      </c>
      <c r="D4327" s="4" t="s">
        <v>13</v>
      </c>
      <c r="E4327" s="4" t="s">
        <v>24</v>
      </c>
      <c r="F4327" s="4" t="s">
        <v>24</v>
      </c>
      <c r="G4327" s="4" t="s">
        <v>24</v>
      </c>
      <c r="H4327" s="4" t="s">
        <v>10</v>
      </c>
      <c r="I4327" s="4" t="s">
        <v>13</v>
      </c>
    </row>
    <row r="4328" spans="1:8">
      <c r="A4328" t="n">
        <v>33433</v>
      </c>
      <c r="B4328" s="39" t="n">
        <v>45</v>
      </c>
      <c r="C4328" s="7" t="n">
        <v>4</v>
      </c>
      <c r="D4328" s="7" t="n">
        <v>3</v>
      </c>
      <c r="E4328" s="7" t="n">
        <v>355.619995117188</v>
      </c>
      <c r="F4328" s="7" t="n">
        <v>15.7799997329712</v>
      </c>
      <c r="G4328" s="7" t="n">
        <v>0</v>
      </c>
      <c r="H4328" s="7" t="n">
        <v>0</v>
      </c>
      <c r="I4328" s="7" t="n">
        <v>0</v>
      </c>
    </row>
    <row r="4329" spans="1:8">
      <c r="A4329" t="s">
        <v>4</v>
      </c>
      <c r="B4329" s="4" t="s">
        <v>5</v>
      </c>
      <c r="C4329" s="4" t="s">
        <v>13</v>
      </c>
      <c r="D4329" s="4" t="s">
        <v>13</v>
      </c>
      <c r="E4329" s="4" t="s">
        <v>24</v>
      </c>
      <c r="F4329" s="4" t="s">
        <v>10</v>
      </c>
    </row>
    <row r="4330" spans="1:8">
      <c r="A4330" t="n">
        <v>33451</v>
      </c>
      <c r="B4330" s="39" t="n">
        <v>45</v>
      </c>
      <c r="C4330" s="7" t="n">
        <v>5</v>
      </c>
      <c r="D4330" s="7" t="n">
        <v>3</v>
      </c>
      <c r="E4330" s="7" t="n">
        <v>1</v>
      </c>
      <c r="F4330" s="7" t="n">
        <v>0</v>
      </c>
    </row>
    <row r="4331" spans="1:8">
      <c r="A4331" t="s">
        <v>4</v>
      </c>
      <c r="B4331" s="4" t="s">
        <v>5</v>
      </c>
      <c r="C4331" s="4" t="s">
        <v>13</v>
      </c>
      <c r="D4331" s="4" t="s">
        <v>13</v>
      </c>
      <c r="E4331" s="4" t="s">
        <v>24</v>
      </c>
      <c r="F4331" s="4" t="s">
        <v>10</v>
      </c>
    </row>
    <row r="4332" spans="1:8">
      <c r="A4332" t="n">
        <v>33460</v>
      </c>
      <c r="B4332" s="39" t="n">
        <v>45</v>
      </c>
      <c r="C4332" s="7" t="n">
        <v>11</v>
      </c>
      <c r="D4332" s="7" t="n">
        <v>3</v>
      </c>
      <c r="E4332" s="7" t="n">
        <v>40</v>
      </c>
      <c r="F4332" s="7" t="n">
        <v>0</v>
      </c>
    </row>
    <row r="4333" spans="1:8">
      <c r="A4333" t="s">
        <v>4</v>
      </c>
      <c r="B4333" s="4" t="s">
        <v>5</v>
      </c>
      <c r="C4333" s="4" t="s">
        <v>13</v>
      </c>
      <c r="D4333" s="4" t="s">
        <v>10</v>
      </c>
    </row>
    <row r="4334" spans="1:8">
      <c r="A4334" t="n">
        <v>33469</v>
      </c>
      <c r="B4334" s="22" t="n">
        <v>58</v>
      </c>
      <c r="C4334" s="7" t="n">
        <v>255</v>
      </c>
      <c r="D4334" s="7" t="n">
        <v>0</v>
      </c>
    </row>
    <row r="4335" spans="1:8">
      <c r="A4335" t="s">
        <v>4</v>
      </c>
      <c r="B4335" s="4" t="s">
        <v>5</v>
      </c>
      <c r="C4335" s="4" t="s">
        <v>10</v>
      </c>
      <c r="D4335" s="4" t="s">
        <v>13</v>
      </c>
      <c r="E4335" s="4" t="s">
        <v>13</v>
      </c>
      <c r="F4335" s="4" t="s">
        <v>6</v>
      </c>
    </row>
    <row r="4336" spans="1:8">
      <c r="A4336" t="n">
        <v>33473</v>
      </c>
      <c r="B4336" s="27" t="n">
        <v>47</v>
      </c>
      <c r="C4336" s="7" t="n">
        <v>29</v>
      </c>
      <c r="D4336" s="7" t="n">
        <v>0</v>
      </c>
      <c r="E4336" s="7" t="n">
        <v>0</v>
      </c>
      <c r="F4336" s="7" t="s">
        <v>212</v>
      </c>
    </row>
    <row r="4337" spans="1:9">
      <c r="A4337" t="s">
        <v>4</v>
      </c>
      <c r="B4337" s="4" t="s">
        <v>5</v>
      </c>
      <c r="C4337" s="4" t="s">
        <v>10</v>
      </c>
    </row>
    <row r="4338" spans="1:9">
      <c r="A4338" t="n">
        <v>33488</v>
      </c>
      <c r="B4338" s="32" t="n">
        <v>16</v>
      </c>
      <c r="C4338" s="7" t="n">
        <v>500</v>
      </c>
    </row>
    <row r="4339" spans="1:9">
      <c r="A4339" t="s">
        <v>4</v>
      </c>
      <c r="B4339" s="4" t="s">
        <v>5</v>
      </c>
      <c r="C4339" s="4" t="s">
        <v>13</v>
      </c>
      <c r="D4339" s="4" t="s">
        <v>10</v>
      </c>
      <c r="E4339" s="4" t="s">
        <v>6</v>
      </c>
    </row>
    <row r="4340" spans="1:9">
      <c r="A4340" t="n">
        <v>33491</v>
      </c>
      <c r="B4340" s="48" t="n">
        <v>51</v>
      </c>
      <c r="C4340" s="7" t="n">
        <v>4</v>
      </c>
      <c r="D4340" s="7" t="n">
        <v>29</v>
      </c>
      <c r="E4340" s="7" t="s">
        <v>102</v>
      </c>
    </row>
    <row r="4341" spans="1:9">
      <c r="A4341" t="s">
        <v>4</v>
      </c>
      <c r="B4341" s="4" t="s">
        <v>5</v>
      </c>
      <c r="C4341" s="4" t="s">
        <v>10</v>
      </c>
    </row>
    <row r="4342" spans="1:9">
      <c r="A4342" t="n">
        <v>33505</v>
      </c>
      <c r="B4342" s="32" t="n">
        <v>16</v>
      </c>
      <c r="C4342" s="7" t="n">
        <v>0</v>
      </c>
    </row>
    <row r="4343" spans="1:9">
      <c r="A4343" t="s">
        <v>4</v>
      </c>
      <c r="B4343" s="4" t="s">
        <v>5</v>
      </c>
      <c r="C4343" s="4" t="s">
        <v>10</v>
      </c>
      <c r="D4343" s="4" t="s">
        <v>13</v>
      </c>
      <c r="E4343" s="4" t="s">
        <v>9</v>
      </c>
      <c r="F4343" s="4" t="s">
        <v>81</v>
      </c>
      <c r="G4343" s="4" t="s">
        <v>13</v>
      </c>
      <c r="H4343" s="4" t="s">
        <v>13</v>
      </c>
    </row>
    <row r="4344" spans="1:9">
      <c r="A4344" t="n">
        <v>33508</v>
      </c>
      <c r="B4344" s="49" t="n">
        <v>26</v>
      </c>
      <c r="C4344" s="7" t="n">
        <v>29</v>
      </c>
      <c r="D4344" s="7" t="n">
        <v>17</v>
      </c>
      <c r="E4344" s="7" t="n">
        <v>39326</v>
      </c>
      <c r="F4344" s="7" t="s">
        <v>352</v>
      </c>
      <c r="G4344" s="7" t="n">
        <v>2</v>
      </c>
      <c r="H4344" s="7" t="n">
        <v>0</v>
      </c>
    </row>
    <row r="4345" spans="1:9">
      <c r="A4345" t="s">
        <v>4</v>
      </c>
      <c r="B4345" s="4" t="s">
        <v>5</v>
      </c>
    </row>
    <row r="4346" spans="1:9">
      <c r="A4346" t="n">
        <v>33562</v>
      </c>
      <c r="B4346" s="50" t="n">
        <v>28</v>
      </c>
    </row>
    <row r="4347" spans="1:9">
      <c r="A4347" t="s">
        <v>4</v>
      </c>
      <c r="B4347" s="4" t="s">
        <v>5</v>
      </c>
      <c r="C4347" s="4" t="s">
        <v>13</v>
      </c>
      <c r="D4347" s="4" t="s">
        <v>10</v>
      </c>
      <c r="E4347" s="4" t="s">
        <v>10</v>
      </c>
      <c r="F4347" s="4" t="s">
        <v>9</v>
      </c>
    </row>
    <row r="4348" spans="1:9">
      <c r="A4348" t="n">
        <v>33563</v>
      </c>
      <c r="B4348" s="40" t="n">
        <v>84</v>
      </c>
      <c r="C4348" s="7" t="n">
        <v>0</v>
      </c>
      <c r="D4348" s="7" t="n">
        <v>0</v>
      </c>
      <c r="E4348" s="7" t="n">
        <v>0</v>
      </c>
      <c r="F4348" s="7" t="n">
        <v>1036831949</v>
      </c>
    </row>
    <row r="4349" spans="1:9">
      <c r="A4349" t="s">
        <v>4</v>
      </c>
      <c r="B4349" s="4" t="s">
        <v>5</v>
      </c>
      <c r="C4349" s="4" t="s">
        <v>10</v>
      </c>
      <c r="D4349" s="4" t="s">
        <v>24</v>
      </c>
      <c r="E4349" s="4" t="s">
        <v>24</v>
      </c>
      <c r="F4349" s="4" t="s">
        <v>24</v>
      </c>
      <c r="G4349" s="4" t="s">
        <v>10</v>
      </c>
      <c r="H4349" s="4" t="s">
        <v>10</v>
      </c>
    </row>
    <row r="4350" spans="1:9">
      <c r="A4350" t="n">
        <v>33573</v>
      </c>
      <c r="B4350" s="44" t="n">
        <v>60</v>
      </c>
      <c r="C4350" s="7" t="n">
        <v>29</v>
      </c>
      <c r="D4350" s="7" t="n">
        <v>35</v>
      </c>
      <c r="E4350" s="7" t="n">
        <v>0</v>
      </c>
      <c r="F4350" s="7" t="n">
        <v>0</v>
      </c>
      <c r="G4350" s="7" t="n">
        <v>1000</v>
      </c>
      <c r="H4350" s="7" t="n">
        <v>0</v>
      </c>
    </row>
    <row r="4351" spans="1:9">
      <c r="A4351" t="s">
        <v>4</v>
      </c>
      <c r="B4351" s="4" t="s">
        <v>5</v>
      </c>
      <c r="C4351" s="4" t="s">
        <v>13</v>
      </c>
      <c r="D4351" s="4" t="s">
        <v>13</v>
      </c>
      <c r="E4351" s="4" t="s">
        <v>24</v>
      </c>
      <c r="F4351" s="4" t="s">
        <v>24</v>
      </c>
      <c r="G4351" s="4" t="s">
        <v>24</v>
      </c>
      <c r="H4351" s="4" t="s">
        <v>10</v>
      </c>
    </row>
    <row r="4352" spans="1:9">
      <c r="A4352" t="n">
        <v>33592</v>
      </c>
      <c r="B4352" s="39" t="n">
        <v>45</v>
      </c>
      <c r="C4352" s="7" t="n">
        <v>2</v>
      </c>
      <c r="D4352" s="7" t="n">
        <v>3</v>
      </c>
      <c r="E4352" s="7" t="n">
        <v>-4.53999996185303</v>
      </c>
      <c r="F4352" s="7" t="n">
        <v>14.6400003433228</v>
      </c>
      <c r="G4352" s="7" t="n">
        <v>-193.5</v>
      </c>
      <c r="H4352" s="7" t="n">
        <v>1500</v>
      </c>
    </row>
    <row r="4353" spans="1:8">
      <c r="A4353" t="s">
        <v>4</v>
      </c>
      <c r="B4353" s="4" t="s">
        <v>5</v>
      </c>
      <c r="C4353" s="4" t="s">
        <v>13</v>
      </c>
      <c r="D4353" s="4" t="s">
        <v>13</v>
      </c>
      <c r="E4353" s="4" t="s">
        <v>24</v>
      </c>
      <c r="F4353" s="4" t="s">
        <v>24</v>
      </c>
      <c r="G4353" s="4" t="s">
        <v>24</v>
      </c>
      <c r="H4353" s="4" t="s">
        <v>10</v>
      </c>
      <c r="I4353" s="4" t="s">
        <v>13</v>
      </c>
    </row>
    <row r="4354" spans="1:8">
      <c r="A4354" t="n">
        <v>33609</v>
      </c>
      <c r="B4354" s="39" t="n">
        <v>45</v>
      </c>
      <c r="C4354" s="7" t="n">
        <v>4</v>
      </c>
      <c r="D4354" s="7" t="n">
        <v>3</v>
      </c>
      <c r="E4354" s="7" t="n">
        <v>350.600006103516</v>
      </c>
      <c r="F4354" s="7" t="n">
        <v>349.609985351563</v>
      </c>
      <c r="G4354" s="7" t="n">
        <v>0</v>
      </c>
      <c r="H4354" s="7" t="n">
        <v>1500</v>
      </c>
      <c r="I4354" s="7" t="n">
        <v>1</v>
      </c>
    </row>
    <row r="4355" spans="1:8">
      <c r="A4355" t="s">
        <v>4</v>
      </c>
      <c r="B4355" s="4" t="s">
        <v>5</v>
      </c>
      <c r="C4355" s="4" t="s">
        <v>13</v>
      </c>
      <c r="D4355" s="4" t="s">
        <v>13</v>
      </c>
      <c r="E4355" s="4" t="s">
        <v>24</v>
      </c>
      <c r="F4355" s="4" t="s">
        <v>10</v>
      </c>
    </row>
    <row r="4356" spans="1:8">
      <c r="A4356" t="n">
        <v>33627</v>
      </c>
      <c r="B4356" s="39" t="n">
        <v>45</v>
      </c>
      <c r="C4356" s="7" t="n">
        <v>5</v>
      </c>
      <c r="D4356" s="7" t="n">
        <v>3</v>
      </c>
      <c r="E4356" s="7" t="n">
        <v>1</v>
      </c>
      <c r="F4356" s="7" t="n">
        <v>1500</v>
      </c>
    </row>
    <row r="4357" spans="1:8">
      <c r="A4357" t="s">
        <v>4</v>
      </c>
      <c r="B4357" s="4" t="s">
        <v>5</v>
      </c>
      <c r="C4357" s="4" t="s">
        <v>13</v>
      </c>
      <c r="D4357" s="4" t="s">
        <v>13</v>
      </c>
      <c r="E4357" s="4" t="s">
        <v>24</v>
      </c>
      <c r="F4357" s="4" t="s">
        <v>10</v>
      </c>
    </row>
    <row r="4358" spans="1:8">
      <c r="A4358" t="n">
        <v>33636</v>
      </c>
      <c r="B4358" s="39" t="n">
        <v>45</v>
      </c>
      <c r="C4358" s="7" t="n">
        <v>11</v>
      </c>
      <c r="D4358" s="7" t="n">
        <v>3</v>
      </c>
      <c r="E4358" s="7" t="n">
        <v>40</v>
      </c>
      <c r="F4358" s="7" t="n">
        <v>1500</v>
      </c>
    </row>
    <row r="4359" spans="1:8">
      <c r="A4359" t="s">
        <v>4</v>
      </c>
      <c r="B4359" s="4" t="s">
        <v>5</v>
      </c>
      <c r="C4359" s="4" t="s">
        <v>13</v>
      </c>
      <c r="D4359" s="4" t="s">
        <v>10</v>
      </c>
    </row>
    <row r="4360" spans="1:8">
      <c r="A4360" t="n">
        <v>33645</v>
      </c>
      <c r="B4360" s="39" t="n">
        <v>45</v>
      </c>
      <c r="C4360" s="7" t="n">
        <v>7</v>
      </c>
      <c r="D4360" s="7" t="n">
        <v>255</v>
      </c>
    </row>
    <row r="4361" spans="1:8">
      <c r="A4361" t="s">
        <v>4</v>
      </c>
      <c r="B4361" s="4" t="s">
        <v>5</v>
      </c>
      <c r="C4361" s="4" t="s">
        <v>13</v>
      </c>
      <c r="D4361" s="4" t="s">
        <v>10</v>
      </c>
      <c r="E4361" s="4" t="s">
        <v>6</v>
      </c>
    </row>
    <row r="4362" spans="1:8">
      <c r="A4362" t="n">
        <v>33649</v>
      </c>
      <c r="B4362" s="48" t="n">
        <v>51</v>
      </c>
      <c r="C4362" s="7" t="n">
        <v>4</v>
      </c>
      <c r="D4362" s="7" t="n">
        <v>29</v>
      </c>
      <c r="E4362" s="7" t="s">
        <v>278</v>
      </c>
    </row>
    <row r="4363" spans="1:8">
      <c r="A4363" t="s">
        <v>4</v>
      </c>
      <c r="B4363" s="4" t="s">
        <v>5</v>
      </c>
      <c r="C4363" s="4" t="s">
        <v>10</v>
      </c>
    </row>
    <row r="4364" spans="1:8">
      <c r="A4364" t="n">
        <v>33662</v>
      </c>
      <c r="B4364" s="32" t="n">
        <v>16</v>
      </c>
      <c r="C4364" s="7" t="n">
        <v>0</v>
      </c>
    </row>
    <row r="4365" spans="1:8">
      <c r="A4365" t="s">
        <v>4</v>
      </c>
      <c r="B4365" s="4" t="s">
        <v>5</v>
      </c>
      <c r="C4365" s="4" t="s">
        <v>10</v>
      </c>
      <c r="D4365" s="4" t="s">
        <v>13</v>
      </c>
      <c r="E4365" s="4" t="s">
        <v>9</v>
      </c>
      <c r="F4365" s="4" t="s">
        <v>81</v>
      </c>
      <c r="G4365" s="4" t="s">
        <v>13</v>
      </c>
      <c r="H4365" s="4" t="s">
        <v>13</v>
      </c>
      <c r="I4365" s="4" t="s">
        <v>13</v>
      </c>
    </row>
    <row r="4366" spans="1:8">
      <c r="A4366" t="n">
        <v>33665</v>
      </c>
      <c r="B4366" s="49" t="n">
        <v>26</v>
      </c>
      <c r="C4366" s="7" t="n">
        <v>29</v>
      </c>
      <c r="D4366" s="7" t="n">
        <v>17</v>
      </c>
      <c r="E4366" s="7" t="n">
        <v>39327</v>
      </c>
      <c r="F4366" s="7" t="s">
        <v>353</v>
      </c>
      <c r="G4366" s="7" t="n">
        <v>8</v>
      </c>
      <c r="H4366" s="7" t="n">
        <v>2</v>
      </c>
      <c r="I4366" s="7" t="n">
        <v>0</v>
      </c>
    </row>
    <row r="4367" spans="1:8">
      <c r="A4367" t="s">
        <v>4</v>
      </c>
      <c r="B4367" s="4" t="s">
        <v>5</v>
      </c>
      <c r="C4367" s="4" t="s">
        <v>10</v>
      </c>
    </row>
    <row r="4368" spans="1:8">
      <c r="A4368" t="n">
        <v>33743</v>
      </c>
      <c r="B4368" s="32" t="n">
        <v>16</v>
      </c>
      <c r="C4368" s="7" t="n">
        <v>3500</v>
      </c>
    </row>
    <row r="4369" spans="1:9">
      <c r="A4369" t="s">
        <v>4</v>
      </c>
      <c r="B4369" s="4" t="s">
        <v>5</v>
      </c>
      <c r="C4369" s="4" t="s">
        <v>10</v>
      </c>
      <c r="D4369" s="4" t="s">
        <v>13</v>
      </c>
    </row>
    <row r="4370" spans="1:9">
      <c r="A4370" t="n">
        <v>33746</v>
      </c>
      <c r="B4370" s="51" t="n">
        <v>89</v>
      </c>
      <c r="C4370" s="7" t="n">
        <v>29</v>
      </c>
      <c r="D4370" s="7" t="n">
        <v>0</v>
      </c>
    </row>
    <row r="4371" spans="1:9">
      <c r="A4371" t="s">
        <v>4</v>
      </c>
      <c r="B4371" s="4" t="s">
        <v>5</v>
      </c>
      <c r="C4371" s="4" t="s">
        <v>10</v>
      </c>
      <c r="D4371" s="4" t="s">
        <v>10</v>
      </c>
      <c r="E4371" s="4" t="s">
        <v>10</v>
      </c>
    </row>
    <row r="4372" spans="1:9">
      <c r="A4372" t="n">
        <v>33750</v>
      </c>
      <c r="B4372" s="45" t="n">
        <v>61</v>
      </c>
      <c r="C4372" s="7" t="n">
        <v>29</v>
      </c>
      <c r="D4372" s="7" t="n">
        <v>27</v>
      </c>
      <c r="E4372" s="7" t="n">
        <v>1000</v>
      </c>
    </row>
    <row r="4373" spans="1:9">
      <c r="A4373" t="s">
        <v>4</v>
      </c>
      <c r="B4373" s="4" t="s">
        <v>5</v>
      </c>
      <c r="C4373" s="4" t="s">
        <v>10</v>
      </c>
      <c r="D4373" s="4" t="s">
        <v>10</v>
      </c>
      <c r="E4373" s="4" t="s">
        <v>24</v>
      </c>
      <c r="F4373" s="4" t="s">
        <v>13</v>
      </c>
    </row>
    <row r="4374" spans="1:9">
      <c r="A4374" t="n">
        <v>33757</v>
      </c>
      <c r="B4374" s="53" t="n">
        <v>53</v>
      </c>
      <c r="C4374" s="7" t="n">
        <v>29</v>
      </c>
      <c r="D4374" s="7" t="n">
        <v>27</v>
      </c>
      <c r="E4374" s="7" t="n">
        <v>10</v>
      </c>
      <c r="F4374" s="7" t="n">
        <v>0</v>
      </c>
    </row>
    <row r="4375" spans="1:9">
      <c r="A4375" t="s">
        <v>4</v>
      </c>
      <c r="B4375" s="4" t="s">
        <v>5</v>
      </c>
      <c r="C4375" s="4" t="s">
        <v>10</v>
      </c>
      <c r="D4375" s="4" t="s">
        <v>24</v>
      </c>
      <c r="E4375" s="4" t="s">
        <v>24</v>
      </c>
      <c r="F4375" s="4" t="s">
        <v>24</v>
      </c>
      <c r="G4375" s="4" t="s">
        <v>10</v>
      </c>
      <c r="H4375" s="4" t="s">
        <v>10</v>
      </c>
    </row>
    <row r="4376" spans="1:9">
      <c r="A4376" t="n">
        <v>33767</v>
      </c>
      <c r="B4376" s="44" t="n">
        <v>60</v>
      </c>
      <c r="C4376" s="7" t="n">
        <v>29</v>
      </c>
      <c r="D4376" s="7" t="n">
        <v>0</v>
      </c>
      <c r="E4376" s="7" t="n">
        <v>0</v>
      </c>
      <c r="F4376" s="7" t="n">
        <v>0</v>
      </c>
      <c r="G4376" s="7" t="n">
        <v>300</v>
      </c>
      <c r="H4376" s="7" t="n">
        <v>0</v>
      </c>
    </row>
    <row r="4377" spans="1:9">
      <c r="A4377" t="s">
        <v>4</v>
      </c>
      <c r="B4377" s="4" t="s">
        <v>5</v>
      </c>
      <c r="C4377" s="4" t="s">
        <v>10</v>
      </c>
    </row>
    <row r="4378" spans="1:9">
      <c r="A4378" t="n">
        <v>33786</v>
      </c>
      <c r="B4378" s="32" t="n">
        <v>16</v>
      </c>
      <c r="C4378" s="7" t="n">
        <v>500</v>
      </c>
    </row>
    <row r="4379" spans="1:9">
      <c r="A4379" t="s">
        <v>4</v>
      </c>
      <c r="B4379" s="4" t="s">
        <v>5</v>
      </c>
      <c r="C4379" s="4" t="s">
        <v>13</v>
      </c>
      <c r="D4379" s="4" t="s">
        <v>24</v>
      </c>
      <c r="E4379" s="4" t="s">
        <v>24</v>
      </c>
      <c r="F4379" s="4" t="s">
        <v>24</v>
      </c>
    </row>
    <row r="4380" spans="1:9">
      <c r="A4380" t="n">
        <v>33789</v>
      </c>
      <c r="B4380" s="39" t="n">
        <v>45</v>
      </c>
      <c r="C4380" s="7" t="n">
        <v>9</v>
      </c>
      <c r="D4380" s="7" t="n">
        <v>0.0500000007450581</v>
      </c>
      <c r="E4380" s="7" t="n">
        <v>0.0500000007450581</v>
      </c>
      <c r="F4380" s="7" t="n">
        <v>0.200000002980232</v>
      </c>
    </row>
    <row r="4381" spans="1:9">
      <c r="A4381" t="s">
        <v>4</v>
      </c>
      <c r="B4381" s="4" t="s">
        <v>5</v>
      </c>
      <c r="C4381" s="4" t="s">
        <v>13</v>
      </c>
      <c r="D4381" s="4" t="s">
        <v>10</v>
      </c>
      <c r="E4381" s="4" t="s">
        <v>6</v>
      </c>
    </row>
    <row r="4382" spans="1:9">
      <c r="A4382" t="n">
        <v>33803</v>
      </c>
      <c r="B4382" s="48" t="n">
        <v>51</v>
      </c>
      <c r="C4382" s="7" t="n">
        <v>4</v>
      </c>
      <c r="D4382" s="7" t="n">
        <v>29</v>
      </c>
      <c r="E4382" s="7" t="s">
        <v>354</v>
      </c>
    </row>
    <row r="4383" spans="1:9">
      <c r="A4383" t="s">
        <v>4</v>
      </c>
      <c r="B4383" s="4" t="s">
        <v>5</v>
      </c>
      <c r="C4383" s="4" t="s">
        <v>10</v>
      </c>
    </row>
    <row r="4384" spans="1:9">
      <c r="A4384" t="n">
        <v>33817</v>
      </c>
      <c r="B4384" s="32" t="n">
        <v>16</v>
      </c>
      <c r="C4384" s="7" t="n">
        <v>0</v>
      </c>
    </row>
    <row r="4385" spans="1:8">
      <c r="A4385" t="s">
        <v>4</v>
      </c>
      <c r="B4385" s="4" t="s">
        <v>5</v>
      </c>
      <c r="C4385" s="4" t="s">
        <v>10</v>
      </c>
      <c r="D4385" s="4" t="s">
        <v>13</v>
      </c>
      <c r="E4385" s="4" t="s">
        <v>9</v>
      </c>
      <c r="F4385" s="4" t="s">
        <v>81</v>
      </c>
      <c r="G4385" s="4" t="s">
        <v>13</v>
      </c>
      <c r="H4385" s="4" t="s">
        <v>13</v>
      </c>
    </row>
    <row r="4386" spans="1:8">
      <c r="A4386" t="n">
        <v>33820</v>
      </c>
      <c r="B4386" s="49" t="n">
        <v>26</v>
      </c>
      <c r="C4386" s="7" t="n">
        <v>29</v>
      </c>
      <c r="D4386" s="7" t="n">
        <v>17</v>
      </c>
      <c r="E4386" s="7" t="n">
        <v>39328</v>
      </c>
      <c r="F4386" s="7" t="s">
        <v>355</v>
      </c>
      <c r="G4386" s="7" t="n">
        <v>2</v>
      </c>
      <c r="H4386" s="7" t="n">
        <v>0</v>
      </c>
    </row>
    <row r="4387" spans="1:8">
      <c r="A4387" t="s">
        <v>4</v>
      </c>
      <c r="B4387" s="4" t="s">
        <v>5</v>
      </c>
    </row>
    <row r="4388" spans="1:8">
      <c r="A4388" t="n">
        <v>33895</v>
      </c>
      <c r="B4388" s="50" t="n">
        <v>28</v>
      </c>
    </row>
    <row r="4389" spans="1:8">
      <c r="A4389" t="s">
        <v>4</v>
      </c>
      <c r="B4389" s="4" t="s">
        <v>5</v>
      </c>
      <c r="C4389" s="4" t="s">
        <v>10</v>
      </c>
      <c r="D4389" s="4" t="s">
        <v>13</v>
      </c>
    </row>
    <row r="4390" spans="1:8">
      <c r="A4390" t="n">
        <v>33896</v>
      </c>
      <c r="B4390" s="51" t="n">
        <v>89</v>
      </c>
      <c r="C4390" s="7" t="n">
        <v>65533</v>
      </c>
      <c r="D4390" s="7" t="n">
        <v>1</v>
      </c>
    </row>
    <row r="4391" spans="1:8">
      <c r="A4391" t="s">
        <v>4</v>
      </c>
      <c r="B4391" s="4" t="s">
        <v>5</v>
      </c>
      <c r="C4391" s="4" t="s">
        <v>13</v>
      </c>
      <c r="D4391" s="4" t="s">
        <v>10</v>
      </c>
      <c r="E4391" s="4" t="s">
        <v>24</v>
      </c>
    </row>
    <row r="4392" spans="1:8">
      <c r="A4392" t="n">
        <v>33900</v>
      </c>
      <c r="B4392" s="22" t="n">
        <v>58</v>
      </c>
      <c r="C4392" s="7" t="n">
        <v>101</v>
      </c>
      <c r="D4392" s="7" t="n">
        <v>500</v>
      </c>
      <c r="E4392" s="7" t="n">
        <v>1</v>
      </c>
    </row>
    <row r="4393" spans="1:8">
      <c r="A4393" t="s">
        <v>4</v>
      </c>
      <c r="B4393" s="4" t="s">
        <v>5</v>
      </c>
      <c r="C4393" s="4" t="s">
        <v>13</v>
      </c>
      <c r="D4393" s="4" t="s">
        <v>10</v>
      </c>
    </row>
    <row r="4394" spans="1:8">
      <c r="A4394" t="n">
        <v>33908</v>
      </c>
      <c r="B4394" s="22" t="n">
        <v>58</v>
      </c>
      <c r="C4394" s="7" t="n">
        <v>254</v>
      </c>
      <c r="D4394" s="7" t="n">
        <v>0</v>
      </c>
    </row>
    <row r="4395" spans="1:8">
      <c r="A4395" t="s">
        <v>4</v>
      </c>
      <c r="B4395" s="4" t="s">
        <v>5</v>
      </c>
      <c r="C4395" s="4" t="s">
        <v>13</v>
      </c>
      <c r="D4395" s="4" t="s">
        <v>10</v>
      </c>
      <c r="E4395" s="4" t="s">
        <v>10</v>
      </c>
      <c r="F4395" s="4" t="s">
        <v>9</v>
      </c>
    </row>
    <row r="4396" spans="1:8">
      <c r="A4396" t="n">
        <v>33912</v>
      </c>
      <c r="B4396" s="40" t="n">
        <v>84</v>
      </c>
      <c r="C4396" s="7" t="n">
        <v>1</v>
      </c>
      <c r="D4396" s="7" t="n">
        <v>0</v>
      </c>
      <c r="E4396" s="7" t="n">
        <v>0</v>
      </c>
      <c r="F4396" s="7" t="n">
        <v>0</v>
      </c>
    </row>
    <row r="4397" spans="1:8">
      <c r="A4397" t="s">
        <v>4</v>
      </c>
      <c r="B4397" s="4" t="s">
        <v>5</v>
      </c>
      <c r="C4397" s="4" t="s">
        <v>13</v>
      </c>
      <c r="D4397" s="4" t="s">
        <v>13</v>
      </c>
      <c r="E4397" s="4" t="s">
        <v>24</v>
      </c>
      <c r="F4397" s="4" t="s">
        <v>24</v>
      </c>
      <c r="G4397" s="4" t="s">
        <v>24</v>
      </c>
      <c r="H4397" s="4" t="s">
        <v>10</v>
      </c>
    </row>
    <row r="4398" spans="1:8">
      <c r="A4398" t="n">
        <v>33922</v>
      </c>
      <c r="B4398" s="39" t="n">
        <v>45</v>
      </c>
      <c r="C4398" s="7" t="n">
        <v>2</v>
      </c>
      <c r="D4398" s="7" t="n">
        <v>3</v>
      </c>
      <c r="E4398" s="7" t="n">
        <v>5.80999994277954</v>
      </c>
      <c r="F4398" s="7" t="n">
        <v>21.1399993896484</v>
      </c>
      <c r="G4398" s="7" t="n">
        <v>-220.259994506836</v>
      </c>
      <c r="H4398" s="7" t="n">
        <v>0</v>
      </c>
    </row>
    <row r="4399" spans="1:8">
      <c r="A4399" t="s">
        <v>4</v>
      </c>
      <c r="B4399" s="4" t="s">
        <v>5</v>
      </c>
      <c r="C4399" s="4" t="s">
        <v>13</v>
      </c>
      <c r="D4399" s="4" t="s">
        <v>13</v>
      </c>
      <c r="E4399" s="4" t="s">
        <v>24</v>
      </c>
      <c r="F4399" s="4" t="s">
        <v>24</v>
      </c>
      <c r="G4399" s="4" t="s">
        <v>24</v>
      </c>
      <c r="H4399" s="4" t="s">
        <v>10</v>
      </c>
      <c r="I4399" s="4" t="s">
        <v>13</v>
      </c>
    </row>
    <row r="4400" spans="1:8">
      <c r="A4400" t="n">
        <v>33939</v>
      </c>
      <c r="B4400" s="39" t="n">
        <v>45</v>
      </c>
      <c r="C4400" s="7" t="n">
        <v>4</v>
      </c>
      <c r="D4400" s="7" t="n">
        <v>3</v>
      </c>
      <c r="E4400" s="7" t="n">
        <v>350.929992675781</v>
      </c>
      <c r="F4400" s="7" t="n">
        <v>2.14000010490417</v>
      </c>
      <c r="G4400" s="7" t="n">
        <v>0</v>
      </c>
      <c r="H4400" s="7" t="n">
        <v>0</v>
      </c>
      <c r="I4400" s="7" t="n">
        <v>0</v>
      </c>
    </row>
    <row r="4401" spans="1:9">
      <c r="A4401" t="s">
        <v>4</v>
      </c>
      <c r="B4401" s="4" t="s">
        <v>5</v>
      </c>
      <c r="C4401" s="4" t="s">
        <v>13</v>
      </c>
      <c r="D4401" s="4" t="s">
        <v>13</v>
      </c>
      <c r="E4401" s="4" t="s">
        <v>24</v>
      </c>
      <c r="F4401" s="4" t="s">
        <v>10</v>
      </c>
    </row>
    <row r="4402" spans="1:9">
      <c r="A4402" t="n">
        <v>33957</v>
      </c>
      <c r="B4402" s="39" t="n">
        <v>45</v>
      </c>
      <c r="C4402" s="7" t="n">
        <v>5</v>
      </c>
      <c r="D4402" s="7" t="n">
        <v>3</v>
      </c>
      <c r="E4402" s="7" t="n">
        <v>1.5</v>
      </c>
      <c r="F4402" s="7" t="n">
        <v>0</v>
      </c>
    </row>
    <row r="4403" spans="1:9">
      <c r="A4403" t="s">
        <v>4</v>
      </c>
      <c r="B4403" s="4" t="s">
        <v>5</v>
      </c>
      <c r="C4403" s="4" t="s">
        <v>13</v>
      </c>
      <c r="D4403" s="4" t="s">
        <v>13</v>
      </c>
      <c r="E4403" s="4" t="s">
        <v>24</v>
      </c>
      <c r="F4403" s="4" t="s">
        <v>10</v>
      </c>
    </row>
    <row r="4404" spans="1:9">
      <c r="A4404" t="n">
        <v>33966</v>
      </c>
      <c r="B4404" s="39" t="n">
        <v>45</v>
      </c>
      <c r="C4404" s="7" t="n">
        <v>11</v>
      </c>
      <c r="D4404" s="7" t="n">
        <v>3</v>
      </c>
      <c r="E4404" s="7" t="n">
        <v>38.2999992370605</v>
      </c>
      <c r="F4404" s="7" t="n">
        <v>0</v>
      </c>
    </row>
    <row r="4405" spans="1:9">
      <c r="A4405" t="s">
        <v>4</v>
      </c>
      <c r="B4405" s="4" t="s">
        <v>5</v>
      </c>
      <c r="C4405" s="4" t="s">
        <v>13</v>
      </c>
      <c r="D4405" s="4" t="s">
        <v>13</v>
      </c>
      <c r="E4405" s="4" t="s">
        <v>24</v>
      </c>
      <c r="F4405" s="4" t="s">
        <v>24</v>
      </c>
      <c r="G4405" s="4" t="s">
        <v>24</v>
      </c>
      <c r="H4405" s="4" t="s">
        <v>10</v>
      </c>
    </row>
    <row r="4406" spans="1:9">
      <c r="A4406" t="n">
        <v>33975</v>
      </c>
      <c r="B4406" s="39" t="n">
        <v>45</v>
      </c>
      <c r="C4406" s="7" t="n">
        <v>2</v>
      </c>
      <c r="D4406" s="7" t="n">
        <v>3</v>
      </c>
      <c r="E4406" s="7" t="n">
        <v>5.88000011444092</v>
      </c>
      <c r="F4406" s="7" t="n">
        <v>21.1399993896484</v>
      </c>
      <c r="G4406" s="7" t="n">
        <v>-220.210006713867</v>
      </c>
      <c r="H4406" s="7" t="n">
        <v>0</v>
      </c>
    </row>
    <row r="4407" spans="1:9">
      <c r="A4407" t="s">
        <v>4</v>
      </c>
      <c r="B4407" s="4" t="s">
        <v>5</v>
      </c>
      <c r="C4407" s="4" t="s">
        <v>13</v>
      </c>
      <c r="D4407" s="4" t="s">
        <v>13</v>
      </c>
      <c r="E4407" s="4" t="s">
        <v>24</v>
      </c>
      <c r="F4407" s="4" t="s">
        <v>24</v>
      </c>
      <c r="G4407" s="4" t="s">
        <v>24</v>
      </c>
      <c r="H4407" s="4" t="s">
        <v>10</v>
      </c>
      <c r="I4407" s="4" t="s">
        <v>13</v>
      </c>
    </row>
    <row r="4408" spans="1:9">
      <c r="A4408" t="n">
        <v>33992</v>
      </c>
      <c r="B4408" s="39" t="n">
        <v>45</v>
      </c>
      <c r="C4408" s="7" t="n">
        <v>4</v>
      </c>
      <c r="D4408" s="7" t="n">
        <v>3</v>
      </c>
      <c r="E4408" s="7" t="n">
        <v>5.96000003814697</v>
      </c>
      <c r="F4408" s="7" t="n">
        <v>310.309997558594</v>
      </c>
      <c r="G4408" s="7" t="n">
        <v>354</v>
      </c>
      <c r="H4408" s="7" t="n">
        <v>0</v>
      </c>
      <c r="I4408" s="7" t="n">
        <v>0</v>
      </c>
    </row>
    <row r="4409" spans="1:9">
      <c r="A4409" t="s">
        <v>4</v>
      </c>
      <c r="B4409" s="4" t="s">
        <v>5</v>
      </c>
      <c r="C4409" s="4" t="s">
        <v>13</v>
      </c>
      <c r="D4409" s="4" t="s">
        <v>13</v>
      </c>
      <c r="E4409" s="4" t="s">
        <v>24</v>
      </c>
      <c r="F4409" s="4" t="s">
        <v>10</v>
      </c>
    </row>
    <row r="4410" spans="1:9">
      <c r="A4410" t="n">
        <v>34010</v>
      </c>
      <c r="B4410" s="39" t="n">
        <v>45</v>
      </c>
      <c r="C4410" s="7" t="n">
        <v>5</v>
      </c>
      <c r="D4410" s="7" t="n">
        <v>3</v>
      </c>
      <c r="E4410" s="7" t="n">
        <v>1.5</v>
      </c>
      <c r="F4410" s="7" t="n">
        <v>0</v>
      </c>
    </row>
    <row r="4411" spans="1:9">
      <c r="A4411" t="s">
        <v>4</v>
      </c>
      <c r="B4411" s="4" t="s">
        <v>5</v>
      </c>
      <c r="C4411" s="4" t="s">
        <v>13</v>
      </c>
      <c r="D4411" s="4" t="s">
        <v>13</v>
      </c>
      <c r="E4411" s="4" t="s">
        <v>24</v>
      </c>
      <c r="F4411" s="4" t="s">
        <v>10</v>
      </c>
    </row>
    <row r="4412" spans="1:9">
      <c r="A4412" t="n">
        <v>34019</v>
      </c>
      <c r="B4412" s="39" t="n">
        <v>45</v>
      </c>
      <c r="C4412" s="7" t="n">
        <v>11</v>
      </c>
      <c r="D4412" s="7" t="n">
        <v>3</v>
      </c>
      <c r="E4412" s="7" t="n">
        <v>38.2999992370605</v>
      </c>
      <c r="F4412" s="7" t="n">
        <v>0</v>
      </c>
    </row>
    <row r="4413" spans="1:9">
      <c r="A4413" t="s">
        <v>4</v>
      </c>
      <c r="B4413" s="4" t="s">
        <v>5</v>
      </c>
      <c r="C4413" s="4" t="s">
        <v>13</v>
      </c>
      <c r="D4413" s="4" t="s">
        <v>13</v>
      </c>
      <c r="E4413" s="4" t="s">
        <v>24</v>
      </c>
      <c r="F4413" s="4" t="s">
        <v>24</v>
      </c>
      <c r="G4413" s="4" t="s">
        <v>24</v>
      </c>
      <c r="H4413" s="4" t="s">
        <v>10</v>
      </c>
    </row>
    <row r="4414" spans="1:9">
      <c r="A4414" t="n">
        <v>34028</v>
      </c>
      <c r="B4414" s="39" t="n">
        <v>45</v>
      </c>
      <c r="C4414" s="7" t="n">
        <v>2</v>
      </c>
      <c r="D4414" s="7" t="n">
        <v>3</v>
      </c>
      <c r="E4414" s="7" t="n">
        <v>5.98000001907349</v>
      </c>
      <c r="F4414" s="7" t="n">
        <v>21.1499996185303</v>
      </c>
      <c r="G4414" s="7" t="n">
        <v>-220.360000610352</v>
      </c>
      <c r="H4414" s="7" t="n">
        <v>0</v>
      </c>
    </row>
    <row r="4415" spans="1:9">
      <c r="A4415" t="s">
        <v>4</v>
      </c>
      <c r="B4415" s="4" t="s">
        <v>5</v>
      </c>
      <c r="C4415" s="4" t="s">
        <v>13</v>
      </c>
      <c r="D4415" s="4" t="s">
        <v>13</v>
      </c>
      <c r="E4415" s="4" t="s">
        <v>24</v>
      </c>
      <c r="F4415" s="4" t="s">
        <v>24</v>
      </c>
      <c r="G4415" s="4" t="s">
        <v>24</v>
      </c>
      <c r="H4415" s="4" t="s">
        <v>10</v>
      </c>
      <c r="I4415" s="4" t="s">
        <v>13</v>
      </c>
    </row>
    <row r="4416" spans="1:9">
      <c r="A4416" t="n">
        <v>34045</v>
      </c>
      <c r="B4416" s="39" t="n">
        <v>45</v>
      </c>
      <c r="C4416" s="7" t="n">
        <v>4</v>
      </c>
      <c r="D4416" s="7" t="n">
        <v>3</v>
      </c>
      <c r="E4416" s="7" t="n">
        <v>5.96000003814697</v>
      </c>
      <c r="F4416" s="7" t="n">
        <v>310.309997558594</v>
      </c>
      <c r="G4416" s="7" t="n">
        <v>354</v>
      </c>
      <c r="H4416" s="7" t="n">
        <v>0</v>
      </c>
      <c r="I4416" s="7" t="n">
        <v>0</v>
      </c>
    </row>
    <row r="4417" spans="1:9">
      <c r="A4417" t="s">
        <v>4</v>
      </c>
      <c r="B4417" s="4" t="s">
        <v>5</v>
      </c>
      <c r="C4417" s="4" t="s">
        <v>13</v>
      </c>
      <c r="D4417" s="4" t="s">
        <v>13</v>
      </c>
      <c r="E4417" s="4" t="s">
        <v>24</v>
      </c>
      <c r="F4417" s="4" t="s">
        <v>10</v>
      </c>
    </row>
    <row r="4418" spans="1:9">
      <c r="A4418" t="n">
        <v>34063</v>
      </c>
      <c r="B4418" s="39" t="n">
        <v>45</v>
      </c>
      <c r="C4418" s="7" t="n">
        <v>5</v>
      </c>
      <c r="D4418" s="7" t="n">
        <v>3</v>
      </c>
      <c r="E4418" s="7" t="n">
        <v>1.5</v>
      </c>
      <c r="F4418" s="7" t="n">
        <v>0</v>
      </c>
    </row>
    <row r="4419" spans="1:9">
      <c r="A4419" t="s">
        <v>4</v>
      </c>
      <c r="B4419" s="4" t="s">
        <v>5</v>
      </c>
      <c r="C4419" s="4" t="s">
        <v>13</v>
      </c>
      <c r="D4419" s="4" t="s">
        <v>13</v>
      </c>
      <c r="E4419" s="4" t="s">
        <v>24</v>
      </c>
      <c r="F4419" s="4" t="s">
        <v>10</v>
      </c>
    </row>
    <row r="4420" spans="1:9">
      <c r="A4420" t="n">
        <v>34072</v>
      </c>
      <c r="B4420" s="39" t="n">
        <v>45</v>
      </c>
      <c r="C4420" s="7" t="n">
        <v>11</v>
      </c>
      <c r="D4420" s="7" t="n">
        <v>3</v>
      </c>
      <c r="E4420" s="7" t="n">
        <v>38.2999992370605</v>
      </c>
      <c r="F4420" s="7" t="n">
        <v>0</v>
      </c>
    </row>
    <row r="4421" spans="1:9">
      <c r="A4421" t="s">
        <v>4</v>
      </c>
      <c r="B4421" s="4" t="s">
        <v>5</v>
      </c>
      <c r="C4421" s="4" t="s">
        <v>10</v>
      </c>
      <c r="D4421" s="4" t="s">
        <v>13</v>
      </c>
      <c r="E4421" s="4" t="s">
        <v>13</v>
      </c>
      <c r="F4421" s="4" t="s">
        <v>6</v>
      </c>
    </row>
    <row r="4422" spans="1:9">
      <c r="A4422" t="n">
        <v>34081</v>
      </c>
      <c r="B4422" s="27" t="n">
        <v>47</v>
      </c>
      <c r="C4422" s="7" t="n">
        <v>27</v>
      </c>
      <c r="D4422" s="7" t="n">
        <v>0</v>
      </c>
      <c r="E4422" s="7" t="n">
        <v>0</v>
      </c>
      <c r="F4422" s="7" t="s">
        <v>213</v>
      </c>
    </row>
    <row r="4423" spans="1:9">
      <c r="A4423" t="s">
        <v>4</v>
      </c>
      <c r="B4423" s="4" t="s">
        <v>5</v>
      </c>
      <c r="C4423" s="4" t="s">
        <v>13</v>
      </c>
      <c r="D4423" s="4" t="s">
        <v>10</v>
      </c>
    </row>
    <row r="4424" spans="1:9">
      <c r="A4424" t="n">
        <v>34096</v>
      </c>
      <c r="B4424" s="22" t="n">
        <v>58</v>
      </c>
      <c r="C4424" s="7" t="n">
        <v>255</v>
      </c>
      <c r="D4424" s="7" t="n">
        <v>0</v>
      </c>
    </row>
    <row r="4425" spans="1:9">
      <c r="A4425" t="s">
        <v>4</v>
      </c>
      <c r="B4425" s="4" t="s">
        <v>5</v>
      </c>
      <c r="C4425" s="4" t="s">
        <v>13</v>
      </c>
      <c r="D4425" s="4" t="s">
        <v>10</v>
      </c>
      <c r="E4425" s="4" t="s">
        <v>6</v>
      </c>
    </row>
    <row r="4426" spans="1:9">
      <c r="A4426" t="n">
        <v>34100</v>
      </c>
      <c r="B4426" s="48" t="n">
        <v>51</v>
      </c>
      <c r="C4426" s="7" t="n">
        <v>4</v>
      </c>
      <c r="D4426" s="7" t="n">
        <v>27</v>
      </c>
      <c r="E4426" s="7" t="s">
        <v>356</v>
      </c>
    </row>
    <row r="4427" spans="1:9">
      <c r="A4427" t="s">
        <v>4</v>
      </c>
      <c r="B4427" s="4" t="s">
        <v>5</v>
      </c>
      <c r="C4427" s="4" t="s">
        <v>10</v>
      </c>
    </row>
    <row r="4428" spans="1:9">
      <c r="A4428" t="n">
        <v>34136</v>
      </c>
      <c r="B4428" s="32" t="n">
        <v>16</v>
      </c>
      <c r="C4428" s="7" t="n">
        <v>0</v>
      </c>
    </row>
    <row r="4429" spans="1:9">
      <c r="A4429" t="s">
        <v>4</v>
      </c>
      <c r="B4429" s="4" t="s">
        <v>5</v>
      </c>
      <c r="C4429" s="4" t="s">
        <v>10</v>
      </c>
      <c r="D4429" s="4" t="s">
        <v>13</v>
      </c>
      <c r="E4429" s="4" t="s">
        <v>9</v>
      </c>
      <c r="F4429" s="4" t="s">
        <v>81</v>
      </c>
      <c r="G4429" s="4" t="s">
        <v>13</v>
      </c>
      <c r="H4429" s="4" t="s">
        <v>13</v>
      </c>
      <c r="I4429" s="4" t="s">
        <v>13</v>
      </c>
      <c r="J4429" s="4" t="s">
        <v>9</v>
      </c>
      <c r="K4429" s="4" t="s">
        <v>81</v>
      </c>
      <c r="L4429" s="4" t="s">
        <v>13</v>
      </c>
      <c r="M4429" s="4" t="s">
        <v>13</v>
      </c>
    </row>
    <row r="4430" spans="1:9">
      <c r="A4430" t="n">
        <v>34139</v>
      </c>
      <c r="B4430" s="49" t="n">
        <v>26</v>
      </c>
      <c r="C4430" s="7" t="n">
        <v>27</v>
      </c>
      <c r="D4430" s="7" t="n">
        <v>17</v>
      </c>
      <c r="E4430" s="7" t="n">
        <v>31308</v>
      </c>
      <c r="F4430" s="7" t="s">
        <v>357</v>
      </c>
      <c r="G4430" s="7" t="n">
        <v>2</v>
      </c>
      <c r="H4430" s="7" t="n">
        <v>3</v>
      </c>
      <c r="I4430" s="7" t="n">
        <v>17</v>
      </c>
      <c r="J4430" s="7" t="n">
        <v>31309</v>
      </c>
      <c r="K4430" s="7" t="s">
        <v>358</v>
      </c>
      <c r="L4430" s="7" t="n">
        <v>2</v>
      </c>
      <c r="M4430" s="7" t="n">
        <v>0</v>
      </c>
    </row>
    <row r="4431" spans="1:9">
      <c r="A4431" t="s">
        <v>4</v>
      </c>
      <c r="B4431" s="4" t="s">
        <v>5</v>
      </c>
    </row>
    <row r="4432" spans="1:9">
      <c r="A4432" t="n">
        <v>34240</v>
      </c>
      <c r="B4432" s="50" t="n">
        <v>28</v>
      </c>
    </row>
    <row r="4433" spans="1:13">
      <c r="A4433" t="s">
        <v>4</v>
      </c>
      <c r="B4433" s="4" t="s">
        <v>5</v>
      </c>
      <c r="C4433" s="4" t="s">
        <v>10</v>
      </c>
      <c r="D4433" s="4" t="s">
        <v>13</v>
      </c>
    </row>
    <row r="4434" spans="1:13">
      <c r="A4434" t="n">
        <v>34241</v>
      </c>
      <c r="B4434" s="51" t="n">
        <v>89</v>
      </c>
      <c r="C4434" s="7" t="n">
        <v>65533</v>
      </c>
      <c r="D4434" s="7" t="n">
        <v>1</v>
      </c>
    </row>
    <row r="4435" spans="1:13">
      <c r="A4435" t="s">
        <v>4</v>
      </c>
      <c r="B4435" s="4" t="s">
        <v>5</v>
      </c>
      <c r="C4435" s="4" t="s">
        <v>13</v>
      </c>
      <c r="D4435" s="4" t="s">
        <v>10</v>
      </c>
      <c r="E4435" s="4" t="s">
        <v>24</v>
      </c>
    </row>
    <row r="4436" spans="1:13">
      <c r="A4436" t="n">
        <v>34245</v>
      </c>
      <c r="B4436" s="22" t="n">
        <v>58</v>
      </c>
      <c r="C4436" s="7" t="n">
        <v>101</v>
      </c>
      <c r="D4436" s="7" t="n">
        <v>500</v>
      </c>
      <c r="E4436" s="7" t="n">
        <v>1</v>
      </c>
    </row>
    <row r="4437" spans="1:13">
      <c r="A4437" t="s">
        <v>4</v>
      </c>
      <c r="B4437" s="4" t="s">
        <v>5</v>
      </c>
      <c r="C4437" s="4" t="s">
        <v>13</v>
      </c>
      <c r="D4437" s="4" t="s">
        <v>10</v>
      </c>
    </row>
    <row r="4438" spans="1:13">
      <c r="A4438" t="n">
        <v>34253</v>
      </c>
      <c r="B4438" s="22" t="n">
        <v>58</v>
      </c>
      <c r="C4438" s="7" t="n">
        <v>254</v>
      </c>
      <c r="D4438" s="7" t="n">
        <v>0</v>
      </c>
    </row>
    <row r="4439" spans="1:13">
      <c r="A4439" t="s">
        <v>4</v>
      </c>
      <c r="B4439" s="4" t="s">
        <v>5</v>
      </c>
      <c r="C4439" s="4" t="s">
        <v>13</v>
      </c>
    </row>
    <row r="4440" spans="1:13">
      <c r="A4440" t="n">
        <v>34257</v>
      </c>
      <c r="B4440" s="43" t="n">
        <v>116</v>
      </c>
      <c r="C4440" s="7" t="n">
        <v>0</v>
      </c>
    </row>
    <row r="4441" spans="1:13">
      <c r="A4441" t="s">
        <v>4</v>
      </c>
      <c r="B4441" s="4" t="s">
        <v>5</v>
      </c>
      <c r="C4441" s="4" t="s">
        <v>13</v>
      </c>
      <c r="D4441" s="4" t="s">
        <v>10</v>
      </c>
    </row>
    <row r="4442" spans="1:13">
      <c r="A4442" t="n">
        <v>34259</v>
      </c>
      <c r="B4442" s="43" t="n">
        <v>116</v>
      </c>
      <c r="C4442" s="7" t="n">
        <v>2</v>
      </c>
      <c r="D4442" s="7" t="n">
        <v>1</v>
      </c>
    </row>
    <row r="4443" spans="1:13">
      <c r="A4443" t="s">
        <v>4</v>
      </c>
      <c r="B4443" s="4" t="s">
        <v>5</v>
      </c>
      <c r="C4443" s="4" t="s">
        <v>13</v>
      </c>
      <c r="D4443" s="4" t="s">
        <v>9</v>
      </c>
    </row>
    <row r="4444" spans="1:13">
      <c r="A4444" t="n">
        <v>34263</v>
      </c>
      <c r="B4444" s="43" t="n">
        <v>116</v>
      </c>
      <c r="C4444" s="7" t="n">
        <v>5</v>
      </c>
      <c r="D4444" s="7" t="n">
        <v>1128792064</v>
      </c>
    </row>
    <row r="4445" spans="1:13">
      <c r="A4445" t="s">
        <v>4</v>
      </c>
      <c r="B4445" s="4" t="s">
        <v>5</v>
      </c>
      <c r="C4445" s="4" t="s">
        <v>13</v>
      </c>
      <c r="D4445" s="4" t="s">
        <v>10</v>
      </c>
    </row>
    <row r="4446" spans="1:13">
      <c r="A4446" t="n">
        <v>34269</v>
      </c>
      <c r="B4446" s="43" t="n">
        <v>116</v>
      </c>
      <c r="C4446" s="7" t="n">
        <v>6</v>
      </c>
      <c r="D4446" s="7" t="n">
        <v>1</v>
      </c>
    </row>
    <row r="4447" spans="1:13">
      <c r="A4447" t="s">
        <v>4</v>
      </c>
      <c r="B4447" s="4" t="s">
        <v>5</v>
      </c>
      <c r="C4447" s="4" t="s">
        <v>13</v>
      </c>
      <c r="D4447" s="4" t="s">
        <v>13</v>
      </c>
      <c r="E4447" s="4" t="s">
        <v>24</v>
      </c>
      <c r="F4447" s="4" t="s">
        <v>24</v>
      </c>
      <c r="G4447" s="4" t="s">
        <v>24</v>
      </c>
      <c r="H4447" s="4" t="s">
        <v>10</v>
      </c>
    </row>
    <row r="4448" spans="1:13">
      <c r="A4448" t="n">
        <v>34273</v>
      </c>
      <c r="B4448" s="39" t="n">
        <v>45</v>
      </c>
      <c r="C4448" s="7" t="n">
        <v>2</v>
      </c>
      <c r="D4448" s="7" t="n">
        <v>3</v>
      </c>
      <c r="E4448" s="7" t="n">
        <v>-4.34000015258789</v>
      </c>
      <c r="F4448" s="7" t="n">
        <v>14.6400003433228</v>
      </c>
      <c r="G4448" s="7" t="n">
        <v>-193.320007324219</v>
      </c>
      <c r="H4448" s="7" t="n">
        <v>0</v>
      </c>
    </row>
    <row r="4449" spans="1:8">
      <c r="A4449" t="s">
        <v>4</v>
      </c>
      <c r="B4449" s="4" t="s">
        <v>5</v>
      </c>
      <c r="C4449" s="4" t="s">
        <v>13</v>
      </c>
      <c r="D4449" s="4" t="s">
        <v>13</v>
      </c>
      <c r="E4449" s="4" t="s">
        <v>24</v>
      </c>
      <c r="F4449" s="4" t="s">
        <v>24</v>
      </c>
      <c r="G4449" s="4" t="s">
        <v>24</v>
      </c>
      <c r="H4449" s="4" t="s">
        <v>10</v>
      </c>
      <c r="I4449" s="4" t="s">
        <v>13</v>
      </c>
    </row>
    <row r="4450" spans="1:8">
      <c r="A4450" t="n">
        <v>34290</v>
      </c>
      <c r="B4450" s="39" t="n">
        <v>45</v>
      </c>
      <c r="C4450" s="7" t="n">
        <v>4</v>
      </c>
      <c r="D4450" s="7" t="n">
        <v>3</v>
      </c>
      <c r="E4450" s="7" t="n">
        <v>357.049987792969</v>
      </c>
      <c r="F4450" s="7" t="n">
        <v>154.100006103516</v>
      </c>
      <c r="G4450" s="7" t="n">
        <v>0</v>
      </c>
      <c r="H4450" s="7" t="n">
        <v>0</v>
      </c>
      <c r="I4450" s="7" t="n">
        <v>0</v>
      </c>
    </row>
    <row r="4451" spans="1:8">
      <c r="A4451" t="s">
        <v>4</v>
      </c>
      <c r="B4451" s="4" t="s">
        <v>5</v>
      </c>
      <c r="C4451" s="4" t="s">
        <v>13</v>
      </c>
      <c r="D4451" s="4" t="s">
        <v>13</v>
      </c>
      <c r="E4451" s="4" t="s">
        <v>24</v>
      </c>
      <c r="F4451" s="4" t="s">
        <v>10</v>
      </c>
    </row>
    <row r="4452" spans="1:8">
      <c r="A4452" t="n">
        <v>34308</v>
      </c>
      <c r="B4452" s="39" t="n">
        <v>45</v>
      </c>
      <c r="C4452" s="7" t="n">
        <v>5</v>
      </c>
      <c r="D4452" s="7" t="n">
        <v>3</v>
      </c>
      <c r="E4452" s="7" t="n">
        <v>2.29999995231628</v>
      </c>
      <c r="F4452" s="7" t="n">
        <v>0</v>
      </c>
    </row>
    <row r="4453" spans="1:8">
      <c r="A4453" t="s">
        <v>4</v>
      </c>
      <c r="B4453" s="4" t="s">
        <v>5</v>
      </c>
      <c r="C4453" s="4" t="s">
        <v>13</v>
      </c>
      <c r="D4453" s="4" t="s">
        <v>13</v>
      </c>
      <c r="E4453" s="4" t="s">
        <v>24</v>
      </c>
      <c r="F4453" s="4" t="s">
        <v>10</v>
      </c>
    </row>
    <row r="4454" spans="1:8">
      <c r="A4454" t="n">
        <v>34317</v>
      </c>
      <c r="B4454" s="39" t="n">
        <v>45</v>
      </c>
      <c r="C4454" s="7" t="n">
        <v>11</v>
      </c>
      <c r="D4454" s="7" t="n">
        <v>3</v>
      </c>
      <c r="E4454" s="7" t="n">
        <v>26.7999992370605</v>
      </c>
      <c r="F4454" s="7" t="n">
        <v>0</v>
      </c>
    </row>
    <row r="4455" spans="1:8">
      <c r="A4455" t="s">
        <v>4</v>
      </c>
      <c r="B4455" s="4" t="s">
        <v>5</v>
      </c>
      <c r="C4455" s="4" t="s">
        <v>13</v>
      </c>
      <c r="D4455" s="4" t="s">
        <v>13</v>
      </c>
      <c r="E4455" s="4" t="s">
        <v>24</v>
      </c>
      <c r="F4455" s="4" t="s">
        <v>10</v>
      </c>
    </row>
    <row r="4456" spans="1:8">
      <c r="A4456" t="n">
        <v>34326</v>
      </c>
      <c r="B4456" s="39" t="n">
        <v>45</v>
      </c>
      <c r="C4456" s="7" t="n">
        <v>5</v>
      </c>
      <c r="D4456" s="7" t="n">
        <v>3</v>
      </c>
      <c r="E4456" s="7" t="n">
        <v>2.40000009536743</v>
      </c>
      <c r="F4456" s="7" t="n">
        <v>3000</v>
      </c>
    </row>
    <row r="4457" spans="1:8">
      <c r="A4457" t="s">
        <v>4</v>
      </c>
      <c r="B4457" s="4" t="s">
        <v>5</v>
      </c>
      <c r="C4457" s="4" t="s">
        <v>13</v>
      </c>
      <c r="D4457" s="4" t="s">
        <v>10</v>
      </c>
      <c r="E4457" s="4" t="s">
        <v>6</v>
      </c>
      <c r="F4457" s="4" t="s">
        <v>6</v>
      </c>
      <c r="G4457" s="4" t="s">
        <v>6</v>
      </c>
      <c r="H4457" s="4" t="s">
        <v>6</v>
      </c>
    </row>
    <row r="4458" spans="1:8">
      <c r="A4458" t="n">
        <v>34335</v>
      </c>
      <c r="B4458" s="48" t="n">
        <v>51</v>
      </c>
      <c r="C4458" s="7" t="n">
        <v>3</v>
      </c>
      <c r="D4458" s="7" t="n">
        <v>0</v>
      </c>
      <c r="E4458" s="7" t="s">
        <v>104</v>
      </c>
      <c r="F4458" s="7" t="s">
        <v>105</v>
      </c>
      <c r="G4458" s="7" t="s">
        <v>79</v>
      </c>
      <c r="H4458" s="7" t="s">
        <v>78</v>
      </c>
    </row>
    <row r="4459" spans="1:8">
      <c r="A4459" t="s">
        <v>4</v>
      </c>
      <c r="B4459" s="4" t="s">
        <v>5</v>
      </c>
      <c r="C4459" s="4" t="s">
        <v>13</v>
      </c>
      <c r="D4459" s="4" t="s">
        <v>10</v>
      </c>
      <c r="E4459" s="4" t="s">
        <v>6</v>
      </c>
      <c r="F4459" s="4" t="s">
        <v>6</v>
      </c>
      <c r="G4459" s="4" t="s">
        <v>6</v>
      </c>
      <c r="H4459" s="4" t="s">
        <v>6</v>
      </c>
    </row>
    <row r="4460" spans="1:8">
      <c r="A4460" t="n">
        <v>34364</v>
      </c>
      <c r="B4460" s="48" t="n">
        <v>51</v>
      </c>
      <c r="C4460" s="7" t="n">
        <v>3</v>
      </c>
      <c r="D4460" s="7" t="n">
        <v>61489</v>
      </c>
      <c r="E4460" s="7" t="s">
        <v>104</v>
      </c>
      <c r="F4460" s="7" t="s">
        <v>105</v>
      </c>
      <c r="G4460" s="7" t="s">
        <v>79</v>
      </c>
      <c r="H4460" s="7" t="s">
        <v>78</v>
      </c>
    </row>
    <row r="4461" spans="1:8">
      <c r="A4461" t="s">
        <v>4</v>
      </c>
      <c r="B4461" s="4" t="s">
        <v>5</v>
      </c>
      <c r="C4461" s="4" t="s">
        <v>13</v>
      </c>
      <c r="D4461" s="4" t="s">
        <v>10</v>
      </c>
      <c r="E4461" s="4" t="s">
        <v>6</v>
      </c>
      <c r="F4461" s="4" t="s">
        <v>6</v>
      </c>
      <c r="G4461" s="4" t="s">
        <v>6</v>
      </c>
      <c r="H4461" s="4" t="s">
        <v>6</v>
      </c>
    </row>
    <row r="4462" spans="1:8">
      <c r="A4462" t="n">
        <v>34393</v>
      </c>
      <c r="B4462" s="48" t="n">
        <v>51</v>
      </c>
      <c r="C4462" s="7" t="n">
        <v>3</v>
      </c>
      <c r="D4462" s="7" t="n">
        <v>61490</v>
      </c>
      <c r="E4462" s="7" t="s">
        <v>104</v>
      </c>
      <c r="F4462" s="7" t="s">
        <v>105</v>
      </c>
      <c r="G4462" s="7" t="s">
        <v>79</v>
      </c>
      <c r="H4462" s="7" t="s">
        <v>78</v>
      </c>
    </row>
    <row r="4463" spans="1:8">
      <c r="A4463" t="s">
        <v>4</v>
      </c>
      <c r="B4463" s="4" t="s">
        <v>5</v>
      </c>
      <c r="C4463" s="4" t="s">
        <v>13</v>
      </c>
      <c r="D4463" s="4" t="s">
        <v>10</v>
      </c>
      <c r="E4463" s="4" t="s">
        <v>6</v>
      </c>
      <c r="F4463" s="4" t="s">
        <v>6</v>
      </c>
      <c r="G4463" s="4" t="s">
        <v>6</v>
      </c>
      <c r="H4463" s="4" t="s">
        <v>6</v>
      </c>
    </row>
    <row r="4464" spans="1:8">
      <c r="A4464" t="n">
        <v>34422</v>
      </c>
      <c r="B4464" s="48" t="n">
        <v>51</v>
      </c>
      <c r="C4464" s="7" t="n">
        <v>3</v>
      </c>
      <c r="D4464" s="7" t="n">
        <v>61488</v>
      </c>
      <c r="E4464" s="7" t="s">
        <v>104</v>
      </c>
      <c r="F4464" s="7" t="s">
        <v>105</v>
      </c>
      <c r="G4464" s="7" t="s">
        <v>79</v>
      </c>
      <c r="H4464" s="7" t="s">
        <v>78</v>
      </c>
    </row>
    <row r="4465" spans="1:9">
      <c r="A4465" t="s">
        <v>4</v>
      </c>
      <c r="B4465" s="4" t="s">
        <v>5</v>
      </c>
      <c r="C4465" s="4" t="s">
        <v>13</v>
      </c>
      <c r="D4465" s="4" t="s">
        <v>10</v>
      </c>
      <c r="E4465" s="4" t="s">
        <v>6</v>
      </c>
      <c r="F4465" s="4" t="s">
        <v>6</v>
      </c>
      <c r="G4465" s="4" t="s">
        <v>6</v>
      </c>
      <c r="H4465" s="4" t="s">
        <v>6</v>
      </c>
    </row>
    <row r="4466" spans="1:9">
      <c r="A4466" t="n">
        <v>34451</v>
      </c>
      <c r="B4466" s="48" t="n">
        <v>51</v>
      </c>
      <c r="C4466" s="7" t="n">
        <v>3</v>
      </c>
      <c r="D4466" s="7" t="n">
        <v>7032</v>
      </c>
      <c r="E4466" s="7" t="s">
        <v>104</v>
      </c>
      <c r="F4466" s="7" t="s">
        <v>105</v>
      </c>
      <c r="G4466" s="7" t="s">
        <v>79</v>
      </c>
      <c r="H4466" s="7" t="s">
        <v>78</v>
      </c>
    </row>
    <row r="4467" spans="1:9">
      <c r="A4467" t="s">
        <v>4</v>
      </c>
      <c r="B4467" s="4" t="s">
        <v>5</v>
      </c>
      <c r="C4467" s="4" t="s">
        <v>13</v>
      </c>
      <c r="D4467" s="4" t="s">
        <v>10</v>
      </c>
      <c r="E4467" s="4" t="s">
        <v>6</v>
      </c>
      <c r="F4467" s="4" t="s">
        <v>6</v>
      </c>
      <c r="G4467" s="4" t="s">
        <v>6</v>
      </c>
      <c r="H4467" s="4" t="s">
        <v>6</v>
      </c>
    </row>
    <row r="4468" spans="1:9">
      <c r="A4468" t="n">
        <v>34480</v>
      </c>
      <c r="B4468" s="48" t="n">
        <v>51</v>
      </c>
      <c r="C4468" s="7" t="n">
        <v>3</v>
      </c>
      <c r="D4468" s="7" t="n">
        <v>5</v>
      </c>
      <c r="E4468" s="7" t="s">
        <v>104</v>
      </c>
      <c r="F4468" s="7" t="s">
        <v>105</v>
      </c>
      <c r="G4468" s="7" t="s">
        <v>79</v>
      </c>
      <c r="H4468" s="7" t="s">
        <v>78</v>
      </c>
    </row>
    <row r="4469" spans="1:9">
      <c r="A4469" t="s">
        <v>4</v>
      </c>
      <c r="B4469" s="4" t="s">
        <v>5</v>
      </c>
      <c r="C4469" s="4" t="s">
        <v>13</v>
      </c>
      <c r="D4469" s="4" t="s">
        <v>10</v>
      </c>
      <c r="E4469" s="4" t="s">
        <v>6</v>
      </c>
      <c r="F4469" s="4" t="s">
        <v>6</v>
      </c>
      <c r="G4469" s="4" t="s">
        <v>6</v>
      </c>
      <c r="H4469" s="4" t="s">
        <v>6</v>
      </c>
    </row>
    <row r="4470" spans="1:9">
      <c r="A4470" t="n">
        <v>34509</v>
      </c>
      <c r="B4470" s="48" t="n">
        <v>51</v>
      </c>
      <c r="C4470" s="7" t="n">
        <v>3</v>
      </c>
      <c r="D4470" s="7" t="n">
        <v>3</v>
      </c>
      <c r="E4470" s="7" t="s">
        <v>104</v>
      </c>
      <c r="F4470" s="7" t="s">
        <v>105</v>
      </c>
      <c r="G4470" s="7" t="s">
        <v>79</v>
      </c>
      <c r="H4470" s="7" t="s">
        <v>78</v>
      </c>
    </row>
    <row r="4471" spans="1:9">
      <c r="A4471" t="s">
        <v>4</v>
      </c>
      <c r="B4471" s="4" t="s">
        <v>5</v>
      </c>
      <c r="C4471" s="4" t="s">
        <v>13</v>
      </c>
      <c r="D4471" s="4" t="s">
        <v>10</v>
      </c>
      <c r="E4471" s="4" t="s">
        <v>6</v>
      </c>
      <c r="F4471" s="4" t="s">
        <v>6</v>
      </c>
      <c r="G4471" s="4" t="s">
        <v>6</v>
      </c>
      <c r="H4471" s="4" t="s">
        <v>6</v>
      </c>
    </row>
    <row r="4472" spans="1:9">
      <c r="A4472" t="n">
        <v>34538</v>
      </c>
      <c r="B4472" s="48" t="n">
        <v>51</v>
      </c>
      <c r="C4472" s="7" t="n">
        <v>3</v>
      </c>
      <c r="D4472" s="7" t="n">
        <v>6</v>
      </c>
      <c r="E4472" s="7" t="s">
        <v>104</v>
      </c>
      <c r="F4472" s="7" t="s">
        <v>105</v>
      </c>
      <c r="G4472" s="7" t="s">
        <v>79</v>
      </c>
      <c r="H4472" s="7" t="s">
        <v>78</v>
      </c>
    </row>
    <row r="4473" spans="1:9">
      <c r="A4473" t="s">
        <v>4</v>
      </c>
      <c r="B4473" s="4" t="s">
        <v>5</v>
      </c>
      <c r="C4473" s="4" t="s">
        <v>10</v>
      </c>
      <c r="D4473" s="4" t="s">
        <v>24</v>
      </c>
      <c r="E4473" s="4" t="s">
        <v>24</v>
      </c>
      <c r="F4473" s="4" t="s">
        <v>24</v>
      </c>
      <c r="G4473" s="4" t="s">
        <v>24</v>
      </c>
    </row>
    <row r="4474" spans="1:9">
      <c r="A4474" t="n">
        <v>34567</v>
      </c>
      <c r="B4474" s="37" t="n">
        <v>46</v>
      </c>
      <c r="C4474" s="7" t="n">
        <v>61489</v>
      </c>
      <c r="D4474" s="7" t="n">
        <v>-4.96999979019165</v>
      </c>
      <c r="E4474" s="7" t="n">
        <v>13.210000038147</v>
      </c>
      <c r="F4474" s="7" t="n">
        <v>-187.360000610352</v>
      </c>
      <c r="G4474" s="7" t="n">
        <v>148.600006103516</v>
      </c>
    </row>
    <row r="4475" spans="1:9">
      <c r="A4475" t="s">
        <v>4</v>
      </c>
      <c r="B4475" s="4" t="s">
        <v>5</v>
      </c>
      <c r="C4475" s="4" t="s">
        <v>10</v>
      </c>
      <c r="D4475" s="4" t="s">
        <v>10</v>
      </c>
      <c r="E4475" s="4" t="s">
        <v>10</v>
      </c>
    </row>
    <row r="4476" spans="1:9">
      <c r="A4476" t="n">
        <v>34586</v>
      </c>
      <c r="B4476" s="45" t="n">
        <v>61</v>
      </c>
      <c r="C4476" s="7" t="n">
        <v>0</v>
      </c>
      <c r="D4476" s="7" t="n">
        <v>27</v>
      </c>
      <c r="E4476" s="7" t="n">
        <v>0</v>
      </c>
    </row>
    <row r="4477" spans="1:9">
      <c r="A4477" t="s">
        <v>4</v>
      </c>
      <c r="B4477" s="4" t="s">
        <v>5</v>
      </c>
      <c r="C4477" s="4" t="s">
        <v>10</v>
      </c>
      <c r="D4477" s="4" t="s">
        <v>10</v>
      </c>
      <c r="E4477" s="4" t="s">
        <v>10</v>
      </c>
    </row>
    <row r="4478" spans="1:9">
      <c r="A4478" t="n">
        <v>34593</v>
      </c>
      <c r="B4478" s="45" t="n">
        <v>61</v>
      </c>
      <c r="C4478" s="7" t="n">
        <v>6</v>
      </c>
      <c r="D4478" s="7" t="n">
        <v>27</v>
      </c>
      <c r="E4478" s="7" t="n">
        <v>0</v>
      </c>
    </row>
    <row r="4479" spans="1:9">
      <c r="A4479" t="s">
        <v>4</v>
      </c>
      <c r="B4479" s="4" t="s">
        <v>5</v>
      </c>
      <c r="C4479" s="4" t="s">
        <v>10</v>
      </c>
      <c r="D4479" s="4" t="s">
        <v>10</v>
      </c>
      <c r="E4479" s="4" t="s">
        <v>10</v>
      </c>
    </row>
    <row r="4480" spans="1:9">
      <c r="A4480" t="n">
        <v>34600</v>
      </c>
      <c r="B4480" s="45" t="n">
        <v>61</v>
      </c>
      <c r="C4480" s="7" t="n">
        <v>3</v>
      </c>
      <c r="D4480" s="7" t="n">
        <v>27</v>
      </c>
      <c r="E4480" s="7" t="n">
        <v>0</v>
      </c>
    </row>
    <row r="4481" spans="1:8">
      <c r="A4481" t="s">
        <v>4</v>
      </c>
      <c r="B4481" s="4" t="s">
        <v>5</v>
      </c>
      <c r="C4481" s="4" t="s">
        <v>10</v>
      </c>
      <c r="D4481" s="4" t="s">
        <v>10</v>
      </c>
      <c r="E4481" s="4" t="s">
        <v>10</v>
      </c>
    </row>
    <row r="4482" spans="1:8">
      <c r="A4482" t="n">
        <v>34607</v>
      </c>
      <c r="B4482" s="45" t="n">
        <v>61</v>
      </c>
      <c r="C4482" s="7" t="n">
        <v>61489</v>
      </c>
      <c r="D4482" s="7" t="n">
        <v>27</v>
      </c>
      <c r="E4482" s="7" t="n">
        <v>0</v>
      </c>
    </row>
    <row r="4483" spans="1:8">
      <c r="A4483" t="s">
        <v>4</v>
      </c>
      <c r="B4483" s="4" t="s">
        <v>5</v>
      </c>
      <c r="C4483" s="4" t="s">
        <v>10</v>
      </c>
      <c r="D4483" s="4" t="s">
        <v>10</v>
      </c>
      <c r="E4483" s="4" t="s">
        <v>10</v>
      </c>
    </row>
    <row r="4484" spans="1:8">
      <c r="A4484" t="n">
        <v>34614</v>
      </c>
      <c r="B4484" s="45" t="n">
        <v>61</v>
      </c>
      <c r="C4484" s="7" t="n">
        <v>61490</v>
      </c>
      <c r="D4484" s="7" t="n">
        <v>27</v>
      </c>
      <c r="E4484" s="7" t="n">
        <v>0</v>
      </c>
    </row>
    <row r="4485" spans="1:8">
      <c r="A4485" t="s">
        <v>4</v>
      </c>
      <c r="B4485" s="4" t="s">
        <v>5</v>
      </c>
      <c r="C4485" s="4" t="s">
        <v>10</v>
      </c>
      <c r="D4485" s="4" t="s">
        <v>10</v>
      </c>
      <c r="E4485" s="4" t="s">
        <v>10</v>
      </c>
    </row>
    <row r="4486" spans="1:8">
      <c r="A4486" t="n">
        <v>34621</v>
      </c>
      <c r="B4486" s="45" t="n">
        <v>61</v>
      </c>
      <c r="C4486" s="7" t="n">
        <v>61488</v>
      </c>
      <c r="D4486" s="7" t="n">
        <v>27</v>
      </c>
      <c r="E4486" s="7" t="n">
        <v>0</v>
      </c>
    </row>
    <row r="4487" spans="1:8">
      <c r="A4487" t="s">
        <v>4</v>
      </c>
      <c r="B4487" s="4" t="s">
        <v>5</v>
      </c>
      <c r="C4487" s="4" t="s">
        <v>10</v>
      </c>
      <c r="D4487" s="4" t="s">
        <v>10</v>
      </c>
      <c r="E4487" s="4" t="s">
        <v>10</v>
      </c>
    </row>
    <row r="4488" spans="1:8">
      <c r="A4488" t="n">
        <v>34628</v>
      </c>
      <c r="B4488" s="45" t="n">
        <v>61</v>
      </c>
      <c r="C4488" s="7" t="n">
        <v>5</v>
      </c>
      <c r="D4488" s="7" t="n">
        <v>27</v>
      </c>
      <c r="E4488" s="7" t="n">
        <v>0</v>
      </c>
    </row>
    <row r="4489" spans="1:8">
      <c r="A4489" t="s">
        <v>4</v>
      </c>
      <c r="B4489" s="4" t="s">
        <v>5</v>
      </c>
      <c r="C4489" s="4" t="s">
        <v>13</v>
      </c>
      <c r="D4489" s="4" t="s">
        <v>10</v>
      </c>
      <c r="E4489" s="4" t="s">
        <v>6</v>
      </c>
      <c r="F4489" s="4" t="s">
        <v>6</v>
      </c>
      <c r="G4489" s="4" t="s">
        <v>6</v>
      </c>
      <c r="H4489" s="4" t="s">
        <v>6</v>
      </c>
    </row>
    <row r="4490" spans="1:8">
      <c r="A4490" t="n">
        <v>34635</v>
      </c>
      <c r="B4490" s="48" t="n">
        <v>51</v>
      </c>
      <c r="C4490" s="7" t="n">
        <v>3</v>
      </c>
      <c r="D4490" s="7" t="n">
        <v>29</v>
      </c>
      <c r="E4490" s="7" t="s">
        <v>119</v>
      </c>
      <c r="F4490" s="7" t="s">
        <v>185</v>
      </c>
      <c r="G4490" s="7" t="s">
        <v>79</v>
      </c>
      <c r="H4490" s="7" t="s">
        <v>78</v>
      </c>
    </row>
    <row r="4491" spans="1:8">
      <c r="A4491" t="s">
        <v>4</v>
      </c>
      <c r="B4491" s="4" t="s">
        <v>5</v>
      </c>
      <c r="C4491" s="4" t="s">
        <v>10</v>
      </c>
      <c r="D4491" s="4" t="s">
        <v>13</v>
      </c>
      <c r="E4491" s="4" t="s">
        <v>13</v>
      </c>
      <c r="F4491" s="4" t="s">
        <v>6</v>
      </c>
    </row>
    <row r="4492" spans="1:8">
      <c r="A4492" t="n">
        <v>34648</v>
      </c>
      <c r="B4492" s="19" t="n">
        <v>20</v>
      </c>
      <c r="C4492" s="7" t="n">
        <v>29</v>
      </c>
      <c r="D4492" s="7" t="n">
        <v>2</v>
      </c>
      <c r="E4492" s="7" t="n">
        <v>10</v>
      </c>
      <c r="F4492" s="7" t="s">
        <v>120</v>
      </c>
    </row>
    <row r="4493" spans="1:8">
      <c r="A4493" t="s">
        <v>4</v>
      </c>
      <c r="B4493" s="4" t="s">
        <v>5</v>
      </c>
      <c r="C4493" s="4" t="s">
        <v>13</v>
      </c>
      <c r="D4493" s="4" t="s">
        <v>10</v>
      </c>
    </row>
    <row r="4494" spans="1:8">
      <c r="A4494" t="n">
        <v>34668</v>
      </c>
      <c r="B4494" s="22" t="n">
        <v>58</v>
      </c>
      <c r="C4494" s="7" t="n">
        <v>255</v>
      </c>
      <c r="D4494" s="7" t="n">
        <v>0</v>
      </c>
    </row>
    <row r="4495" spans="1:8">
      <c r="A4495" t="s">
        <v>4</v>
      </c>
      <c r="B4495" s="4" t="s">
        <v>5</v>
      </c>
      <c r="C4495" s="4" t="s">
        <v>10</v>
      </c>
    </row>
    <row r="4496" spans="1:8">
      <c r="A4496" t="n">
        <v>34672</v>
      </c>
      <c r="B4496" s="32" t="n">
        <v>16</v>
      </c>
      <c r="C4496" s="7" t="n">
        <v>150</v>
      </c>
    </row>
    <row r="4497" spans="1:8">
      <c r="A4497" t="s">
        <v>4</v>
      </c>
      <c r="B4497" s="4" t="s">
        <v>5</v>
      </c>
      <c r="C4497" s="4" t="s">
        <v>13</v>
      </c>
      <c r="D4497" s="4" t="s">
        <v>10</v>
      </c>
      <c r="E4497" s="4" t="s">
        <v>6</v>
      </c>
    </row>
    <row r="4498" spans="1:8">
      <c r="A4498" t="n">
        <v>34675</v>
      </c>
      <c r="B4498" s="48" t="n">
        <v>51</v>
      </c>
      <c r="C4498" s="7" t="n">
        <v>4</v>
      </c>
      <c r="D4498" s="7" t="n">
        <v>29</v>
      </c>
      <c r="E4498" s="7" t="s">
        <v>283</v>
      </c>
    </row>
    <row r="4499" spans="1:8">
      <c r="A4499" t="s">
        <v>4</v>
      </c>
      <c r="B4499" s="4" t="s">
        <v>5</v>
      </c>
      <c r="C4499" s="4" t="s">
        <v>10</v>
      </c>
    </row>
    <row r="4500" spans="1:8">
      <c r="A4500" t="n">
        <v>34689</v>
      </c>
      <c r="B4500" s="32" t="n">
        <v>16</v>
      </c>
      <c r="C4500" s="7" t="n">
        <v>0</v>
      </c>
    </row>
    <row r="4501" spans="1:8">
      <c r="A4501" t="s">
        <v>4</v>
      </c>
      <c r="B4501" s="4" t="s">
        <v>5</v>
      </c>
      <c r="C4501" s="4" t="s">
        <v>10</v>
      </c>
      <c r="D4501" s="4" t="s">
        <v>13</v>
      </c>
      <c r="E4501" s="4" t="s">
        <v>9</v>
      </c>
      <c r="F4501" s="4" t="s">
        <v>81</v>
      </c>
      <c r="G4501" s="4" t="s">
        <v>13</v>
      </c>
      <c r="H4501" s="4" t="s">
        <v>13</v>
      </c>
      <c r="I4501" s="4" t="s">
        <v>13</v>
      </c>
      <c r="J4501" s="4" t="s">
        <v>9</v>
      </c>
      <c r="K4501" s="4" t="s">
        <v>81</v>
      </c>
      <c r="L4501" s="4" t="s">
        <v>13</v>
      </c>
      <c r="M4501" s="4" t="s">
        <v>13</v>
      </c>
    </row>
    <row r="4502" spans="1:8">
      <c r="A4502" t="n">
        <v>34692</v>
      </c>
      <c r="B4502" s="49" t="n">
        <v>26</v>
      </c>
      <c r="C4502" s="7" t="n">
        <v>29</v>
      </c>
      <c r="D4502" s="7" t="n">
        <v>17</v>
      </c>
      <c r="E4502" s="7" t="n">
        <v>39329</v>
      </c>
      <c r="F4502" s="7" t="s">
        <v>359</v>
      </c>
      <c r="G4502" s="7" t="n">
        <v>2</v>
      </c>
      <c r="H4502" s="7" t="n">
        <v>3</v>
      </c>
      <c r="I4502" s="7" t="n">
        <v>17</v>
      </c>
      <c r="J4502" s="7" t="n">
        <v>39330</v>
      </c>
      <c r="K4502" s="7" t="s">
        <v>360</v>
      </c>
      <c r="L4502" s="7" t="n">
        <v>2</v>
      </c>
      <c r="M4502" s="7" t="n">
        <v>0</v>
      </c>
    </row>
    <row r="4503" spans="1:8">
      <c r="A4503" t="s">
        <v>4</v>
      </c>
      <c r="B4503" s="4" t="s">
        <v>5</v>
      </c>
    </row>
    <row r="4504" spans="1:8">
      <c r="A4504" t="n">
        <v>34846</v>
      </c>
      <c r="B4504" s="50" t="n">
        <v>28</v>
      </c>
    </row>
    <row r="4505" spans="1:8">
      <c r="A4505" t="s">
        <v>4</v>
      </c>
      <c r="B4505" s="4" t="s">
        <v>5</v>
      </c>
      <c r="C4505" s="4" t="s">
        <v>10</v>
      </c>
      <c r="D4505" s="4" t="s">
        <v>13</v>
      </c>
      <c r="E4505" s="4" t="s">
        <v>24</v>
      </c>
      <c r="F4505" s="4" t="s">
        <v>10</v>
      </c>
    </row>
    <row r="4506" spans="1:8">
      <c r="A4506" t="n">
        <v>34847</v>
      </c>
      <c r="B4506" s="52" t="n">
        <v>59</v>
      </c>
      <c r="C4506" s="7" t="n">
        <v>0</v>
      </c>
      <c r="D4506" s="7" t="n">
        <v>16</v>
      </c>
      <c r="E4506" s="7" t="n">
        <v>0.150000005960464</v>
      </c>
      <c r="F4506" s="7" t="n">
        <v>0</v>
      </c>
    </row>
    <row r="4507" spans="1:8">
      <c r="A4507" t="s">
        <v>4</v>
      </c>
      <c r="B4507" s="4" t="s">
        <v>5</v>
      </c>
      <c r="C4507" s="4" t="s">
        <v>10</v>
      </c>
    </row>
    <row r="4508" spans="1:8">
      <c r="A4508" t="n">
        <v>34857</v>
      </c>
      <c r="B4508" s="32" t="n">
        <v>16</v>
      </c>
      <c r="C4508" s="7" t="n">
        <v>50</v>
      </c>
    </row>
    <row r="4509" spans="1:8">
      <c r="A4509" t="s">
        <v>4</v>
      </c>
      <c r="B4509" s="4" t="s">
        <v>5</v>
      </c>
      <c r="C4509" s="4" t="s">
        <v>10</v>
      </c>
      <c r="D4509" s="4" t="s">
        <v>13</v>
      </c>
      <c r="E4509" s="4" t="s">
        <v>24</v>
      </c>
      <c r="F4509" s="4" t="s">
        <v>10</v>
      </c>
    </row>
    <row r="4510" spans="1:8">
      <c r="A4510" t="n">
        <v>34860</v>
      </c>
      <c r="B4510" s="52" t="n">
        <v>59</v>
      </c>
      <c r="C4510" s="7" t="n">
        <v>61489</v>
      </c>
      <c r="D4510" s="7" t="n">
        <v>16</v>
      </c>
      <c r="E4510" s="7" t="n">
        <v>0.150000005960464</v>
      </c>
      <c r="F4510" s="7" t="n">
        <v>0</v>
      </c>
    </row>
    <row r="4511" spans="1:8">
      <c r="A4511" t="s">
        <v>4</v>
      </c>
      <c r="B4511" s="4" t="s">
        <v>5</v>
      </c>
      <c r="C4511" s="4" t="s">
        <v>10</v>
      </c>
      <c r="D4511" s="4" t="s">
        <v>13</v>
      </c>
      <c r="E4511" s="4" t="s">
        <v>24</v>
      </c>
      <c r="F4511" s="4" t="s">
        <v>10</v>
      </c>
    </row>
    <row r="4512" spans="1:8">
      <c r="A4512" t="n">
        <v>34870</v>
      </c>
      <c r="B4512" s="52" t="n">
        <v>59</v>
      </c>
      <c r="C4512" s="7" t="n">
        <v>61490</v>
      </c>
      <c r="D4512" s="7" t="n">
        <v>16</v>
      </c>
      <c r="E4512" s="7" t="n">
        <v>0.150000005960464</v>
      </c>
      <c r="F4512" s="7" t="n">
        <v>0</v>
      </c>
    </row>
    <row r="4513" spans="1:13">
      <c r="A4513" t="s">
        <v>4</v>
      </c>
      <c r="B4513" s="4" t="s">
        <v>5</v>
      </c>
      <c r="C4513" s="4" t="s">
        <v>10</v>
      </c>
    </row>
    <row r="4514" spans="1:13">
      <c r="A4514" t="n">
        <v>34880</v>
      </c>
      <c r="B4514" s="32" t="n">
        <v>16</v>
      </c>
      <c r="C4514" s="7" t="n">
        <v>50</v>
      </c>
    </row>
    <row r="4515" spans="1:13">
      <c r="A4515" t="s">
        <v>4</v>
      </c>
      <c r="B4515" s="4" t="s">
        <v>5</v>
      </c>
      <c r="C4515" s="4" t="s">
        <v>13</v>
      </c>
      <c r="D4515" s="20" t="s">
        <v>33</v>
      </c>
      <c r="E4515" s="4" t="s">
        <v>5</v>
      </c>
      <c r="F4515" s="4" t="s">
        <v>13</v>
      </c>
      <c r="G4515" s="4" t="s">
        <v>10</v>
      </c>
      <c r="H4515" s="20" t="s">
        <v>34</v>
      </c>
      <c r="I4515" s="4" t="s">
        <v>13</v>
      </c>
      <c r="J4515" s="4" t="s">
        <v>13</v>
      </c>
      <c r="K4515" s="4" t="s">
        <v>23</v>
      </c>
    </row>
    <row r="4516" spans="1:13">
      <c r="A4516" t="n">
        <v>34883</v>
      </c>
      <c r="B4516" s="11" t="n">
        <v>5</v>
      </c>
      <c r="C4516" s="7" t="n">
        <v>28</v>
      </c>
      <c r="D4516" s="20" t="s">
        <v>3</v>
      </c>
      <c r="E4516" s="30" t="n">
        <v>64</v>
      </c>
      <c r="F4516" s="7" t="n">
        <v>5</v>
      </c>
      <c r="G4516" s="7" t="n">
        <v>14</v>
      </c>
      <c r="H4516" s="20" t="s">
        <v>3</v>
      </c>
      <c r="I4516" s="7" t="n">
        <v>8</v>
      </c>
      <c r="J4516" s="7" t="n">
        <v>1</v>
      </c>
      <c r="K4516" s="12" t="n">
        <f t="normal" ca="1">A4520</f>
        <v>0</v>
      </c>
    </row>
    <row r="4517" spans="1:13">
      <c r="A4517" t="s">
        <v>4</v>
      </c>
      <c r="B4517" s="4" t="s">
        <v>5</v>
      </c>
      <c r="C4517" s="4" t="s">
        <v>10</v>
      </c>
      <c r="D4517" s="4" t="s">
        <v>13</v>
      </c>
      <c r="E4517" s="4" t="s">
        <v>24</v>
      </c>
      <c r="F4517" s="4" t="s">
        <v>10</v>
      </c>
    </row>
    <row r="4518" spans="1:13">
      <c r="A4518" t="n">
        <v>34895</v>
      </c>
      <c r="B4518" s="52" t="n">
        <v>59</v>
      </c>
      <c r="C4518" s="7" t="n">
        <v>61488</v>
      </c>
      <c r="D4518" s="7" t="n">
        <v>16</v>
      </c>
      <c r="E4518" s="7" t="n">
        <v>0.150000005960464</v>
      </c>
      <c r="F4518" s="7" t="n">
        <v>0</v>
      </c>
    </row>
    <row r="4519" spans="1:13">
      <c r="A4519" t="s">
        <v>4</v>
      </c>
      <c r="B4519" s="4" t="s">
        <v>5</v>
      </c>
      <c r="C4519" s="4" t="s">
        <v>10</v>
      </c>
      <c r="D4519" s="4" t="s">
        <v>13</v>
      </c>
      <c r="E4519" s="4" t="s">
        <v>24</v>
      </c>
      <c r="F4519" s="4" t="s">
        <v>10</v>
      </c>
    </row>
    <row r="4520" spans="1:13">
      <c r="A4520" t="n">
        <v>34905</v>
      </c>
      <c r="B4520" s="52" t="n">
        <v>59</v>
      </c>
      <c r="C4520" s="7" t="n">
        <v>3</v>
      </c>
      <c r="D4520" s="7" t="n">
        <v>16</v>
      </c>
      <c r="E4520" s="7" t="n">
        <v>0.150000005960464</v>
      </c>
      <c r="F4520" s="7" t="n">
        <v>0</v>
      </c>
    </row>
    <row r="4521" spans="1:13">
      <c r="A4521" t="s">
        <v>4</v>
      </c>
      <c r="B4521" s="4" t="s">
        <v>5</v>
      </c>
      <c r="C4521" s="4" t="s">
        <v>10</v>
      </c>
      <c r="D4521" s="4" t="s">
        <v>13</v>
      </c>
      <c r="E4521" s="4" t="s">
        <v>24</v>
      </c>
      <c r="F4521" s="4" t="s">
        <v>10</v>
      </c>
    </row>
    <row r="4522" spans="1:13">
      <c r="A4522" t="n">
        <v>34915</v>
      </c>
      <c r="B4522" s="52" t="n">
        <v>59</v>
      </c>
      <c r="C4522" s="7" t="n">
        <v>5</v>
      </c>
      <c r="D4522" s="7" t="n">
        <v>16</v>
      </c>
      <c r="E4522" s="7" t="n">
        <v>0.150000005960464</v>
      </c>
      <c r="F4522" s="7" t="n">
        <v>0</v>
      </c>
    </row>
    <row r="4523" spans="1:13">
      <c r="A4523" t="s">
        <v>4</v>
      </c>
      <c r="B4523" s="4" t="s">
        <v>5</v>
      </c>
      <c r="C4523" s="4" t="s">
        <v>10</v>
      </c>
    </row>
    <row r="4524" spans="1:13">
      <c r="A4524" t="n">
        <v>34925</v>
      </c>
      <c r="B4524" s="32" t="n">
        <v>16</v>
      </c>
      <c r="C4524" s="7" t="n">
        <v>50</v>
      </c>
    </row>
    <row r="4525" spans="1:13">
      <c r="A4525" t="s">
        <v>4</v>
      </c>
      <c r="B4525" s="4" t="s">
        <v>5</v>
      </c>
      <c r="C4525" s="4" t="s">
        <v>10</v>
      </c>
      <c r="D4525" s="4" t="s">
        <v>13</v>
      </c>
      <c r="E4525" s="4" t="s">
        <v>24</v>
      </c>
      <c r="F4525" s="4" t="s">
        <v>10</v>
      </c>
    </row>
    <row r="4526" spans="1:13">
      <c r="A4526" t="n">
        <v>34928</v>
      </c>
      <c r="B4526" s="52" t="n">
        <v>59</v>
      </c>
      <c r="C4526" s="7" t="n">
        <v>6</v>
      </c>
      <c r="D4526" s="7" t="n">
        <v>16</v>
      </c>
      <c r="E4526" s="7" t="n">
        <v>0.150000005960464</v>
      </c>
      <c r="F4526" s="7" t="n">
        <v>0</v>
      </c>
    </row>
    <row r="4527" spans="1:13">
      <c r="A4527" t="s">
        <v>4</v>
      </c>
      <c r="B4527" s="4" t="s">
        <v>5</v>
      </c>
      <c r="C4527" s="4" t="s">
        <v>10</v>
      </c>
      <c r="D4527" s="4" t="s">
        <v>13</v>
      </c>
      <c r="E4527" s="4" t="s">
        <v>24</v>
      </c>
      <c r="F4527" s="4" t="s">
        <v>10</v>
      </c>
    </row>
    <row r="4528" spans="1:13">
      <c r="A4528" t="n">
        <v>34938</v>
      </c>
      <c r="B4528" s="52" t="n">
        <v>59</v>
      </c>
      <c r="C4528" s="7" t="n">
        <v>7032</v>
      </c>
      <c r="D4528" s="7" t="n">
        <v>16</v>
      </c>
      <c r="E4528" s="7" t="n">
        <v>0.150000005960464</v>
      </c>
      <c r="F4528" s="7" t="n">
        <v>0</v>
      </c>
    </row>
    <row r="4529" spans="1:11">
      <c r="A4529" t="s">
        <v>4</v>
      </c>
      <c r="B4529" s="4" t="s">
        <v>5</v>
      </c>
      <c r="C4529" s="4" t="s">
        <v>10</v>
      </c>
    </row>
    <row r="4530" spans="1:11">
      <c r="A4530" t="n">
        <v>34948</v>
      </c>
      <c r="B4530" s="32" t="n">
        <v>16</v>
      </c>
      <c r="C4530" s="7" t="n">
        <v>1300</v>
      </c>
    </row>
    <row r="4531" spans="1:11">
      <c r="A4531" t="s">
        <v>4</v>
      </c>
      <c r="B4531" s="4" t="s">
        <v>5</v>
      </c>
      <c r="C4531" s="4" t="s">
        <v>13</v>
      </c>
      <c r="D4531" s="4" t="s">
        <v>10</v>
      </c>
      <c r="E4531" s="4" t="s">
        <v>6</v>
      </c>
    </row>
    <row r="4532" spans="1:11">
      <c r="A4532" t="n">
        <v>34951</v>
      </c>
      <c r="B4532" s="48" t="n">
        <v>51</v>
      </c>
      <c r="C4532" s="7" t="n">
        <v>4</v>
      </c>
      <c r="D4532" s="7" t="n">
        <v>5</v>
      </c>
      <c r="E4532" s="7" t="s">
        <v>84</v>
      </c>
    </row>
    <row r="4533" spans="1:11">
      <c r="A4533" t="s">
        <v>4</v>
      </c>
      <c r="B4533" s="4" t="s">
        <v>5</v>
      </c>
      <c r="C4533" s="4" t="s">
        <v>10</v>
      </c>
    </row>
    <row r="4534" spans="1:11">
      <c r="A4534" t="n">
        <v>34965</v>
      </c>
      <c r="B4534" s="32" t="n">
        <v>16</v>
      </c>
      <c r="C4534" s="7" t="n">
        <v>0</v>
      </c>
    </row>
    <row r="4535" spans="1:11">
      <c r="A4535" t="s">
        <v>4</v>
      </c>
      <c r="B4535" s="4" t="s">
        <v>5</v>
      </c>
      <c r="C4535" s="4" t="s">
        <v>10</v>
      </c>
      <c r="D4535" s="4" t="s">
        <v>13</v>
      </c>
      <c r="E4535" s="4" t="s">
        <v>9</v>
      </c>
      <c r="F4535" s="4" t="s">
        <v>81</v>
      </c>
      <c r="G4535" s="4" t="s">
        <v>13</v>
      </c>
      <c r="H4535" s="4" t="s">
        <v>13</v>
      </c>
    </row>
    <row r="4536" spans="1:11">
      <c r="A4536" t="n">
        <v>34968</v>
      </c>
      <c r="B4536" s="49" t="n">
        <v>26</v>
      </c>
      <c r="C4536" s="7" t="n">
        <v>5</v>
      </c>
      <c r="D4536" s="7" t="n">
        <v>17</v>
      </c>
      <c r="E4536" s="7" t="n">
        <v>3366</v>
      </c>
      <c r="F4536" s="7" t="s">
        <v>361</v>
      </c>
      <c r="G4536" s="7" t="n">
        <v>2</v>
      </c>
      <c r="H4536" s="7" t="n">
        <v>0</v>
      </c>
    </row>
    <row r="4537" spans="1:11">
      <c r="A4537" t="s">
        <v>4</v>
      </c>
      <c r="B4537" s="4" t="s">
        <v>5</v>
      </c>
    </row>
    <row r="4538" spans="1:11">
      <c r="A4538" t="n">
        <v>34996</v>
      </c>
      <c r="B4538" s="50" t="n">
        <v>28</v>
      </c>
    </row>
    <row r="4539" spans="1:11">
      <c r="A4539" t="s">
        <v>4</v>
      </c>
      <c r="B4539" s="4" t="s">
        <v>5</v>
      </c>
      <c r="C4539" s="4" t="s">
        <v>13</v>
      </c>
      <c r="D4539" s="20" t="s">
        <v>33</v>
      </c>
      <c r="E4539" s="4" t="s">
        <v>5</v>
      </c>
      <c r="F4539" s="4" t="s">
        <v>13</v>
      </c>
      <c r="G4539" s="4" t="s">
        <v>10</v>
      </c>
      <c r="H4539" s="20" t="s">
        <v>34</v>
      </c>
      <c r="I4539" s="4" t="s">
        <v>13</v>
      </c>
      <c r="J4539" s="4" t="s">
        <v>23</v>
      </c>
    </row>
    <row r="4540" spans="1:11">
      <c r="A4540" t="n">
        <v>34997</v>
      </c>
      <c r="B4540" s="11" t="n">
        <v>5</v>
      </c>
      <c r="C4540" s="7" t="n">
        <v>28</v>
      </c>
      <c r="D4540" s="20" t="s">
        <v>3</v>
      </c>
      <c r="E4540" s="30" t="n">
        <v>64</v>
      </c>
      <c r="F4540" s="7" t="n">
        <v>5</v>
      </c>
      <c r="G4540" s="7" t="n">
        <v>1</v>
      </c>
      <c r="H4540" s="20" t="s">
        <v>3</v>
      </c>
      <c r="I4540" s="7" t="n">
        <v>1</v>
      </c>
      <c r="J4540" s="12" t="n">
        <f t="normal" ca="1">A4554</f>
        <v>0</v>
      </c>
    </row>
    <row r="4541" spans="1:11">
      <c r="A4541" t="s">
        <v>4</v>
      </c>
      <c r="B4541" s="4" t="s">
        <v>5</v>
      </c>
      <c r="C4541" s="4" t="s">
        <v>13</v>
      </c>
      <c r="D4541" s="4" t="s">
        <v>10</v>
      </c>
      <c r="E4541" s="4" t="s">
        <v>6</v>
      </c>
    </row>
    <row r="4542" spans="1:11">
      <c r="A4542" t="n">
        <v>35008</v>
      </c>
      <c r="B4542" s="48" t="n">
        <v>51</v>
      </c>
      <c r="C4542" s="7" t="n">
        <v>4</v>
      </c>
      <c r="D4542" s="7" t="n">
        <v>1</v>
      </c>
      <c r="E4542" s="7" t="s">
        <v>142</v>
      </c>
    </row>
    <row r="4543" spans="1:11">
      <c r="A4543" t="s">
        <v>4</v>
      </c>
      <c r="B4543" s="4" t="s">
        <v>5</v>
      </c>
      <c r="C4543" s="4" t="s">
        <v>10</v>
      </c>
    </row>
    <row r="4544" spans="1:11">
      <c r="A4544" t="n">
        <v>35021</v>
      </c>
      <c r="B4544" s="32" t="n">
        <v>16</v>
      </c>
      <c r="C4544" s="7" t="n">
        <v>0</v>
      </c>
    </row>
    <row r="4545" spans="1:10">
      <c r="A4545" t="s">
        <v>4</v>
      </c>
      <c r="B4545" s="4" t="s">
        <v>5</v>
      </c>
      <c r="C4545" s="4" t="s">
        <v>10</v>
      </c>
      <c r="D4545" s="4" t="s">
        <v>13</v>
      </c>
      <c r="E4545" s="4" t="s">
        <v>9</v>
      </c>
      <c r="F4545" s="4" t="s">
        <v>81</v>
      </c>
      <c r="G4545" s="4" t="s">
        <v>13</v>
      </c>
      <c r="H4545" s="4" t="s">
        <v>13</v>
      </c>
    </row>
    <row r="4546" spans="1:10">
      <c r="A4546" t="n">
        <v>35024</v>
      </c>
      <c r="B4546" s="49" t="n">
        <v>26</v>
      </c>
      <c r="C4546" s="7" t="n">
        <v>1</v>
      </c>
      <c r="D4546" s="7" t="n">
        <v>17</v>
      </c>
      <c r="E4546" s="7" t="n">
        <v>1370</v>
      </c>
      <c r="F4546" s="7" t="s">
        <v>362</v>
      </c>
      <c r="G4546" s="7" t="n">
        <v>2</v>
      </c>
      <c r="H4546" s="7" t="n">
        <v>0</v>
      </c>
    </row>
    <row r="4547" spans="1:10">
      <c r="A4547" t="s">
        <v>4</v>
      </c>
      <c r="B4547" s="4" t="s">
        <v>5</v>
      </c>
    </row>
    <row r="4548" spans="1:10">
      <c r="A4548" t="n">
        <v>35098</v>
      </c>
      <c r="B4548" s="50" t="n">
        <v>28</v>
      </c>
    </row>
    <row r="4549" spans="1:10">
      <c r="A4549" t="s">
        <v>4</v>
      </c>
      <c r="B4549" s="4" t="s">
        <v>5</v>
      </c>
      <c r="C4549" s="4" t="s">
        <v>10</v>
      </c>
      <c r="D4549" s="4" t="s">
        <v>13</v>
      </c>
    </row>
    <row r="4550" spans="1:10">
      <c r="A4550" t="n">
        <v>35099</v>
      </c>
      <c r="B4550" s="51" t="n">
        <v>89</v>
      </c>
      <c r="C4550" s="7" t="n">
        <v>65533</v>
      </c>
      <c r="D4550" s="7" t="n">
        <v>1</v>
      </c>
    </row>
    <row r="4551" spans="1:10">
      <c r="A4551" t="s">
        <v>4</v>
      </c>
      <c r="B4551" s="4" t="s">
        <v>5</v>
      </c>
      <c r="C4551" s="4" t="s">
        <v>23</v>
      </c>
    </row>
    <row r="4552" spans="1:10">
      <c r="A4552" t="n">
        <v>35103</v>
      </c>
      <c r="B4552" s="14" t="n">
        <v>3</v>
      </c>
      <c r="C4552" s="12" t="n">
        <f t="normal" ca="1">A4564</f>
        <v>0</v>
      </c>
    </row>
    <row r="4553" spans="1:10">
      <c r="A4553" t="s">
        <v>4</v>
      </c>
      <c r="B4553" s="4" t="s">
        <v>5</v>
      </c>
      <c r="C4553" s="4" t="s">
        <v>13</v>
      </c>
      <c r="D4553" s="4" t="s">
        <v>10</v>
      </c>
      <c r="E4553" s="4" t="s">
        <v>6</v>
      </c>
    </row>
    <row r="4554" spans="1:10">
      <c r="A4554" t="n">
        <v>35108</v>
      </c>
      <c r="B4554" s="48" t="n">
        <v>51</v>
      </c>
      <c r="C4554" s="7" t="n">
        <v>4</v>
      </c>
      <c r="D4554" s="7" t="n">
        <v>0</v>
      </c>
      <c r="E4554" s="7" t="s">
        <v>142</v>
      </c>
    </row>
    <row r="4555" spans="1:10">
      <c r="A4555" t="s">
        <v>4</v>
      </c>
      <c r="B4555" s="4" t="s">
        <v>5</v>
      </c>
      <c r="C4555" s="4" t="s">
        <v>10</v>
      </c>
    </row>
    <row r="4556" spans="1:10">
      <c r="A4556" t="n">
        <v>35121</v>
      </c>
      <c r="B4556" s="32" t="n">
        <v>16</v>
      </c>
      <c r="C4556" s="7" t="n">
        <v>0</v>
      </c>
    </row>
    <row r="4557" spans="1:10">
      <c r="A4557" t="s">
        <v>4</v>
      </c>
      <c r="B4557" s="4" t="s">
        <v>5</v>
      </c>
      <c r="C4557" s="4" t="s">
        <v>10</v>
      </c>
      <c r="D4557" s="4" t="s">
        <v>13</v>
      </c>
      <c r="E4557" s="4" t="s">
        <v>9</v>
      </c>
      <c r="F4557" s="4" t="s">
        <v>81</v>
      </c>
      <c r="G4557" s="4" t="s">
        <v>13</v>
      </c>
      <c r="H4557" s="4" t="s">
        <v>13</v>
      </c>
    </row>
    <row r="4558" spans="1:10">
      <c r="A4558" t="n">
        <v>35124</v>
      </c>
      <c r="B4558" s="49" t="n">
        <v>26</v>
      </c>
      <c r="C4558" s="7" t="n">
        <v>0</v>
      </c>
      <c r="D4558" s="7" t="n">
        <v>17</v>
      </c>
      <c r="E4558" s="7" t="n">
        <v>52702</v>
      </c>
      <c r="F4558" s="7" t="s">
        <v>362</v>
      </c>
      <c r="G4558" s="7" t="n">
        <v>2</v>
      </c>
      <c r="H4558" s="7" t="n">
        <v>0</v>
      </c>
    </row>
    <row r="4559" spans="1:10">
      <c r="A4559" t="s">
        <v>4</v>
      </c>
      <c r="B4559" s="4" t="s">
        <v>5</v>
      </c>
    </row>
    <row r="4560" spans="1:10">
      <c r="A4560" t="n">
        <v>35198</v>
      </c>
      <c r="B4560" s="50" t="n">
        <v>28</v>
      </c>
    </row>
    <row r="4561" spans="1:8">
      <c r="A4561" t="s">
        <v>4</v>
      </c>
      <c r="B4561" s="4" t="s">
        <v>5</v>
      </c>
      <c r="C4561" s="4" t="s">
        <v>10</v>
      </c>
      <c r="D4561" s="4" t="s">
        <v>13</v>
      </c>
    </row>
    <row r="4562" spans="1:8">
      <c r="A4562" t="n">
        <v>35199</v>
      </c>
      <c r="B4562" s="51" t="n">
        <v>89</v>
      </c>
      <c r="C4562" s="7" t="n">
        <v>65533</v>
      </c>
      <c r="D4562" s="7" t="n">
        <v>1</v>
      </c>
    </row>
    <row r="4563" spans="1:8">
      <c r="A4563" t="s">
        <v>4</v>
      </c>
      <c r="B4563" s="4" t="s">
        <v>5</v>
      </c>
      <c r="C4563" s="4" t="s">
        <v>13</v>
      </c>
      <c r="D4563" s="20" t="s">
        <v>33</v>
      </c>
      <c r="E4563" s="4" t="s">
        <v>5</v>
      </c>
      <c r="F4563" s="4" t="s">
        <v>13</v>
      </c>
      <c r="G4563" s="4" t="s">
        <v>10</v>
      </c>
      <c r="H4563" s="20" t="s">
        <v>34</v>
      </c>
      <c r="I4563" s="4" t="s">
        <v>13</v>
      </c>
      <c r="J4563" s="4" t="s">
        <v>23</v>
      </c>
    </row>
    <row r="4564" spans="1:8">
      <c r="A4564" t="n">
        <v>35203</v>
      </c>
      <c r="B4564" s="11" t="n">
        <v>5</v>
      </c>
      <c r="C4564" s="7" t="n">
        <v>28</v>
      </c>
      <c r="D4564" s="20" t="s">
        <v>3</v>
      </c>
      <c r="E4564" s="30" t="n">
        <v>64</v>
      </c>
      <c r="F4564" s="7" t="n">
        <v>5</v>
      </c>
      <c r="G4564" s="7" t="n">
        <v>14</v>
      </c>
      <c r="H4564" s="20" t="s">
        <v>3</v>
      </c>
      <c r="I4564" s="7" t="n">
        <v>1</v>
      </c>
      <c r="J4564" s="12" t="n">
        <f t="normal" ca="1">A4630</f>
        <v>0</v>
      </c>
    </row>
    <row r="4565" spans="1:8">
      <c r="A4565" t="s">
        <v>4</v>
      </c>
      <c r="B4565" s="4" t="s">
        <v>5</v>
      </c>
      <c r="C4565" s="4" t="s">
        <v>13</v>
      </c>
      <c r="D4565" s="4" t="s">
        <v>10</v>
      </c>
      <c r="E4565" s="4" t="s">
        <v>24</v>
      </c>
    </row>
    <row r="4566" spans="1:8">
      <c r="A4566" t="n">
        <v>35214</v>
      </c>
      <c r="B4566" s="22" t="n">
        <v>58</v>
      </c>
      <c r="C4566" s="7" t="n">
        <v>101</v>
      </c>
      <c r="D4566" s="7" t="n">
        <v>500</v>
      </c>
      <c r="E4566" s="7" t="n">
        <v>1</v>
      </c>
    </row>
    <row r="4567" spans="1:8">
      <c r="A4567" t="s">
        <v>4</v>
      </c>
      <c r="B4567" s="4" t="s">
        <v>5</v>
      </c>
      <c r="C4567" s="4" t="s">
        <v>13</v>
      </c>
      <c r="D4567" s="4" t="s">
        <v>10</v>
      </c>
    </row>
    <row r="4568" spans="1:8">
      <c r="A4568" t="n">
        <v>35222</v>
      </c>
      <c r="B4568" s="22" t="n">
        <v>58</v>
      </c>
      <c r="C4568" s="7" t="n">
        <v>254</v>
      </c>
      <c r="D4568" s="7" t="n">
        <v>0</v>
      </c>
    </row>
    <row r="4569" spans="1:8">
      <c r="A4569" t="s">
        <v>4</v>
      </c>
      <c r="B4569" s="4" t="s">
        <v>5</v>
      </c>
      <c r="C4569" s="4" t="s">
        <v>13</v>
      </c>
      <c r="D4569" s="4" t="s">
        <v>13</v>
      </c>
      <c r="E4569" s="4" t="s">
        <v>24</v>
      </c>
      <c r="F4569" s="4" t="s">
        <v>24</v>
      </c>
      <c r="G4569" s="4" t="s">
        <v>24</v>
      </c>
      <c r="H4569" s="4" t="s">
        <v>10</v>
      </c>
    </row>
    <row r="4570" spans="1:8">
      <c r="A4570" t="n">
        <v>35226</v>
      </c>
      <c r="B4570" s="39" t="n">
        <v>45</v>
      </c>
      <c r="C4570" s="7" t="n">
        <v>2</v>
      </c>
      <c r="D4570" s="7" t="n">
        <v>3</v>
      </c>
      <c r="E4570" s="7" t="n">
        <v>-4.55000019073486</v>
      </c>
      <c r="F4570" s="7" t="n">
        <v>14.6400003433228</v>
      </c>
      <c r="G4570" s="7" t="n">
        <v>-187.710006713867</v>
      </c>
      <c r="H4570" s="7" t="n">
        <v>0</v>
      </c>
    </row>
    <row r="4571" spans="1:8">
      <c r="A4571" t="s">
        <v>4</v>
      </c>
      <c r="B4571" s="4" t="s">
        <v>5</v>
      </c>
      <c r="C4571" s="4" t="s">
        <v>13</v>
      </c>
      <c r="D4571" s="4" t="s">
        <v>13</v>
      </c>
      <c r="E4571" s="4" t="s">
        <v>24</v>
      </c>
      <c r="F4571" s="4" t="s">
        <v>24</v>
      </c>
      <c r="G4571" s="4" t="s">
        <v>24</v>
      </c>
      <c r="H4571" s="4" t="s">
        <v>10</v>
      </c>
      <c r="I4571" s="4" t="s">
        <v>13</v>
      </c>
    </row>
    <row r="4572" spans="1:8">
      <c r="A4572" t="n">
        <v>35243</v>
      </c>
      <c r="B4572" s="39" t="n">
        <v>45</v>
      </c>
      <c r="C4572" s="7" t="n">
        <v>4</v>
      </c>
      <c r="D4572" s="7" t="n">
        <v>3</v>
      </c>
      <c r="E4572" s="7" t="n">
        <v>357.049987792969</v>
      </c>
      <c r="F4572" s="7" t="n">
        <v>149.229995727539</v>
      </c>
      <c r="G4572" s="7" t="n">
        <v>358</v>
      </c>
      <c r="H4572" s="7" t="n">
        <v>0</v>
      </c>
      <c r="I4572" s="7" t="n">
        <v>0</v>
      </c>
    </row>
    <row r="4573" spans="1:8">
      <c r="A4573" t="s">
        <v>4</v>
      </c>
      <c r="B4573" s="4" t="s">
        <v>5</v>
      </c>
      <c r="C4573" s="4" t="s">
        <v>13</v>
      </c>
      <c r="D4573" s="4" t="s">
        <v>13</v>
      </c>
      <c r="E4573" s="4" t="s">
        <v>24</v>
      </c>
      <c r="F4573" s="4" t="s">
        <v>10</v>
      </c>
    </row>
    <row r="4574" spans="1:8">
      <c r="A4574" t="n">
        <v>35261</v>
      </c>
      <c r="B4574" s="39" t="n">
        <v>45</v>
      </c>
      <c r="C4574" s="7" t="n">
        <v>5</v>
      </c>
      <c r="D4574" s="7" t="n">
        <v>3</v>
      </c>
      <c r="E4574" s="7" t="n">
        <v>2.20000004768372</v>
      </c>
      <c r="F4574" s="7" t="n">
        <v>0</v>
      </c>
    </row>
    <row r="4575" spans="1:8">
      <c r="A4575" t="s">
        <v>4</v>
      </c>
      <c r="B4575" s="4" t="s">
        <v>5</v>
      </c>
      <c r="C4575" s="4" t="s">
        <v>13</v>
      </c>
      <c r="D4575" s="4" t="s">
        <v>13</v>
      </c>
      <c r="E4575" s="4" t="s">
        <v>24</v>
      </c>
      <c r="F4575" s="4" t="s">
        <v>10</v>
      </c>
    </row>
    <row r="4576" spans="1:8">
      <c r="A4576" t="n">
        <v>35270</v>
      </c>
      <c r="B4576" s="39" t="n">
        <v>45</v>
      </c>
      <c r="C4576" s="7" t="n">
        <v>11</v>
      </c>
      <c r="D4576" s="7" t="n">
        <v>3</v>
      </c>
      <c r="E4576" s="7" t="n">
        <v>26.7999992370605</v>
      </c>
      <c r="F4576" s="7" t="n">
        <v>0</v>
      </c>
    </row>
    <row r="4577" spans="1:10">
      <c r="A4577" t="s">
        <v>4</v>
      </c>
      <c r="B4577" s="4" t="s">
        <v>5</v>
      </c>
      <c r="C4577" s="4" t="s">
        <v>13</v>
      </c>
      <c r="D4577" s="4" t="s">
        <v>10</v>
      </c>
      <c r="E4577" s="4" t="s">
        <v>6</v>
      </c>
      <c r="F4577" s="4" t="s">
        <v>6</v>
      </c>
      <c r="G4577" s="4" t="s">
        <v>6</v>
      </c>
      <c r="H4577" s="4" t="s">
        <v>6</v>
      </c>
    </row>
    <row r="4578" spans="1:10">
      <c r="A4578" t="n">
        <v>35279</v>
      </c>
      <c r="B4578" s="48" t="n">
        <v>51</v>
      </c>
      <c r="C4578" s="7" t="n">
        <v>3</v>
      </c>
      <c r="D4578" s="7" t="n">
        <v>14</v>
      </c>
      <c r="E4578" s="7" t="s">
        <v>177</v>
      </c>
      <c r="F4578" s="7" t="s">
        <v>185</v>
      </c>
      <c r="G4578" s="7" t="s">
        <v>79</v>
      </c>
      <c r="H4578" s="7" t="s">
        <v>78</v>
      </c>
    </row>
    <row r="4579" spans="1:10">
      <c r="A4579" t="s">
        <v>4</v>
      </c>
      <c r="B4579" s="4" t="s">
        <v>5</v>
      </c>
      <c r="C4579" s="4" t="s">
        <v>13</v>
      </c>
      <c r="D4579" s="4" t="s">
        <v>10</v>
      </c>
    </row>
    <row r="4580" spans="1:10">
      <c r="A4580" t="n">
        <v>35292</v>
      </c>
      <c r="B4580" s="22" t="n">
        <v>58</v>
      </c>
      <c r="C4580" s="7" t="n">
        <v>255</v>
      </c>
      <c r="D4580" s="7" t="n">
        <v>0</v>
      </c>
    </row>
    <row r="4581" spans="1:10">
      <c r="A4581" t="s">
        <v>4</v>
      </c>
      <c r="B4581" s="4" t="s">
        <v>5</v>
      </c>
      <c r="C4581" s="4" t="s">
        <v>13</v>
      </c>
      <c r="D4581" s="4" t="s">
        <v>10</v>
      </c>
      <c r="E4581" s="4" t="s">
        <v>6</v>
      </c>
    </row>
    <row r="4582" spans="1:10">
      <c r="A4582" t="n">
        <v>35296</v>
      </c>
      <c r="B4582" s="48" t="n">
        <v>51</v>
      </c>
      <c r="C4582" s="7" t="n">
        <v>4</v>
      </c>
      <c r="D4582" s="7" t="n">
        <v>14</v>
      </c>
      <c r="E4582" s="7" t="s">
        <v>142</v>
      </c>
    </row>
    <row r="4583" spans="1:10">
      <c r="A4583" t="s">
        <v>4</v>
      </c>
      <c r="B4583" s="4" t="s">
        <v>5</v>
      </c>
      <c r="C4583" s="4" t="s">
        <v>10</v>
      </c>
    </row>
    <row r="4584" spans="1:10">
      <c r="A4584" t="n">
        <v>35309</v>
      </c>
      <c r="B4584" s="32" t="n">
        <v>16</v>
      </c>
      <c r="C4584" s="7" t="n">
        <v>0</v>
      </c>
    </row>
    <row r="4585" spans="1:10">
      <c r="A4585" t="s">
        <v>4</v>
      </c>
      <c r="B4585" s="4" t="s">
        <v>5</v>
      </c>
      <c r="C4585" s="4" t="s">
        <v>10</v>
      </c>
      <c r="D4585" s="4" t="s">
        <v>13</v>
      </c>
      <c r="E4585" s="4" t="s">
        <v>9</v>
      </c>
      <c r="F4585" s="4" t="s">
        <v>81</v>
      </c>
      <c r="G4585" s="4" t="s">
        <v>13</v>
      </c>
      <c r="H4585" s="4" t="s">
        <v>13</v>
      </c>
      <c r="I4585" s="4" t="s">
        <v>13</v>
      </c>
      <c r="J4585" s="4" t="s">
        <v>9</v>
      </c>
      <c r="K4585" s="4" t="s">
        <v>81</v>
      </c>
      <c r="L4585" s="4" t="s">
        <v>13</v>
      </c>
      <c r="M4585" s="4" t="s">
        <v>13</v>
      </c>
      <c r="N4585" s="4" t="s">
        <v>13</v>
      </c>
      <c r="O4585" s="4" t="s">
        <v>9</v>
      </c>
      <c r="P4585" s="4" t="s">
        <v>81</v>
      </c>
      <c r="Q4585" s="4" t="s">
        <v>13</v>
      </c>
      <c r="R4585" s="4" t="s">
        <v>13</v>
      </c>
    </row>
    <row r="4586" spans="1:10">
      <c r="A4586" t="n">
        <v>35312</v>
      </c>
      <c r="B4586" s="49" t="n">
        <v>26</v>
      </c>
      <c r="C4586" s="7" t="n">
        <v>14</v>
      </c>
      <c r="D4586" s="7" t="n">
        <v>17</v>
      </c>
      <c r="E4586" s="7" t="n">
        <v>13335</v>
      </c>
      <c r="F4586" s="7" t="s">
        <v>363</v>
      </c>
      <c r="G4586" s="7" t="n">
        <v>2</v>
      </c>
      <c r="H4586" s="7" t="n">
        <v>3</v>
      </c>
      <c r="I4586" s="7" t="n">
        <v>17</v>
      </c>
      <c r="J4586" s="7" t="n">
        <v>13336</v>
      </c>
      <c r="K4586" s="7" t="s">
        <v>364</v>
      </c>
      <c r="L4586" s="7" t="n">
        <v>2</v>
      </c>
      <c r="M4586" s="7" t="n">
        <v>3</v>
      </c>
      <c r="N4586" s="7" t="n">
        <v>17</v>
      </c>
      <c r="O4586" s="7" t="n">
        <v>13337</v>
      </c>
      <c r="P4586" s="7" t="s">
        <v>365</v>
      </c>
      <c r="Q4586" s="7" t="n">
        <v>2</v>
      </c>
      <c r="R4586" s="7" t="n">
        <v>0</v>
      </c>
    </row>
    <row r="4587" spans="1:10">
      <c r="A4587" t="s">
        <v>4</v>
      </c>
      <c r="B4587" s="4" t="s">
        <v>5</v>
      </c>
    </row>
    <row r="4588" spans="1:10">
      <c r="A4588" t="n">
        <v>35586</v>
      </c>
      <c r="B4588" s="50" t="n">
        <v>28</v>
      </c>
    </row>
    <row r="4589" spans="1:10">
      <c r="A4589" t="s">
        <v>4</v>
      </c>
      <c r="B4589" s="4" t="s">
        <v>5</v>
      </c>
      <c r="C4589" s="4" t="s">
        <v>10</v>
      </c>
      <c r="D4589" s="4" t="s">
        <v>13</v>
      </c>
    </row>
    <row r="4590" spans="1:10">
      <c r="A4590" t="n">
        <v>35587</v>
      </c>
      <c r="B4590" s="51" t="n">
        <v>89</v>
      </c>
      <c r="C4590" s="7" t="n">
        <v>65533</v>
      </c>
      <c r="D4590" s="7" t="n">
        <v>1</v>
      </c>
    </row>
    <row r="4591" spans="1:10">
      <c r="A4591" t="s">
        <v>4</v>
      </c>
      <c r="B4591" s="4" t="s">
        <v>5</v>
      </c>
      <c r="C4591" s="4" t="s">
        <v>13</v>
      </c>
      <c r="D4591" s="4" t="s">
        <v>10</v>
      </c>
      <c r="E4591" s="4" t="s">
        <v>24</v>
      </c>
    </row>
    <row r="4592" spans="1:10">
      <c r="A4592" t="n">
        <v>35591</v>
      </c>
      <c r="B4592" s="22" t="n">
        <v>58</v>
      </c>
      <c r="C4592" s="7" t="n">
        <v>101</v>
      </c>
      <c r="D4592" s="7" t="n">
        <v>500</v>
      </c>
      <c r="E4592" s="7" t="n">
        <v>1</v>
      </c>
    </row>
    <row r="4593" spans="1:18">
      <c r="A4593" t="s">
        <v>4</v>
      </c>
      <c r="B4593" s="4" t="s">
        <v>5</v>
      </c>
      <c r="C4593" s="4" t="s">
        <v>13</v>
      </c>
      <c r="D4593" s="4" t="s">
        <v>10</v>
      </c>
    </row>
    <row r="4594" spans="1:18">
      <c r="A4594" t="n">
        <v>35599</v>
      </c>
      <c r="B4594" s="22" t="n">
        <v>58</v>
      </c>
      <c r="C4594" s="7" t="n">
        <v>254</v>
      </c>
      <c r="D4594" s="7" t="n">
        <v>0</v>
      </c>
    </row>
    <row r="4595" spans="1:18">
      <c r="A4595" t="s">
        <v>4</v>
      </c>
      <c r="B4595" s="4" t="s">
        <v>5</v>
      </c>
      <c r="C4595" s="4" t="s">
        <v>13</v>
      </c>
      <c r="D4595" s="4" t="s">
        <v>10</v>
      </c>
      <c r="E4595" s="4" t="s">
        <v>24</v>
      </c>
      <c r="F4595" s="4" t="s">
        <v>24</v>
      </c>
      <c r="G4595" s="4" t="s">
        <v>24</v>
      </c>
    </row>
    <row r="4596" spans="1:18">
      <c r="A4596" t="n">
        <v>35603</v>
      </c>
      <c r="B4596" s="39" t="n">
        <v>45</v>
      </c>
      <c r="C4596" s="7" t="n">
        <v>15</v>
      </c>
      <c r="D4596" s="7" t="n">
        <v>27</v>
      </c>
      <c r="E4596" s="7" t="n">
        <v>0</v>
      </c>
      <c r="F4596" s="7" t="n">
        <v>1.5</v>
      </c>
      <c r="G4596" s="7" t="n">
        <v>0</v>
      </c>
    </row>
    <row r="4597" spans="1:18">
      <c r="A4597" t="s">
        <v>4</v>
      </c>
      <c r="B4597" s="4" t="s">
        <v>5</v>
      </c>
      <c r="C4597" s="4" t="s">
        <v>13</v>
      </c>
    </row>
    <row r="4598" spans="1:18">
      <c r="A4598" t="n">
        <v>35619</v>
      </c>
      <c r="B4598" s="43" t="n">
        <v>116</v>
      </c>
      <c r="C4598" s="7" t="n">
        <v>0</v>
      </c>
    </row>
    <row r="4599" spans="1:18">
      <c r="A4599" t="s">
        <v>4</v>
      </c>
      <c r="B4599" s="4" t="s">
        <v>5</v>
      </c>
      <c r="C4599" s="4" t="s">
        <v>13</v>
      </c>
      <c r="D4599" s="4" t="s">
        <v>10</v>
      </c>
    </row>
    <row r="4600" spans="1:18">
      <c r="A4600" t="n">
        <v>35621</v>
      </c>
      <c r="B4600" s="43" t="n">
        <v>116</v>
      </c>
      <c r="C4600" s="7" t="n">
        <v>2</v>
      </c>
      <c r="D4600" s="7" t="n">
        <v>1</v>
      </c>
    </row>
    <row r="4601" spans="1:18">
      <c r="A4601" t="s">
        <v>4</v>
      </c>
      <c r="B4601" s="4" t="s">
        <v>5</v>
      </c>
      <c r="C4601" s="4" t="s">
        <v>13</v>
      </c>
      <c r="D4601" s="4" t="s">
        <v>9</v>
      </c>
    </row>
    <row r="4602" spans="1:18">
      <c r="A4602" t="n">
        <v>35625</v>
      </c>
      <c r="B4602" s="43" t="n">
        <v>116</v>
      </c>
      <c r="C4602" s="7" t="n">
        <v>5</v>
      </c>
      <c r="D4602" s="7" t="n">
        <v>1133903872</v>
      </c>
    </row>
    <row r="4603" spans="1:18">
      <c r="A4603" t="s">
        <v>4</v>
      </c>
      <c r="B4603" s="4" t="s">
        <v>5</v>
      </c>
      <c r="C4603" s="4" t="s">
        <v>13</v>
      </c>
      <c r="D4603" s="4" t="s">
        <v>10</v>
      </c>
    </row>
    <row r="4604" spans="1:18">
      <c r="A4604" t="n">
        <v>35631</v>
      </c>
      <c r="B4604" s="43" t="n">
        <v>116</v>
      </c>
      <c r="C4604" s="7" t="n">
        <v>6</v>
      </c>
      <c r="D4604" s="7" t="n">
        <v>1</v>
      </c>
    </row>
    <row r="4605" spans="1:18">
      <c r="A4605" t="s">
        <v>4</v>
      </c>
      <c r="B4605" s="4" t="s">
        <v>5</v>
      </c>
      <c r="C4605" s="4" t="s">
        <v>13</v>
      </c>
      <c r="D4605" s="4" t="s">
        <v>13</v>
      </c>
      <c r="E4605" s="4" t="s">
        <v>24</v>
      </c>
      <c r="F4605" s="4" t="s">
        <v>24</v>
      </c>
      <c r="G4605" s="4" t="s">
        <v>24</v>
      </c>
      <c r="H4605" s="4" t="s">
        <v>10</v>
      </c>
      <c r="I4605" s="4" t="s">
        <v>13</v>
      </c>
    </row>
    <row r="4606" spans="1:18">
      <c r="A4606" t="n">
        <v>35635</v>
      </c>
      <c r="B4606" s="39" t="n">
        <v>45</v>
      </c>
      <c r="C4606" s="7" t="n">
        <v>4</v>
      </c>
      <c r="D4606" s="7" t="n">
        <v>3</v>
      </c>
      <c r="E4606" s="7" t="n">
        <v>14.3299999237061</v>
      </c>
      <c r="F4606" s="7" t="n">
        <v>186.5</v>
      </c>
      <c r="G4606" s="7" t="n">
        <v>0</v>
      </c>
      <c r="H4606" s="7" t="n">
        <v>0</v>
      </c>
      <c r="I4606" s="7" t="n">
        <v>0</v>
      </c>
    </row>
    <row r="4607" spans="1:18">
      <c r="A4607" t="s">
        <v>4</v>
      </c>
      <c r="B4607" s="4" t="s">
        <v>5</v>
      </c>
      <c r="C4607" s="4" t="s">
        <v>13</v>
      </c>
      <c r="D4607" s="4" t="s">
        <v>13</v>
      </c>
      <c r="E4607" s="4" t="s">
        <v>24</v>
      </c>
      <c r="F4607" s="4" t="s">
        <v>10</v>
      </c>
    </row>
    <row r="4608" spans="1:18">
      <c r="A4608" t="n">
        <v>35653</v>
      </c>
      <c r="B4608" s="39" t="n">
        <v>45</v>
      </c>
      <c r="C4608" s="7" t="n">
        <v>5</v>
      </c>
      <c r="D4608" s="7" t="n">
        <v>3</v>
      </c>
      <c r="E4608" s="7" t="n">
        <v>1.20000004768372</v>
      </c>
      <c r="F4608" s="7" t="n">
        <v>0</v>
      </c>
    </row>
    <row r="4609" spans="1:9">
      <c r="A4609" t="s">
        <v>4</v>
      </c>
      <c r="B4609" s="4" t="s">
        <v>5</v>
      </c>
      <c r="C4609" s="4" t="s">
        <v>13</v>
      </c>
      <c r="D4609" s="4" t="s">
        <v>13</v>
      </c>
      <c r="E4609" s="4" t="s">
        <v>24</v>
      </c>
      <c r="F4609" s="4" t="s">
        <v>10</v>
      </c>
    </row>
    <row r="4610" spans="1:9">
      <c r="A4610" t="n">
        <v>35662</v>
      </c>
      <c r="B4610" s="39" t="n">
        <v>45</v>
      </c>
      <c r="C4610" s="7" t="n">
        <v>11</v>
      </c>
      <c r="D4610" s="7" t="n">
        <v>3</v>
      </c>
      <c r="E4610" s="7" t="n">
        <v>40</v>
      </c>
      <c r="F4610" s="7" t="n">
        <v>0</v>
      </c>
    </row>
    <row r="4611" spans="1:9">
      <c r="A4611" t="s">
        <v>4</v>
      </c>
      <c r="B4611" s="4" t="s">
        <v>5</v>
      </c>
      <c r="C4611" s="4" t="s">
        <v>13</v>
      </c>
      <c r="D4611" s="4" t="s">
        <v>13</v>
      </c>
      <c r="E4611" s="4" t="s">
        <v>24</v>
      </c>
      <c r="F4611" s="4" t="s">
        <v>24</v>
      </c>
      <c r="G4611" s="4" t="s">
        <v>24</v>
      </c>
      <c r="H4611" s="4" t="s">
        <v>10</v>
      </c>
      <c r="I4611" s="4" t="s">
        <v>13</v>
      </c>
    </row>
    <row r="4612" spans="1:9">
      <c r="A4612" t="n">
        <v>35671</v>
      </c>
      <c r="B4612" s="39" t="n">
        <v>45</v>
      </c>
      <c r="C4612" s="7" t="n">
        <v>4</v>
      </c>
      <c r="D4612" s="7" t="n">
        <v>3</v>
      </c>
      <c r="E4612" s="7" t="n">
        <v>10.8999996185303</v>
      </c>
      <c r="F4612" s="7" t="n">
        <v>177.869995117188</v>
      </c>
      <c r="G4612" s="7" t="n">
        <v>0</v>
      </c>
      <c r="H4612" s="7" t="n">
        <v>10000</v>
      </c>
      <c r="I4612" s="7" t="n">
        <v>1</v>
      </c>
    </row>
    <row r="4613" spans="1:9">
      <c r="A4613" t="s">
        <v>4</v>
      </c>
      <c r="B4613" s="4" t="s">
        <v>5</v>
      </c>
      <c r="C4613" s="4" t="s">
        <v>10</v>
      </c>
      <c r="D4613" s="4" t="s">
        <v>24</v>
      </c>
      <c r="E4613" s="4" t="s">
        <v>24</v>
      </c>
      <c r="F4613" s="4" t="s">
        <v>24</v>
      </c>
      <c r="G4613" s="4" t="s">
        <v>24</v>
      </c>
    </row>
    <row r="4614" spans="1:9">
      <c r="A4614" t="n">
        <v>35689</v>
      </c>
      <c r="B4614" s="37" t="n">
        <v>46</v>
      </c>
      <c r="C4614" s="7" t="n">
        <v>61489</v>
      </c>
      <c r="D4614" s="7" t="n">
        <v>-5.38000011444092</v>
      </c>
      <c r="E4614" s="7" t="n">
        <v>13.210000038147</v>
      </c>
      <c r="F4614" s="7" t="n">
        <v>-187.610000610352</v>
      </c>
      <c r="G4614" s="7" t="n">
        <v>148.600006103516</v>
      </c>
    </row>
    <row r="4615" spans="1:9">
      <c r="A4615" t="s">
        <v>4</v>
      </c>
      <c r="B4615" s="4" t="s">
        <v>5</v>
      </c>
      <c r="C4615" s="4" t="s">
        <v>13</v>
      </c>
      <c r="D4615" s="4" t="s">
        <v>10</v>
      </c>
    </row>
    <row r="4616" spans="1:9">
      <c r="A4616" t="n">
        <v>35708</v>
      </c>
      <c r="B4616" s="22" t="n">
        <v>58</v>
      </c>
      <c r="C4616" s="7" t="n">
        <v>255</v>
      </c>
      <c r="D4616" s="7" t="n">
        <v>0</v>
      </c>
    </row>
    <row r="4617" spans="1:9">
      <c r="A4617" t="s">
        <v>4</v>
      </c>
      <c r="B4617" s="4" t="s">
        <v>5</v>
      </c>
      <c r="C4617" s="4" t="s">
        <v>13</v>
      </c>
      <c r="D4617" s="4" t="s">
        <v>10</v>
      </c>
      <c r="E4617" s="4" t="s">
        <v>6</v>
      </c>
    </row>
    <row r="4618" spans="1:9">
      <c r="A4618" t="n">
        <v>35712</v>
      </c>
      <c r="B4618" s="48" t="n">
        <v>51</v>
      </c>
      <c r="C4618" s="7" t="n">
        <v>4</v>
      </c>
      <c r="D4618" s="7" t="n">
        <v>27</v>
      </c>
      <c r="E4618" s="7" t="s">
        <v>366</v>
      </c>
    </row>
    <row r="4619" spans="1:9">
      <c r="A4619" t="s">
        <v>4</v>
      </c>
      <c r="B4619" s="4" t="s">
        <v>5</v>
      </c>
      <c r="C4619" s="4" t="s">
        <v>10</v>
      </c>
    </row>
    <row r="4620" spans="1:9">
      <c r="A4620" t="n">
        <v>35725</v>
      </c>
      <c r="B4620" s="32" t="n">
        <v>16</v>
      </c>
      <c r="C4620" s="7" t="n">
        <v>0</v>
      </c>
    </row>
    <row r="4621" spans="1:9">
      <c r="A4621" t="s">
        <v>4</v>
      </c>
      <c r="B4621" s="4" t="s">
        <v>5</v>
      </c>
      <c r="C4621" s="4" t="s">
        <v>10</v>
      </c>
      <c r="D4621" s="4" t="s">
        <v>13</v>
      </c>
      <c r="E4621" s="4" t="s">
        <v>9</v>
      </c>
      <c r="F4621" s="4" t="s">
        <v>81</v>
      </c>
      <c r="G4621" s="4" t="s">
        <v>13</v>
      </c>
      <c r="H4621" s="4" t="s">
        <v>13</v>
      </c>
    </row>
    <row r="4622" spans="1:9">
      <c r="A4622" t="n">
        <v>35728</v>
      </c>
      <c r="B4622" s="49" t="n">
        <v>26</v>
      </c>
      <c r="C4622" s="7" t="n">
        <v>27</v>
      </c>
      <c r="D4622" s="7" t="n">
        <v>17</v>
      </c>
      <c r="E4622" s="7" t="n">
        <v>31310</v>
      </c>
      <c r="F4622" s="7" t="s">
        <v>367</v>
      </c>
      <c r="G4622" s="7" t="n">
        <v>2</v>
      </c>
      <c r="H4622" s="7" t="n">
        <v>0</v>
      </c>
    </row>
    <row r="4623" spans="1:9">
      <c r="A4623" t="s">
        <v>4</v>
      </c>
      <c r="B4623" s="4" t="s">
        <v>5</v>
      </c>
    </row>
    <row r="4624" spans="1:9">
      <c r="A4624" t="n">
        <v>35821</v>
      </c>
      <c r="B4624" s="50" t="n">
        <v>28</v>
      </c>
    </row>
    <row r="4625" spans="1:9">
      <c r="A4625" t="s">
        <v>4</v>
      </c>
      <c r="B4625" s="4" t="s">
        <v>5</v>
      </c>
      <c r="C4625" s="4" t="s">
        <v>10</v>
      </c>
      <c r="D4625" s="4" t="s">
        <v>13</v>
      </c>
    </row>
    <row r="4626" spans="1:9">
      <c r="A4626" t="n">
        <v>35822</v>
      </c>
      <c r="B4626" s="51" t="n">
        <v>89</v>
      </c>
      <c r="C4626" s="7" t="n">
        <v>65533</v>
      </c>
      <c r="D4626" s="7" t="n">
        <v>1</v>
      </c>
    </row>
    <row r="4627" spans="1:9">
      <c r="A4627" t="s">
        <v>4</v>
      </c>
      <c r="B4627" s="4" t="s">
        <v>5</v>
      </c>
      <c r="C4627" s="4" t="s">
        <v>23</v>
      </c>
    </row>
    <row r="4628" spans="1:9">
      <c r="A4628" t="n">
        <v>35826</v>
      </c>
      <c r="B4628" s="14" t="n">
        <v>3</v>
      </c>
      <c r="C4628" s="12" t="n">
        <f t="normal" ca="1">A4666</f>
        <v>0</v>
      </c>
    </row>
    <row r="4629" spans="1:9">
      <c r="A4629" t="s">
        <v>4</v>
      </c>
      <c r="B4629" s="4" t="s">
        <v>5</v>
      </c>
      <c r="C4629" s="4" t="s">
        <v>13</v>
      </c>
      <c r="D4629" s="4" t="s">
        <v>10</v>
      </c>
      <c r="E4629" s="4" t="s">
        <v>24</v>
      </c>
    </row>
    <row r="4630" spans="1:9">
      <c r="A4630" t="n">
        <v>35831</v>
      </c>
      <c r="B4630" s="22" t="n">
        <v>58</v>
      </c>
      <c r="C4630" s="7" t="n">
        <v>101</v>
      </c>
      <c r="D4630" s="7" t="n">
        <v>500</v>
      </c>
      <c r="E4630" s="7" t="n">
        <v>1</v>
      </c>
    </row>
    <row r="4631" spans="1:9">
      <c r="A4631" t="s">
        <v>4</v>
      </c>
      <c r="B4631" s="4" t="s">
        <v>5</v>
      </c>
      <c r="C4631" s="4" t="s">
        <v>13</v>
      </c>
      <c r="D4631" s="4" t="s">
        <v>10</v>
      </c>
    </row>
    <row r="4632" spans="1:9">
      <c r="A4632" t="n">
        <v>35839</v>
      </c>
      <c r="B4632" s="22" t="n">
        <v>58</v>
      </c>
      <c r="C4632" s="7" t="n">
        <v>254</v>
      </c>
      <c r="D4632" s="7" t="n">
        <v>0</v>
      </c>
    </row>
    <row r="4633" spans="1:9">
      <c r="A4633" t="s">
        <v>4</v>
      </c>
      <c r="B4633" s="4" t="s">
        <v>5</v>
      </c>
      <c r="C4633" s="4" t="s">
        <v>13</v>
      </c>
      <c r="D4633" s="4" t="s">
        <v>10</v>
      </c>
      <c r="E4633" s="4" t="s">
        <v>24</v>
      </c>
      <c r="F4633" s="4" t="s">
        <v>24</v>
      </c>
      <c r="G4633" s="4" t="s">
        <v>24</v>
      </c>
    </row>
    <row r="4634" spans="1:9">
      <c r="A4634" t="n">
        <v>35843</v>
      </c>
      <c r="B4634" s="39" t="n">
        <v>45</v>
      </c>
      <c r="C4634" s="7" t="n">
        <v>15</v>
      </c>
      <c r="D4634" s="7" t="n">
        <v>27</v>
      </c>
      <c r="E4634" s="7" t="n">
        <v>0</v>
      </c>
      <c r="F4634" s="7" t="n">
        <v>1.5</v>
      </c>
      <c r="G4634" s="7" t="n">
        <v>0</v>
      </c>
    </row>
    <row r="4635" spans="1:9">
      <c r="A4635" t="s">
        <v>4</v>
      </c>
      <c r="B4635" s="4" t="s">
        <v>5</v>
      </c>
      <c r="C4635" s="4" t="s">
        <v>13</v>
      </c>
    </row>
    <row r="4636" spans="1:9">
      <c r="A4636" t="n">
        <v>35859</v>
      </c>
      <c r="B4636" s="43" t="n">
        <v>116</v>
      </c>
      <c r="C4636" s="7" t="n">
        <v>0</v>
      </c>
    </row>
    <row r="4637" spans="1:9">
      <c r="A4637" t="s">
        <v>4</v>
      </c>
      <c r="B4637" s="4" t="s">
        <v>5</v>
      </c>
      <c r="C4637" s="4" t="s">
        <v>13</v>
      </c>
      <c r="D4637" s="4" t="s">
        <v>10</v>
      </c>
    </row>
    <row r="4638" spans="1:9">
      <c r="A4638" t="n">
        <v>35861</v>
      </c>
      <c r="B4638" s="43" t="n">
        <v>116</v>
      </c>
      <c r="C4638" s="7" t="n">
        <v>2</v>
      </c>
      <c r="D4638" s="7" t="n">
        <v>1</v>
      </c>
    </row>
    <row r="4639" spans="1:9">
      <c r="A4639" t="s">
        <v>4</v>
      </c>
      <c r="B4639" s="4" t="s">
        <v>5</v>
      </c>
      <c r="C4639" s="4" t="s">
        <v>13</v>
      </c>
      <c r="D4639" s="4" t="s">
        <v>9</v>
      </c>
    </row>
    <row r="4640" spans="1:9">
      <c r="A4640" t="n">
        <v>35865</v>
      </c>
      <c r="B4640" s="43" t="n">
        <v>116</v>
      </c>
      <c r="C4640" s="7" t="n">
        <v>5</v>
      </c>
      <c r="D4640" s="7" t="n">
        <v>1133903872</v>
      </c>
    </row>
    <row r="4641" spans="1:7">
      <c r="A4641" t="s">
        <v>4</v>
      </c>
      <c r="B4641" s="4" t="s">
        <v>5</v>
      </c>
      <c r="C4641" s="4" t="s">
        <v>13</v>
      </c>
      <c r="D4641" s="4" t="s">
        <v>10</v>
      </c>
    </row>
    <row r="4642" spans="1:7">
      <c r="A4642" t="n">
        <v>35871</v>
      </c>
      <c r="B4642" s="43" t="n">
        <v>116</v>
      </c>
      <c r="C4642" s="7" t="n">
        <v>6</v>
      </c>
      <c r="D4642" s="7" t="n">
        <v>1</v>
      </c>
    </row>
    <row r="4643" spans="1:7">
      <c r="A4643" t="s">
        <v>4</v>
      </c>
      <c r="B4643" s="4" t="s">
        <v>5</v>
      </c>
      <c r="C4643" s="4" t="s">
        <v>13</v>
      </c>
      <c r="D4643" s="4" t="s">
        <v>13</v>
      </c>
      <c r="E4643" s="4" t="s">
        <v>24</v>
      </c>
      <c r="F4643" s="4" t="s">
        <v>24</v>
      </c>
      <c r="G4643" s="4" t="s">
        <v>24</v>
      </c>
      <c r="H4643" s="4" t="s">
        <v>10</v>
      </c>
      <c r="I4643" s="4" t="s">
        <v>13</v>
      </c>
    </row>
    <row r="4644" spans="1:7">
      <c r="A4644" t="n">
        <v>35875</v>
      </c>
      <c r="B4644" s="39" t="n">
        <v>45</v>
      </c>
      <c r="C4644" s="7" t="n">
        <v>4</v>
      </c>
      <c r="D4644" s="7" t="n">
        <v>3</v>
      </c>
      <c r="E4644" s="7" t="n">
        <v>14.3299999237061</v>
      </c>
      <c r="F4644" s="7" t="n">
        <v>186.5</v>
      </c>
      <c r="G4644" s="7" t="n">
        <v>0</v>
      </c>
      <c r="H4644" s="7" t="n">
        <v>0</v>
      </c>
      <c r="I4644" s="7" t="n">
        <v>0</v>
      </c>
    </row>
    <row r="4645" spans="1:7">
      <c r="A4645" t="s">
        <v>4</v>
      </c>
      <c r="B4645" s="4" t="s">
        <v>5</v>
      </c>
      <c r="C4645" s="4" t="s">
        <v>13</v>
      </c>
      <c r="D4645" s="4" t="s">
        <v>13</v>
      </c>
      <c r="E4645" s="4" t="s">
        <v>24</v>
      </c>
      <c r="F4645" s="4" t="s">
        <v>10</v>
      </c>
    </row>
    <row r="4646" spans="1:7">
      <c r="A4646" t="n">
        <v>35893</v>
      </c>
      <c r="B4646" s="39" t="n">
        <v>45</v>
      </c>
      <c r="C4646" s="7" t="n">
        <v>5</v>
      </c>
      <c r="D4646" s="7" t="n">
        <v>3</v>
      </c>
      <c r="E4646" s="7" t="n">
        <v>1.20000004768372</v>
      </c>
      <c r="F4646" s="7" t="n">
        <v>0</v>
      </c>
    </row>
    <row r="4647" spans="1:7">
      <c r="A4647" t="s">
        <v>4</v>
      </c>
      <c r="B4647" s="4" t="s">
        <v>5</v>
      </c>
      <c r="C4647" s="4" t="s">
        <v>13</v>
      </c>
      <c r="D4647" s="4" t="s">
        <v>13</v>
      </c>
      <c r="E4647" s="4" t="s">
        <v>24</v>
      </c>
      <c r="F4647" s="4" t="s">
        <v>10</v>
      </c>
    </row>
    <row r="4648" spans="1:7">
      <c r="A4648" t="n">
        <v>35902</v>
      </c>
      <c r="B4648" s="39" t="n">
        <v>45</v>
      </c>
      <c r="C4648" s="7" t="n">
        <v>11</v>
      </c>
      <c r="D4648" s="7" t="n">
        <v>3</v>
      </c>
      <c r="E4648" s="7" t="n">
        <v>40</v>
      </c>
      <c r="F4648" s="7" t="n">
        <v>0</v>
      </c>
    </row>
    <row r="4649" spans="1:7">
      <c r="A4649" t="s">
        <v>4</v>
      </c>
      <c r="B4649" s="4" t="s">
        <v>5</v>
      </c>
      <c r="C4649" s="4" t="s">
        <v>13</v>
      </c>
      <c r="D4649" s="4" t="s">
        <v>13</v>
      </c>
      <c r="E4649" s="4" t="s">
        <v>24</v>
      </c>
      <c r="F4649" s="4" t="s">
        <v>24</v>
      </c>
      <c r="G4649" s="4" t="s">
        <v>24</v>
      </c>
      <c r="H4649" s="4" t="s">
        <v>10</v>
      </c>
      <c r="I4649" s="4" t="s">
        <v>13</v>
      </c>
    </row>
    <row r="4650" spans="1:7">
      <c r="A4650" t="n">
        <v>35911</v>
      </c>
      <c r="B4650" s="39" t="n">
        <v>45</v>
      </c>
      <c r="C4650" s="7" t="n">
        <v>4</v>
      </c>
      <c r="D4650" s="7" t="n">
        <v>3</v>
      </c>
      <c r="E4650" s="7" t="n">
        <v>10.8999996185303</v>
      </c>
      <c r="F4650" s="7" t="n">
        <v>177.869995117188</v>
      </c>
      <c r="G4650" s="7" t="n">
        <v>0</v>
      </c>
      <c r="H4650" s="7" t="n">
        <v>10000</v>
      </c>
      <c r="I4650" s="7" t="n">
        <v>1</v>
      </c>
    </row>
    <row r="4651" spans="1:7">
      <c r="A4651" t="s">
        <v>4</v>
      </c>
      <c r="B4651" s="4" t="s">
        <v>5</v>
      </c>
      <c r="C4651" s="4" t="s">
        <v>10</v>
      </c>
      <c r="D4651" s="4" t="s">
        <v>24</v>
      </c>
      <c r="E4651" s="4" t="s">
        <v>24</v>
      </c>
      <c r="F4651" s="4" t="s">
        <v>24</v>
      </c>
      <c r="G4651" s="4" t="s">
        <v>24</v>
      </c>
    </row>
    <row r="4652" spans="1:7">
      <c r="A4652" t="n">
        <v>35929</v>
      </c>
      <c r="B4652" s="37" t="n">
        <v>46</v>
      </c>
      <c r="C4652" s="7" t="n">
        <v>61489</v>
      </c>
      <c r="D4652" s="7" t="n">
        <v>-5.38000011444092</v>
      </c>
      <c r="E4652" s="7" t="n">
        <v>13.210000038147</v>
      </c>
      <c r="F4652" s="7" t="n">
        <v>-187.610000610352</v>
      </c>
      <c r="G4652" s="7" t="n">
        <v>148.600006103516</v>
      </c>
    </row>
    <row r="4653" spans="1:7">
      <c r="A4653" t="s">
        <v>4</v>
      </c>
      <c r="B4653" s="4" t="s">
        <v>5</v>
      </c>
      <c r="C4653" s="4" t="s">
        <v>13</v>
      </c>
      <c r="D4653" s="4" t="s">
        <v>10</v>
      </c>
    </row>
    <row r="4654" spans="1:7">
      <c r="A4654" t="n">
        <v>35948</v>
      </c>
      <c r="B4654" s="22" t="n">
        <v>58</v>
      </c>
      <c r="C4654" s="7" t="n">
        <v>255</v>
      </c>
      <c r="D4654" s="7" t="n">
        <v>0</v>
      </c>
    </row>
    <row r="4655" spans="1:7">
      <c r="A4655" t="s">
        <v>4</v>
      </c>
      <c r="B4655" s="4" t="s">
        <v>5</v>
      </c>
      <c r="C4655" s="4" t="s">
        <v>13</v>
      </c>
      <c r="D4655" s="4" t="s">
        <v>10</v>
      </c>
      <c r="E4655" s="4" t="s">
        <v>6</v>
      </c>
    </row>
    <row r="4656" spans="1:7">
      <c r="A4656" t="n">
        <v>35952</v>
      </c>
      <c r="B4656" s="48" t="n">
        <v>51</v>
      </c>
      <c r="C4656" s="7" t="n">
        <v>4</v>
      </c>
      <c r="D4656" s="7" t="n">
        <v>27</v>
      </c>
      <c r="E4656" s="7" t="s">
        <v>283</v>
      </c>
    </row>
    <row r="4657" spans="1:9">
      <c r="A4657" t="s">
        <v>4</v>
      </c>
      <c r="B4657" s="4" t="s">
        <v>5</v>
      </c>
      <c r="C4657" s="4" t="s">
        <v>10</v>
      </c>
    </row>
    <row r="4658" spans="1:9">
      <c r="A4658" t="n">
        <v>35966</v>
      </c>
      <c r="B4658" s="32" t="n">
        <v>16</v>
      </c>
      <c r="C4658" s="7" t="n">
        <v>0</v>
      </c>
    </row>
    <row r="4659" spans="1:9">
      <c r="A4659" t="s">
        <v>4</v>
      </c>
      <c r="B4659" s="4" t="s">
        <v>5</v>
      </c>
      <c r="C4659" s="4" t="s">
        <v>10</v>
      </c>
      <c r="D4659" s="4" t="s">
        <v>13</v>
      </c>
      <c r="E4659" s="4" t="s">
        <v>9</v>
      </c>
      <c r="F4659" s="4" t="s">
        <v>81</v>
      </c>
      <c r="G4659" s="4" t="s">
        <v>13</v>
      </c>
      <c r="H4659" s="4" t="s">
        <v>13</v>
      </c>
    </row>
    <row r="4660" spans="1:9">
      <c r="A4660" t="n">
        <v>35969</v>
      </c>
      <c r="B4660" s="49" t="n">
        <v>26</v>
      </c>
      <c r="C4660" s="7" t="n">
        <v>27</v>
      </c>
      <c r="D4660" s="7" t="n">
        <v>17</v>
      </c>
      <c r="E4660" s="7" t="n">
        <v>31311</v>
      </c>
      <c r="F4660" s="7" t="s">
        <v>368</v>
      </c>
      <c r="G4660" s="7" t="n">
        <v>2</v>
      </c>
      <c r="H4660" s="7" t="n">
        <v>0</v>
      </c>
    </row>
    <row r="4661" spans="1:9">
      <c r="A4661" t="s">
        <v>4</v>
      </c>
      <c r="B4661" s="4" t="s">
        <v>5</v>
      </c>
    </row>
    <row r="4662" spans="1:9">
      <c r="A4662" t="n">
        <v>36080</v>
      </c>
      <c r="B4662" s="50" t="n">
        <v>28</v>
      </c>
    </row>
    <row r="4663" spans="1:9">
      <c r="A4663" t="s">
        <v>4</v>
      </c>
      <c r="B4663" s="4" t="s">
        <v>5</v>
      </c>
      <c r="C4663" s="4" t="s">
        <v>10</v>
      </c>
      <c r="D4663" s="4" t="s">
        <v>13</v>
      </c>
    </row>
    <row r="4664" spans="1:9">
      <c r="A4664" t="n">
        <v>36081</v>
      </c>
      <c r="B4664" s="51" t="n">
        <v>89</v>
      </c>
      <c r="C4664" s="7" t="n">
        <v>65533</v>
      </c>
      <c r="D4664" s="7" t="n">
        <v>1</v>
      </c>
    </row>
    <row r="4665" spans="1:9">
      <c r="A4665" t="s">
        <v>4</v>
      </c>
      <c r="B4665" s="4" t="s">
        <v>5</v>
      </c>
      <c r="C4665" s="4" t="s">
        <v>13</v>
      </c>
      <c r="D4665" s="20" t="s">
        <v>33</v>
      </c>
      <c r="E4665" s="4" t="s">
        <v>5</v>
      </c>
      <c r="F4665" s="4" t="s">
        <v>13</v>
      </c>
      <c r="G4665" s="4" t="s">
        <v>10</v>
      </c>
      <c r="H4665" s="20" t="s">
        <v>34</v>
      </c>
      <c r="I4665" s="4" t="s">
        <v>13</v>
      </c>
      <c r="J4665" s="4" t="s">
        <v>23</v>
      </c>
    </row>
    <row r="4666" spans="1:9">
      <c r="A4666" t="n">
        <v>36085</v>
      </c>
      <c r="B4666" s="11" t="n">
        <v>5</v>
      </c>
      <c r="C4666" s="7" t="n">
        <v>28</v>
      </c>
      <c r="D4666" s="20" t="s">
        <v>3</v>
      </c>
      <c r="E4666" s="30" t="n">
        <v>64</v>
      </c>
      <c r="F4666" s="7" t="n">
        <v>5</v>
      </c>
      <c r="G4666" s="7" t="n">
        <v>16</v>
      </c>
      <c r="H4666" s="20" t="s">
        <v>3</v>
      </c>
      <c r="I4666" s="7" t="n">
        <v>1</v>
      </c>
      <c r="J4666" s="12" t="n">
        <f t="normal" ca="1">A4678</f>
        <v>0</v>
      </c>
    </row>
    <row r="4667" spans="1:9">
      <c r="A4667" t="s">
        <v>4</v>
      </c>
      <c r="B4667" s="4" t="s">
        <v>5</v>
      </c>
      <c r="C4667" s="4" t="s">
        <v>13</v>
      </c>
      <c r="D4667" s="4" t="s">
        <v>10</v>
      </c>
      <c r="E4667" s="4" t="s">
        <v>6</v>
      </c>
    </row>
    <row r="4668" spans="1:9">
      <c r="A4668" t="n">
        <v>36096</v>
      </c>
      <c r="B4668" s="48" t="n">
        <v>51</v>
      </c>
      <c r="C4668" s="7" t="n">
        <v>4</v>
      </c>
      <c r="D4668" s="7" t="n">
        <v>27</v>
      </c>
      <c r="E4668" s="7" t="s">
        <v>366</v>
      </c>
    </row>
    <row r="4669" spans="1:9">
      <c r="A4669" t="s">
        <v>4</v>
      </c>
      <c r="B4669" s="4" t="s">
        <v>5</v>
      </c>
      <c r="C4669" s="4" t="s">
        <v>10</v>
      </c>
    </row>
    <row r="4670" spans="1:9">
      <c r="A4670" t="n">
        <v>36109</v>
      </c>
      <c r="B4670" s="32" t="n">
        <v>16</v>
      </c>
      <c r="C4670" s="7" t="n">
        <v>0</v>
      </c>
    </row>
    <row r="4671" spans="1:9">
      <c r="A4671" t="s">
        <v>4</v>
      </c>
      <c r="B4671" s="4" t="s">
        <v>5</v>
      </c>
      <c r="C4671" s="4" t="s">
        <v>10</v>
      </c>
      <c r="D4671" s="4" t="s">
        <v>13</v>
      </c>
      <c r="E4671" s="4" t="s">
        <v>9</v>
      </c>
      <c r="F4671" s="4" t="s">
        <v>81</v>
      </c>
      <c r="G4671" s="4" t="s">
        <v>13</v>
      </c>
      <c r="H4671" s="4" t="s">
        <v>13</v>
      </c>
    </row>
    <row r="4672" spans="1:9">
      <c r="A4672" t="n">
        <v>36112</v>
      </c>
      <c r="B4672" s="49" t="n">
        <v>26</v>
      </c>
      <c r="C4672" s="7" t="n">
        <v>27</v>
      </c>
      <c r="D4672" s="7" t="n">
        <v>17</v>
      </c>
      <c r="E4672" s="7" t="n">
        <v>31312</v>
      </c>
      <c r="F4672" s="7" t="s">
        <v>369</v>
      </c>
      <c r="G4672" s="7" t="n">
        <v>2</v>
      </c>
      <c r="H4672" s="7" t="n">
        <v>0</v>
      </c>
    </row>
    <row r="4673" spans="1:10">
      <c r="A4673" t="s">
        <v>4</v>
      </c>
      <c r="B4673" s="4" t="s">
        <v>5</v>
      </c>
    </row>
    <row r="4674" spans="1:10">
      <c r="A4674" t="n">
        <v>36167</v>
      </c>
      <c r="B4674" s="50" t="n">
        <v>28</v>
      </c>
    </row>
    <row r="4675" spans="1:10">
      <c r="A4675" t="s">
        <v>4</v>
      </c>
      <c r="B4675" s="4" t="s">
        <v>5</v>
      </c>
      <c r="C4675" s="4" t="s">
        <v>23</v>
      </c>
    </row>
    <row r="4676" spans="1:10">
      <c r="A4676" t="n">
        <v>36168</v>
      </c>
      <c r="B4676" s="14" t="n">
        <v>3</v>
      </c>
      <c r="C4676" s="12" t="n">
        <f t="normal" ca="1">A4688</f>
        <v>0</v>
      </c>
    </row>
    <row r="4677" spans="1:10">
      <c r="A4677" t="s">
        <v>4</v>
      </c>
      <c r="B4677" s="4" t="s">
        <v>5</v>
      </c>
      <c r="C4677" s="4" t="s">
        <v>13</v>
      </c>
      <c r="D4677" s="20" t="s">
        <v>33</v>
      </c>
      <c r="E4677" s="4" t="s">
        <v>5</v>
      </c>
      <c r="F4677" s="4" t="s">
        <v>13</v>
      </c>
      <c r="G4677" s="4" t="s">
        <v>10</v>
      </c>
      <c r="H4677" s="20" t="s">
        <v>34</v>
      </c>
      <c r="I4677" s="4" t="s">
        <v>13</v>
      </c>
      <c r="J4677" s="4" t="s">
        <v>23</v>
      </c>
    </row>
    <row r="4678" spans="1:10">
      <c r="A4678" t="n">
        <v>36173</v>
      </c>
      <c r="B4678" s="11" t="n">
        <v>5</v>
      </c>
      <c r="C4678" s="7" t="n">
        <v>28</v>
      </c>
      <c r="D4678" s="20" t="s">
        <v>3</v>
      </c>
      <c r="E4678" s="30" t="n">
        <v>64</v>
      </c>
      <c r="F4678" s="7" t="n">
        <v>5</v>
      </c>
      <c r="G4678" s="7" t="n">
        <v>15</v>
      </c>
      <c r="H4678" s="20" t="s">
        <v>3</v>
      </c>
      <c r="I4678" s="7" t="n">
        <v>1</v>
      </c>
      <c r="J4678" s="12" t="n">
        <f t="normal" ca="1">A4688</f>
        <v>0</v>
      </c>
    </row>
    <row r="4679" spans="1:10">
      <c r="A4679" t="s">
        <v>4</v>
      </c>
      <c r="B4679" s="4" t="s">
        <v>5</v>
      </c>
      <c r="C4679" s="4" t="s">
        <v>13</v>
      </c>
      <c r="D4679" s="4" t="s">
        <v>10</v>
      </c>
      <c r="E4679" s="4" t="s">
        <v>6</v>
      </c>
    </row>
    <row r="4680" spans="1:10">
      <c r="A4680" t="n">
        <v>36184</v>
      </c>
      <c r="B4680" s="48" t="n">
        <v>51</v>
      </c>
      <c r="C4680" s="7" t="n">
        <v>4</v>
      </c>
      <c r="D4680" s="7" t="n">
        <v>27</v>
      </c>
      <c r="E4680" s="7" t="s">
        <v>366</v>
      </c>
    </row>
    <row r="4681" spans="1:10">
      <c r="A4681" t="s">
        <v>4</v>
      </c>
      <c r="B4681" s="4" t="s">
        <v>5</v>
      </c>
      <c r="C4681" s="4" t="s">
        <v>10</v>
      </c>
    </row>
    <row r="4682" spans="1:10">
      <c r="A4682" t="n">
        <v>36197</v>
      </c>
      <c r="B4682" s="32" t="n">
        <v>16</v>
      </c>
      <c r="C4682" s="7" t="n">
        <v>0</v>
      </c>
    </row>
    <row r="4683" spans="1:10">
      <c r="A4683" t="s">
        <v>4</v>
      </c>
      <c r="B4683" s="4" t="s">
        <v>5</v>
      </c>
      <c r="C4683" s="4" t="s">
        <v>10</v>
      </c>
      <c r="D4683" s="4" t="s">
        <v>13</v>
      </c>
      <c r="E4683" s="4" t="s">
        <v>9</v>
      </c>
      <c r="F4683" s="4" t="s">
        <v>81</v>
      </c>
      <c r="G4683" s="4" t="s">
        <v>13</v>
      </c>
      <c r="H4683" s="4" t="s">
        <v>13</v>
      </c>
    </row>
    <row r="4684" spans="1:10">
      <c r="A4684" t="n">
        <v>36200</v>
      </c>
      <c r="B4684" s="49" t="n">
        <v>26</v>
      </c>
      <c r="C4684" s="7" t="n">
        <v>27</v>
      </c>
      <c r="D4684" s="7" t="n">
        <v>17</v>
      </c>
      <c r="E4684" s="7" t="n">
        <v>31313</v>
      </c>
      <c r="F4684" s="7" t="s">
        <v>370</v>
      </c>
      <c r="G4684" s="7" t="n">
        <v>2</v>
      </c>
      <c r="H4684" s="7" t="n">
        <v>0</v>
      </c>
    </row>
    <row r="4685" spans="1:10">
      <c r="A4685" t="s">
        <v>4</v>
      </c>
      <c r="B4685" s="4" t="s">
        <v>5</v>
      </c>
    </row>
    <row r="4686" spans="1:10">
      <c r="A4686" t="n">
        <v>36256</v>
      </c>
      <c r="B4686" s="50" t="n">
        <v>28</v>
      </c>
    </row>
    <row r="4687" spans="1:10">
      <c r="A4687" t="s">
        <v>4</v>
      </c>
      <c r="B4687" s="4" t="s">
        <v>5</v>
      </c>
      <c r="C4687" s="4" t="s">
        <v>10</v>
      </c>
      <c r="D4687" s="4" t="s">
        <v>13</v>
      </c>
    </row>
    <row r="4688" spans="1:10">
      <c r="A4688" t="n">
        <v>36257</v>
      </c>
      <c r="B4688" s="51" t="n">
        <v>89</v>
      </c>
      <c r="C4688" s="7" t="n">
        <v>65533</v>
      </c>
      <c r="D4688" s="7" t="n">
        <v>1</v>
      </c>
    </row>
    <row r="4689" spans="1:10">
      <c r="A4689" t="s">
        <v>4</v>
      </c>
      <c r="B4689" s="4" t="s">
        <v>5</v>
      </c>
      <c r="C4689" s="4" t="s">
        <v>10</v>
      </c>
    </row>
    <row r="4690" spans="1:10">
      <c r="A4690" t="n">
        <v>36261</v>
      </c>
      <c r="B4690" s="32" t="n">
        <v>16</v>
      </c>
      <c r="C4690" s="7" t="n">
        <v>300</v>
      </c>
    </row>
    <row r="4691" spans="1:10">
      <c r="A4691" t="s">
        <v>4</v>
      </c>
      <c r="B4691" s="4" t="s">
        <v>5</v>
      </c>
      <c r="C4691" s="4" t="s">
        <v>13</v>
      </c>
      <c r="D4691" s="4" t="s">
        <v>10</v>
      </c>
      <c r="E4691" s="4" t="s">
        <v>6</v>
      </c>
    </row>
    <row r="4692" spans="1:10">
      <c r="A4692" t="n">
        <v>36264</v>
      </c>
      <c r="B4692" s="48" t="n">
        <v>51</v>
      </c>
      <c r="C4692" s="7" t="n">
        <v>4</v>
      </c>
      <c r="D4692" s="7" t="n">
        <v>27</v>
      </c>
      <c r="E4692" s="7" t="s">
        <v>263</v>
      </c>
    </row>
    <row r="4693" spans="1:10">
      <c r="A4693" t="s">
        <v>4</v>
      </c>
      <c r="B4693" s="4" t="s">
        <v>5</v>
      </c>
      <c r="C4693" s="4" t="s">
        <v>10</v>
      </c>
    </row>
    <row r="4694" spans="1:10">
      <c r="A4694" t="n">
        <v>36278</v>
      </c>
      <c r="B4694" s="32" t="n">
        <v>16</v>
      </c>
      <c r="C4694" s="7" t="n">
        <v>0</v>
      </c>
    </row>
    <row r="4695" spans="1:10">
      <c r="A4695" t="s">
        <v>4</v>
      </c>
      <c r="B4695" s="4" t="s">
        <v>5</v>
      </c>
      <c r="C4695" s="4" t="s">
        <v>10</v>
      </c>
      <c r="D4695" s="4" t="s">
        <v>13</v>
      </c>
      <c r="E4695" s="4" t="s">
        <v>9</v>
      </c>
      <c r="F4695" s="4" t="s">
        <v>81</v>
      </c>
      <c r="G4695" s="4" t="s">
        <v>13</v>
      </c>
      <c r="H4695" s="4" t="s">
        <v>13</v>
      </c>
    </row>
    <row r="4696" spans="1:10">
      <c r="A4696" t="n">
        <v>36281</v>
      </c>
      <c r="B4696" s="49" t="n">
        <v>26</v>
      </c>
      <c r="C4696" s="7" t="n">
        <v>27</v>
      </c>
      <c r="D4696" s="7" t="n">
        <v>17</v>
      </c>
      <c r="E4696" s="7" t="n">
        <v>31314</v>
      </c>
      <c r="F4696" s="7" t="s">
        <v>371</v>
      </c>
      <c r="G4696" s="7" t="n">
        <v>2</v>
      </c>
      <c r="H4696" s="7" t="n">
        <v>0</v>
      </c>
    </row>
    <row r="4697" spans="1:10">
      <c r="A4697" t="s">
        <v>4</v>
      </c>
      <c r="B4697" s="4" t="s">
        <v>5</v>
      </c>
    </row>
    <row r="4698" spans="1:10">
      <c r="A4698" t="n">
        <v>36365</v>
      </c>
      <c r="B4698" s="50" t="n">
        <v>28</v>
      </c>
    </row>
    <row r="4699" spans="1:10">
      <c r="A4699" t="s">
        <v>4</v>
      </c>
      <c r="B4699" s="4" t="s">
        <v>5</v>
      </c>
      <c r="C4699" s="4" t="s">
        <v>10</v>
      </c>
    </row>
    <row r="4700" spans="1:10">
      <c r="A4700" t="n">
        <v>36366</v>
      </c>
      <c r="B4700" s="32" t="n">
        <v>16</v>
      </c>
      <c r="C4700" s="7" t="n">
        <v>500</v>
      </c>
    </row>
    <row r="4701" spans="1:10">
      <c r="A4701" t="s">
        <v>4</v>
      </c>
      <c r="B4701" s="4" t="s">
        <v>5</v>
      </c>
      <c r="C4701" s="4" t="s">
        <v>10</v>
      </c>
      <c r="D4701" s="4" t="s">
        <v>13</v>
      </c>
      <c r="E4701" s="4" t="s">
        <v>13</v>
      </c>
      <c r="F4701" s="4" t="s">
        <v>6</v>
      </c>
    </row>
    <row r="4702" spans="1:10">
      <c r="A4702" t="n">
        <v>36369</v>
      </c>
      <c r="B4702" s="27" t="n">
        <v>47</v>
      </c>
      <c r="C4702" s="7" t="n">
        <v>27</v>
      </c>
      <c r="D4702" s="7" t="n">
        <v>0</v>
      </c>
      <c r="E4702" s="7" t="n">
        <v>0</v>
      </c>
      <c r="F4702" s="7" t="s">
        <v>209</v>
      </c>
    </row>
    <row r="4703" spans="1:10">
      <c r="A4703" t="s">
        <v>4</v>
      </c>
      <c r="B4703" s="4" t="s">
        <v>5</v>
      </c>
      <c r="C4703" s="4" t="s">
        <v>10</v>
      </c>
    </row>
    <row r="4704" spans="1:10">
      <c r="A4704" t="n">
        <v>36384</v>
      </c>
      <c r="B4704" s="32" t="n">
        <v>16</v>
      </c>
      <c r="C4704" s="7" t="n">
        <v>300</v>
      </c>
    </row>
    <row r="4705" spans="1:8">
      <c r="A4705" t="s">
        <v>4</v>
      </c>
      <c r="B4705" s="4" t="s">
        <v>5</v>
      </c>
      <c r="C4705" s="4" t="s">
        <v>13</v>
      </c>
      <c r="D4705" s="4" t="s">
        <v>10</v>
      </c>
      <c r="E4705" s="4" t="s">
        <v>10</v>
      </c>
      <c r="F4705" s="4" t="s">
        <v>9</v>
      </c>
    </row>
    <row r="4706" spans="1:8">
      <c r="A4706" t="n">
        <v>36387</v>
      </c>
      <c r="B4706" s="40" t="n">
        <v>84</v>
      </c>
      <c r="C4706" s="7" t="n">
        <v>0</v>
      </c>
      <c r="D4706" s="7" t="n">
        <v>2</v>
      </c>
      <c r="E4706" s="7" t="n">
        <v>0</v>
      </c>
      <c r="F4706" s="7" t="n">
        <v>1050253722</v>
      </c>
    </row>
    <row r="4707" spans="1:8">
      <c r="A4707" t="s">
        <v>4</v>
      </c>
      <c r="B4707" s="4" t="s">
        <v>5</v>
      </c>
      <c r="C4707" s="4" t="s">
        <v>10</v>
      </c>
      <c r="D4707" s="4" t="s">
        <v>10</v>
      </c>
      <c r="E4707" s="4" t="s">
        <v>24</v>
      </c>
      <c r="F4707" s="4" t="s">
        <v>24</v>
      </c>
      <c r="G4707" s="4" t="s">
        <v>24</v>
      </c>
      <c r="H4707" s="4" t="s">
        <v>24</v>
      </c>
      <c r="I4707" s="4" t="s">
        <v>24</v>
      </c>
      <c r="J4707" s="4" t="s">
        <v>13</v>
      </c>
      <c r="K4707" s="4" t="s">
        <v>10</v>
      </c>
    </row>
    <row r="4708" spans="1:8">
      <c r="A4708" t="n">
        <v>36397</v>
      </c>
      <c r="B4708" s="71" t="n">
        <v>55</v>
      </c>
      <c r="C4708" s="7" t="n">
        <v>27</v>
      </c>
      <c r="D4708" s="7" t="n">
        <v>65026</v>
      </c>
      <c r="E4708" s="7" t="n">
        <v>-3</v>
      </c>
      <c r="F4708" s="7" t="n">
        <v>13.210000038147</v>
      </c>
      <c r="G4708" s="7" t="n">
        <v>-192.850006103516</v>
      </c>
      <c r="H4708" s="7" t="n">
        <v>5</v>
      </c>
      <c r="I4708" s="7" t="n">
        <v>10</v>
      </c>
      <c r="J4708" s="7" t="n">
        <v>0</v>
      </c>
      <c r="K4708" s="7" t="n">
        <v>129</v>
      </c>
    </row>
    <row r="4709" spans="1:8">
      <c r="A4709" t="s">
        <v>4</v>
      </c>
      <c r="B4709" s="4" t="s">
        <v>5</v>
      </c>
      <c r="C4709" s="4" t="s">
        <v>13</v>
      </c>
      <c r="D4709" s="4" t="s">
        <v>10</v>
      </c>
      <c r="E4709" s="4" t="s">
        <v>24</v>
      </c>
      <c r="F4709" s="4" t="s">
        <v>10</v>
      </c>
      <c r="G4709" s="4" t="s">
        <v>9</v>
      </c>
      <c r="H4709" s="4" t="s">
        <v>9</v>
      </c>
      <c r="I4709" s="4" t="s">
        <v>10</v>
      </c>
      <c r="J4709" s="4" t="s">
        <v>10</v>
      </c>
      <c r="K4709" s="4" t="s">
        <v>9</v>
      </c>
      <c r="L4709" s="4" t="s">
        <v>9</v>
      </c>
      <c r="M4709" s="4" t="s">
        <v>9</v>
      </c>
      <c r="N4709" s="4" t="s">
        <v>9</v>
      </c>
      <c r="O4709" s="4" t="s">
        <v>6</v>
      </c>
    </row>
    <row r="4710" spans="1:8">
      <c r="A4710" t="n">
        <v>36425</v>
      </c>
      <c r="B4710" s="15" t="n">
        <v>50</v>
      </c>
      <c r="C4710" s="7" t="n">
        <v>0</v>
      </c>
      <c r="D4710" s="7" t="n">
        <v>4023</v>
      </c>
      <c r="E4710" s="7" t="n">
        <v>1</v>
      </c>
      <c r="F4710" s="7" t="n">
        <v>300</v>
      </c>
      <c r="G4710" s="7" t="n">
        <v>0</v>
      </c>
      <c r="H4710" s="7" t="n">
        <v>-1069547520</v>
      </c>
      <c r="I4710" s="7" t="n">
        <v>0</v>
      </c>
      <c r="J4710" s="7" t="n">
        <v>65533</v>
      </c>
      <c r="K4710" s="7" t="n">
        <v>0</v>
      </c>
      <c r="L4710" s="7" t="n">
        <v>0</v>
      </c>
      <c r="M4710" s="7" t="n">
        <v>0</v>
      </c>
      <c r="N4710" s="7" t="n">
        <v>0</v>
      </c>
      <c r="O4710" s="7" t="s">
        <v>12</v>
      </c>
    </row>
    <row r="4711" spans="1:8">
      <c r="A4711" t="s">
        <v>4</v>
      </c>
      <c r="B4711" s="4" t="s">
        <v>5</v>
      </c>
      <c r="C4711" s="4" t="s">
        <v>13</v>
      </c>
      <c r="D4711" s="4" t="s">
        <v>10</v>
      </c>
      <c r="E4711" s="4" t="s">
        <v>24</v>
      </c>
      <c r="F4711" s="4" t="s">
        <v>10</v>
      </c>
      <c r="G4711" s="4" t="s">
        <v>9</v>
      </c>
      <c r="H4711" s="4" t="s">
        <v>9</v>
      </c>
      <c r="I4711" s="4" t="s">
        <v>10</v>
      </c>
      <c r="J4711" s="4" t="s">
        <v>10</v>
      </c>
      <c r="K4711" s="4" t="s">
        <v>9</v>
      </c>
      <c r="L4711" s="4" t="s">
        <v>9</v>
      </c>
      <c r="M4711" s="4" t="s">
        <v>9</v>
      </c>
      <c r="N4711" s="4" t="s">
        <v>9</v>
      </c>
      <c r="O4711" s="4" t="s">
        <v>6</v>
      </c>
    </row>
    <row r="4712" spans="1:8">
      <c r="A4712" t="n">
        <v>36464</v>
      </c>
      <c r="B4712" s="15" t="n">
        <v>50</v>
      </c>
      <c r="C4712" s="7" t="n">
        <v>0</v>
      </c>
      <c r="D4712" s="7" t="n">
        <v>4255</v>
      </c>
      <c r="E4712" s="7" t="n">
        <v>1</v>
      </c>
      <c r="F4712" s="7" t="n">
        <v>300</v>
      </c>
      <c r="G4712" s="7" t="n">
        <v>0</v>
      </c>
      <c r="H4712" s="7" t="n">
        <v>-1061158912</v>
      </c>
      <c r="I4712" s="7" t="n">
        <v>0</v>
      </c>
      <c r="J4712" s="7" t="n">
        <v>65533</v>
      </c>
      <c r="K4712" s="7" t="n">
        <v>0</v>
      </c>
      <c r="L4712" s="7" t="n">
        <v>0</v>
      </c>
      <c r="M4712" s="7" t="n">
        <v>0</v>
      </c>
      <c r="N4712" s="7" t="n">
        <v>0</v>
      </c>
      <c r="O4712" s="7" t="s">
        <v>12</v>
      </c>
    </row>
    <row r="4713" spans="1:8">
      <c r="A4713" t="s">
        <v>4</v>
      </c>
      <c r="B4713" s="4" t="s">
        <v>5</v>
      </c>
      <c r="C4713" s="4" t="s">
        <v>13</v>
      </c>
      <c r="D4713" s="4" t="s">
        <v>13</v>
      </c>
      <c r="E4713" s="4" t="s">
        <v>24</v>
      </c>
      <c r="F4713" s="4" t="s">
        <v>10</v>
      </c>
    </row>
    <row r="4714" spans="1:8">
      <c r="A4714" t="n">
        <v>36503</v>
      </c>
      <c r="B4714" s="39" t="n">
        <v>45</v>
      </c>
      <c r="C4714" s="7" t="n">
        <v>5</v>
      </c>
      <c r="D4714" s="7" t="n">
        <v>0</v>
      </c>
      <c r="E4714" s="7" t="n">
        <v>2.09999990463257</v>
      </c>
      <c r="F4714" s="7" t="n">
        <v>750</v>
      </c>
    </row>
    <row r="4715" spans="1:8">
      <c r="A4715" t="s">
        <v>4</v>
      </c>
      <c r="B4715" s="4" t="s">
        <v>5</v>
      </c>
      <c r="C4715" s="4" t="s">
        <v>10</v>
      </c>
    </row>
    <row r="4716" spans="1:8">
      <c r="A4716" t="n">
        <v>36512</v>
      </c>
      <c r="B4716" s="32" t="n">
        <v>16</v>
      </c>
      <c r="C4716" s="7" t="n">
        <v>500</v>
      </c>
    </row>
    <row r="4717" spans="1:8">
      <c r="A4717" t="s">
        <v>4</v>
      </c>
      <c r="B4717" s="4" t="s">
        <v>5</v>
      </c>
      <c r="C4717" s="4" t="s">
        <v>13</v>
      </c>
      <c r="D4717" s="4" t="s">
        <v>10</v>
      </c>
      <c r="E4717" s="4" t="s">
        <v>24</v>
      </c>
    </row>
    <row r="4718" spans="1:8">
      <c r="A4718" t="n">
        <v>36515</v>
      </c>
      <c r="B4718" s="22" t="n">
        <v>58</v>
      </c>
      <c r="C4718" s="7" t="n">
        <v>101</v>
      </c>
      <c r="D4718" s="7" t="n">
        <v>500</v>
      </c>
      <c r="E4718" s="7" t="n">
        <v>1</v>
      </c>
    </row>
    <row r="4719" spans="1:8">
      <c r="A4719" t="s">
        <v>4</v>
      </c>
      <c r="B4719" s="4" t="s">
        <v>5</v>
      </c>
      <c r="C4719" s="4" t="s">
        <v>13</v>
      </c>
      <c r="D4719" s="4" t="s">
        <v>10</v>
      </c>
    </row>
    <row r="4720" spans="1:8">
      <c r="A4720" t="n">
        <v>36523</v>
      </c>
      <c r="B4720" s="22" t="n">
        <v>58</v>
      </c>
      <c r="C4720" s="7" t="n">
        <v>254</v>
      </c>
      <c r="D4720" s="7" t="n">
        <v>0</v>
      </c>
    </row>
    <row r="4721" spans="1:15">
      <c r="A4721" t="s">
        <v>4</v>
      </c>
      <c r="B4721" s="4" t="s">
        <v>5</v>
      </c>
      <c r="C4721" s="4" t="s">
        <v>13</v>
      </c>
    </row>
    <row r="4722" spans="1:15">
      <c r="A4722" t="n">
        <v>36527</v>
      </c>
      <c r="B4722" s="39" t="n">
        <v>45</v>
      </c>
      <c r="C4722" s="7" t="n">
        <v>16</v>
      </c>
    </row>
    <row r="4723" spans="1:15">
      <c r="A4723" t="s">
        <v>4</v>
      </c>
      <c r="B4723" s="4" t="s">
        <v>5</v>
      </c>
      <c r="C4723" s="4" t="s">
        <v>13</v>
      </c>
      <c r="D4723" s="4" t="s">
        <v>13</v>
      </c>
      <c r="E4723" s="4" t="s">
        <v>24</v>
      </c>
      <c r="F4723" s="4" t="s">
        <v>24</v>
      </c>
      <c r="G4723" s="4" t="s">
        <v>24</v>
      </c>
      <c r="H4723" s="4" t="s">
        <v>10</v>
      </c>
    </row>
    <row r="4724" spans="1:15">
      <c r="A4724" t="n">
        <v>36529</v>
      </c>
      <c r="B4724" s="39" t="n">
        <v>45</v>
      </c>
      <c r="C4724" s="7" t="n">
        <v>2</v>
      </c>
      <c r="D4724" s="7" t="n">
        <v>3</v>
      </c>
      <c r="E4724" s="7" t="n">
        <v>-2.82999992370605</v>
      </c>
      <c r="F4724" s="7" t="n">
        <v>13.7799997329712</v>
      </c>
      <c r="G4724" s="7" t="n">
        <v>-192.809997558594</v>
      </c>
      <c r="H4724" s="7" t="n">
        <v>0</v>
      </c>
    </row>
    <row r="4725" spans="1:15">
      <c r="A4725" t="s">
        <v>4</v>
      </c>
      <c r="B4725" s="4" t="s">
        <v>5</v>
      </c>
      <c r="C4725" s="4" t="s">
        <v>13</v>
      </c>
      <c r="D4725" s="4" t="s">
        <v>13</v>
      </c>
      <c r="E4725" s="4" t="s">
        <v>24</v>
      </c>
      <c r="F4725" s="4" t="s">
        <v>24</v>
      </c>
      <c r="G4725" s="4" t="s">
        <v>24</v>
      </c>
      <c r="H4725" s="4" t="s">
        <v>10</v>
      </c>
      <c r="I4725" s="4" t="s">
        <v>13</v>
      </c>
    </row>
    <row r="4726" spans="1:15">
      <c r="A4726" t="n">
        <v>36546</v>
      </c>
      <c r="B4726" s="39" t="n">
        <v>45</v>
      </c>
      <c r="C4726" s="7" t="n">
        <v>4</v>
      </c>
      <c r="D4726" s="7" t="n">
        <v>3</v>
      </c>
      <c r="E4726" s="7" t="n">
        <v>15.6899995803833</v>
      </c>
      <c r="F4726" s="7" t="n">
        <v>100.540000915527</v>
      </c>
      <c r="G4726" s="7" t="n">
        <v>354</v>
      </c>
      <c r="H4726" s="7" t="n">
        <v>0</v>
      </c>
      <c r="I4726" s="7" t="n">
        <v>0</v>
      </c>
    </row>
    <row r="4727" spans="1:15">
      <c r="A4727" t="s">
        <v>4</v>
      </c>
      <c r="B4727" s="4" t="s">
        <v>5</v>
      </c>
      <c r="C4727" s="4" t="s">
        <v>13</v>
      </c>
      <c r="D4727" s="4" t="s">
        <v>13</v>
      </c>
      <c r="E4727" s="4" t="s">
        <v>24</v>
      </c>
      <c r="F4727" s="4" t="s">
        <v>10</v>
      </c>
    </row>
    <row r="4728" spans="1:15">
      <c r="A4728" t="n">
        <v>36564</v>
      </c>
      <c r="B4728" s="39" t="n">
        <v>45</v>
      </c>
      <c r="C4728" s="7" t="n">
        <v>5</v>
      </c>
      <c r="D4728" s="7" t="n">
        <v>3</v>
      </c>
      <c r="E4728" s="7" t="n">
        <v>1.60000002384186</v>
      </c>
      <c r="F4728" s="7" t="n">
        <v>0</v>
      </c>
    </row>
    <row r="4729" spans="1:15">
      <c r="A4729" t="s">
        <v>4</v>
      </c>
      <c r="B4729" s="4" t="s">
        <v>5</v>
      </c>
      <c r="C4729" s="4" t="s">
        <v>13</v>
      </c>
      <c r="D4729" s="4" t="s">
        <v>13</v>
      </c>
      <c r="E4729" s="4" t="s">
        <v>24</v>
      </c>
      <c r="F4729" s="4" t="s">
        <v>10</v>
      </c>
    </row>
    <row r="4730" spans="1:15">
      <c r="A4730" t="n">
        <v>36573</v>
      </c>
      <c r="B4730" s="39" t="n">
        <v>45</v>
      </c>
      <c r="C4730" s="7" t="n">
        <v>11</v>
      </c>
      <c r="D4730" s="7" t="n">
        <v>3</v>
      </c>
      <c r="E4730" s="7" t="n">
        <v>40.5999984741211</v>
      </c>
      <c r="F4730" s="7" t="n">
        <v>0</v>
      </c>
    </row>
    <row r="4731" spans="1:15">
      <c r="A4731" t="s">
        <v>4</v>
      </c>
      <c r="B4731" s="4" t="s">
        <v>5</v>
      </c>
      <c r="C4731" s="4" t="s">
        <v>13</v>
      </c>
      <c r="D4731" s="4" t="s">
        <v>10</v>
      </c>
      <c r="E4731" s="4" t="s">
        <v>10</v>
      </c>
      <c r="F4731" s="4" t="s">
        <v>9</v>
      </c>
    </row>
    <row r="4732" spans="1:15">
      <c r="A4732" t="n">
        <v>36582</v>
      </c>
      <c r="B4732" s="40" t="n">
        <v>84</v>
      </c>
      <c r="C4732" s="7" t="n">
        <v>0</v>
      </c>
      <c r="D4732" s="7" t="n">
        <v>0</v>
      </c>
      <c r="E4732" s="7" t="n">
        <v>0</v>
      </c>
      <c r="F4732" s="7" t="n">
        <v>1036831949</v>
      </c>
    </row>
    <row r="4733" spans="1:15">
      <c r="A4733" t="s">
        <v>4</v>
      </c>
      <c r="B4733" s="4" t="s">
        <v>5</v>
      </c>
      <c r="C4733" s="4" t="s">
        <v>10</v>
      </c>
      <c r="D4733" s="4" t="s">
        <v>24</v>
      </c>
      <c r="E4733" s="4" t="s">
        <v>24</v>
      </c>
      <c r="F4733" s="4" t="s">
        <v>24</v>
      </c>
      <c r="G4733" s="4" t="s">
        <v>24</v>
      </c>
    </row>
    <row r="4734" spans="1:15">
      <c r="A4734" t="n">
        <v>36592</v>
      </c>
      <c r="B4734" s="37" t="n">
        <v>46</v>
      </c>
      <c r="C4734" s="7" t="n">
        <v>29</v>
      </c>
      <c r="D4734" s="7" t="n">
        <v>-4.69999980926514</v>
      </c>
      <c r="E4734" s="7" t="n">
        <v>13.2200002670288</v>
      </c>
      <c r="F4734" s="7" t="n">
        <v>-193.649993896484</v>
      </c>
      <c r="G4734" s="7" t="n">
        <v>351.100006103516</v>
      </c>
    </row>
    <row r="4735" spans="1:15">
      <c r="A4735" t="s">
        <v>4</v>
      </c>
      <c r="B4735" s="4" t="s">
        <v>5</v>
      </c>
      <c r="C4735" s="4" t="s">
        <v>13</v>
      </c>
      <c r="D4735" s="4" t="s">
        <v>10</v>
      </c>
    </row>
    <row r="4736" spans="1:15">
      <c r="A4736" t="n">
        <v>36611</v>
      </c>
      <c r="B4736" s="22" t="n">
        <v>58</v>
      </c>
      <c r="C4736" s="7" t="n">
        <v>255</v>
      </c>
      <c r="D4736" s="7" t="n">
        <v>0</v>
      </c>
    </row>
    <row r="4737" spans="1:9">
      <c r="A4737" t="s">
        <v>4</v>
      </c>
      <c r="B4737" s="4" t="s">
        <v>5</v>
      </c>
      <c r="C4737" s="4" t="s">
        <v>10</v>
      </c>
    </row>
    <row r="4738" spans="1:9">
      <c r="A4738" t="n">
        <v>36615</v>
      </c>
      <c r="B4738" s="32" t="n">
        <v>16</v>
      </c>
      <c r="C4738" s="7" t="n">
        <v>500</v>
      </c>
    </row>
    <row r="4739" spans="1:9">
      <c r="A4739" t="s">
        <v>4</v>
      </c>
      <c r="B4739" s="4" t="s">
        <v>5</v>
      </c>
      <c r="C4739" s="4" t="s">
        <v>10</v>
      </c>
      <c r="D4739" s="4" t="s">
        <v>24</v>
      </c>
      <c r="E4739" s="4" t="s">
        <v>24</v>
      </c>
      <c r="F4739" s="4" t="s">
        <v>24</v>
      </c>
      <c r="G4739" s="4" t="s">
        <v>24</v>
      </c>
    </row>
    <row r="4740" spans="1:9">
      <c r="A4740" t="n">
        <v>36618</v>
      </c>
      <c r="B4740" s="37" t="n">
        <v>46</v>
      </c>
      <c r="C4740" s="7" t="n">
        <v>27</v>
      </c>
      <c r="D4740" s="7" t="n">
        <v>-3</v>
      </c>
      <c r="E4740" s="7" t="n">
        <v>13.210000038147</v>
      </c>
      <c r="F4740" s="7" t="n">
        <v>-192.850006103516</v>
      </c>
      <c r="G4740" s="7" t="n">
        <v>345.399993896484</v>
      </c>
    </row>
    <row r="4741" spans="1:9">
      <c r="A4741" t="s">
        <v>4</v>
      </c>
      <c r="B4741" s="4" t="s">
        <v>5</v>
      </c>
      <c r="C4741" s="4" t="s">
        <v>10</v>
      </c>
      <c r="D4741" s="4" t="s">
        <v>13</v>
      </c>
      <c r="E4741" s="4" t="s">
        <v>13</v>
      </c>
      <c r="F4741" s="4" t="s">
        <v>6</v>
      </c>
    </row>
    <row r="4742" spans="1:9">
      <c r="A4742" t="n">
        <v>36637</v>
      </c>
      <c r="B4742" s="27" t="n">
        <v>47</v>
      </c>
      <c r="C4742" s="7" t="n">
        <v>27</v>
      </c>
      <c r="D4742" s="7" t="n">
        <v>0</v>
      </c>
      <c r="E4742" s="7" t="n">
        <v>0</v>
      </c>
      <c r="F4742" s="7" t="s">
        <v>210</v>
      </c>
    </row>
    <row r="4743" spans="1:9">
      <c r="A4743" t="s">
        <v>4</v>
      </c>
      <c r="B4743" s="4" t="s">
        <v>5</v>
      </c>
      <c r="C4743" s="4" t="s">
        <v>13</v>
      </c>
      <c r="D4743" s="4" t="s">
        <v>10</v>
      </c>
      <c r="E4743" s="4" t="s">
        <v>24</v>
      </c>
      <c r="F4743" s="4" t="s">
        <v>10</v>
      </c>
      <c r="G4743" s="4" t="s">
        <v>9</v>
      </c>
      <c r="H4743" s="4" t="s">
        <v>9</v>
      </c>
      <c r="I4743" s="4" t="s">
        <v>10</v>
      </c>
      <c r="J4743" s="4" t="s">
        <v>10</v>
      </c>
      <c r="K4743" s="4" t="s">
        <v>9</v>
      </c>
      <c r="L4743" s="4" t="s">
        <v>9</v>
      </c>
      <c r="M4743" s="4" t="s">
        <v>9</v>
      </c>
      <c r="N4743" s="4" t="s">
        <v>9</v>
      </c>
      <c r="O4743" s="4" t="s">
        <v>6</v>
      </c>
    </row>
    <row r="4744" spans="1:9">
      <c r="A4744" t="n">
        <v>36653</v>
      </c>
      <c r="B4744" s="15" t="n">
        <v>50</v>
      </c>
      <c r="C4744" s="7" t="n">
        <v>0</v>
      </c>
      <c r="D4744" s="7" t="n">
        <v>4014</v>
      </c>
      <c r="E4744" s="7" t="n">
        <v>1</v>
      </c>
      <c r="F4744" s="7" t="n">
        <v>0</v>
      </c>
      <c r="G4744" s="7" t="n">
        <v>0</v>
      </c>
      <c r="H4744" s="7" t="n">
        <v>-1069547520</v>
      </c>
      <c r="I4744" s="7" t="n">
        <v>0</v>
      </c>
      <c r="J4744" s="7" t="n">
        <v>65533</v>
      </c>
      <c r="K4744" s="7" t="n">
        <v>0</v>
      </c>
      <c r="L4744" s="7" t="n">
        <v>0</v>
      </c>
      <c r="M4744" s="7" t="n">
        <v>0</v>
      </c>
      <c r="N4744" s="7" t="n">
        <v>0</v>
      </c>
      <c r="O4744" s="7" t="s">
        <v>12</v>
      </c>
    </row>
    <row r="4745" spans="1:9">
      <c r="A4745" t="s">
        <v>4</v>
      </c>
      <c r="B4745" s="4" t="s">
        <v>5</v>
      </c>
      <c r="C4745" s="4" t="s">
        <v>10</v>
      </c>
    </row>
    <row r="4746" spans="1:9">
      <c r="A4746" t="n">
        <v>36692</v>
      </c>
      <c r="B4746" s="32" t="n">
        <v>16</v>
      </c>
      <c r="C4746" s="7" t="n">
        <v>1000</v>
      </c>
    </row>
    <row r="4747" spans="1:9">
      <c r="A4747" t="s">
        <v>4</v>
      </c>
      <c r="B4747" s="4" t="s">
        <v>5</v>
      </c>
      <c r="C4747" s="4" t="s">
        <v>13</v>
      </c>
      <c r="D4747" s="4" t="s">
        <v>13</v>
      </c>
      <c r="E4747" s="4" t="s">
        <v>24</v>
      </c>
      <c r="F4747" s="4" t="s">
        <v>24</v>
      </c>
      <c r="G4747" s="4" t="s">
        <v>24</v>
      </c>
      <c r="H4747" s="4" t="s">
        <v>10</v>
      </c>
    </row>
    <row r="4748" spans="1:9">
      <c r="A4748" t="n">
        <v>36695</v>
      </c>
      <c r="B4748" s="39" t="n">
        <v>45</v>
      </c>
      <c r="C4748" s="7" t="n">
        <v>2</v>
      </c>
      <c r="D4748" s="7" t="n">
        <v>3</v>
      </c>
      <c r="E4748" s="7" t="n">
        <v>-3</v>
      </c>
      <c r="F4748" s="7" t="n">
        <v>14.7700004577637</v>
      </c>
      <c r="G4748" s="7" t="n">
        <v>-192.789993286133</v>
      </c>
      <c r="H4748" s="7" t="n">
        <v>6000</v>
      </c>
    </row>
    <row r="4749" spans="1:9">
      <c r="A4749" t="s">
        <v>4</v>
      </c>
      <c r="B4749" s="4" t="s">
        <v>5</v>
      </c>
      <c r="C4749" s="4" t="s">
        <v>13</v>
      </c>
      <c r="D4749" s="4" t="s">
        <v>13</v>
      </c>
      <c r="E4749" s="4" t="s">
        <v>24</v>
      </c>
      <c r="F4749" s="4" t="s">
        <v>24</v>
      </c>
      <c r="G4749" s="4" t="s">
        <v>24</v>
      </c>
      <c r="H4749" s="4" t="s">
        <v>10</v>
      </c>
      <c r="I4749" s="4" t="s">
        <v>13</v>
      </c>
    </row>
    <row r="4750" spans="1:9">
      <c r="A4750" t="n">
        <v>36712</v>
      </c>
      <c r="B4750" s="39" t="n">
        <v>45</v>
      </c>
      <c r="C4750" s="7" t="n">
        <v>4</v>
      </c>
      <c r="D4750" s="7" t="n">
        <v>3</v>
      </c>
      <c r="E4750" s="7" t="n">
        <v>354.029998779297</v>
      </c>
      <c r="F4750" s="7" t="n">
        <v>351.630004882813</v>
      </c>
      <c r="G4750" s="7" t="n">
        <v>354</v>
      </c>
      <c r="H4750" s="7" t="n">
        <v>6000</v>
      </c>
      <c r="I4750" s="7" t="n">
        <v>1</v>
      </c>
    </row>
    <row r="4751" spans="1:9">
      <c r="A4751" t="s">
        <v>4</v>
      </c>
      <c r="B4751" s="4" t="s">
        <v>5</v>
      </c>
      <c r="C4751" s="4" t="s">
        <v>13</v>
      </c>
      <c r="D4751" s="4" t="s">
        <v>13</v>
      </c>
      <c r="E4751" s="4" t="s">
        <v>24</v>
      </c>
      <c r="F4751" s="4" t="s">
        <v>10</v>
      </c>
    </row>
    <row r="4752" spans="1:9">
      <c r="A4752" t="n">
        <v>36730</v>
      </c>
      <c r="B4752" s="39" t="n">
        <v>45</v>
      </c>
      <c r="C4752" s="7" t="n">
        <v>5</v>
      </c>
      <c r="D4752" s="7" t="n">
        <v>3</v>
      </c>
      <c r="E4752" s="7" t="n">
        <v>1</v>
      </c>
      <c r="F4752" s="7" t="n">
        <v>6000</v>
      </c>
    </row>
    <row r="4753" spans="1:15">
      <c r="A4753" t="s">
        <v>4</v>
      </c>
      <c r="B4753" s="4" t="s">
        <v>5</v>
      </c>
      <c r="C4753" s="4" t="s">
        <v>13</v>
      </c>
      <c r="D4753" s="4" t="s">
        <v>13</v>
      </c>
      <c r="E4753" s="4" t="s">
        <v>24</v>
      </c>
      <c r="F4753" s="4" t="s">
        <v>10</v>
      </c>
    </row>
    <row r="4754" spans="1:15">
      <c r="A4754" t="n">
        <v>36739</v>
      </c>
      <c r="B4754" s="39" t="n">
        <v>45</v>
      </c>
      <c r="C4754" s="7" t="n">
        <v>11</v>
      </c>
      <c r="D4754" s="7" t="n">
        <v>3</v>
      </c>
      <c r="E4754" s="7" t="n">
        <v>40.5999984741211</v>
      </c>
      <c r="F4754" s="7" t="n">
        <v>6000</v>
      </c>
    </row>
    <row r="4755" spans="1:15">
      <c r="A4755" t="s">
        <v>4</v>
      </c>
      <c r="B4755" s="4" t="s">
        <v>5</v>
      </c>
      <c r="C4755" s="4" t="s">
        <v>10</v>
      </c>
    </row>
    <row r="4756" spans="1:15">
      <c r="A4756" t="n">
        <v>36748</v>
      </c>
      <c r="B4756" s="32" t="n">
        <v>16</v>
      </c>
      <c r="C4756" s="7" t="n">
        <v>750</v>
      </c>
    </row>
    <row r="4757" spans="1:15">
      <c r="A4757" t="s">
        <v>4</v>
      </c>
      <c r="B4757" s="4" t="s">
        <v>5</v>
      </c>
      <c r="C4757" s="4" t="s">
        <v>10</v>
      </c>
    </row>
    <row r="4758" spans="1:15">
      <c r="A4758" t="n">
        <v>36751</v>
      </c>
      <c r="B4758" s="32" t="n">
        <v>16</v>
      </c>
      <c r="C4758" s="7" t="n">
        <v>1000</v>
      </c>
    </row>
    <row r="4759" spans="1:15">
      <c r="A4759" t="s">
        <v>4</v>
      </c>
      <c r="B4759" s="4" t="s">
        <v>5</v>
      </c>
      <c r="C4759" s="4" t="s">
        <v>10</v>
      </c>
      <c r="D4759" s="4" t="s">
        <v>13</v>
      </c>
      <c r="E4759" s="4" t="s">
        <v>6</v>
      </c>
      <c r="F4759" s="4" t="s">
        <v>24</v>
      </c>
      <c r="G4759" s="4" t="s">
        <v>24</v>
      </c>
      <c r="H4759" s="4" t="s">
        <v>24</v>
      </c>
    </row>
    <row r="4760" spans="1:15">
      <c r="A4760" t="n">
        <v>36754</v>
      </c>
      <c r="B4760" s="55" t="n">
        <v>48</v>
      </c>
      <c r="C4760" s="7" t="n">
        <v>27</v>
      </c>
      <c r="D4760" s="7" t="n">
        <v>0</v>
      </c>
      <c r="E4760" s="7" t="s">
        <v>211</v>
      </c>
      <c r="F4760" s="7" t="n">
        <v>0.699999988079071</v>
      </c>
      <c r="G4760" s="7" t="n">
        <v>1</v>
      </c>
      <c r="H4760" s="7" t="n">
        <v>2.80259692864963e-45</v>
      </c>
    </row>
    <row r="4761" spans="1:15">
      <c r="A4761" t="s">
        <v>4</v>
      </c>
      <c r="B4761" s="4" t="s">
        <v>5</v>
      </c>
      <c r="C4761" s="4" t="s">
        <v>13</v>
      </c>
      <c r="D4761" s="4" t="s">
        <v>10</v>
      </c>
      <c r="E4761" s="4" t="s">
        <v>24</v>
      </c>
      <c r="F4761" s="4" t="s">
        <v>10</v>
      </c>
      <c r="G4761" s="4" t="s">
        <v>9</v>
      </c>
      <c r="H4761" s="4" t="s">
        <v>9</v>
      </c>
      <c r="I4761" s="4" t="s">
        <v>10</v>
      </c>
      <c r="J4761" s="4" t="s">
        <v>10</v>
      </c>
      <c r="K4761" s="4" t="s">
        <v>9</v>
      </c>
      <c r="L4761" s="4" t="s">
        <v>9</v>
      </c>
      <c r="M4761" s="4" t="s">
        <v>9</v>
      </c>
      <c r="N4761" s="4" t="s">
        <v>9</v>
      </c>
      <c r="O4761" s="4" t="s">
        <v>6</v>
      </c>
    </row>
    <row r="4762" spans="1:15">
      <c r="A4762" t="n">
        <v>36783</v>
      </c>
      <c r="B4762" s="15" t="n">
        <v>50</v>
      </c>
      <c r="C4762" s="7" t="n">
        <v>0</v>
      </c>
      <c r="D4762" s="7" t="n">
        <v>2004</v>
      </c>
      <c r="E4762" s="7" t="n">
        <v>1</v>
      </c>
      <c r="F4762" s="7" t="n">
        <v>0</v>
      </c>
      <c r="G4762" s="7" t="n">
        <v>0</v>
      </c>
      <c r="H4762" s="7" t="n">
        <v>0</v>
      </c>
      <c r="I4762" s="7" t="n">
        <v>0</v>
      </c>
      <c r="J4762" s="7" t="n">
        <v>65533</v>
      </c>
      <c r="K4762" s="7" t="n">
        <v>0</v>
      </c>
      <c r="L4762" s="7" t="n">
        <v>0</v>
      </c>
      <c r="M4762" s="7" t="n">
        <v>0</v>
      </c>
      <c r="N4762" s="7" t="n">
        <v>0</v>
      </c>
      <c r="O4762" s="7" t="s">
        <v>12</v>
      </c>
    </row>
    <row r="4763" spans="1:15">
      <c r="A4763" t="s">
        <v>4</v>
      </c>
      <c r="B4763" s="4" t="s">
        <v>5</v>
      </c>
      <c r="C4763" s="4" t="s">
        <v>10</v>
      </c>
    </row>
    <row r="4764" spans="1:15">
      <c r="A4764" t="n">
        <v>36822</v>
      </c>
      <c r="B4764" s="32" t="n">
        <v>16</v>
      </c>
      <c r="C4764" s="7" t="n">
        <v>1000</v>
      </c>
    </row>
    <row r="4765" spans="1:15">
      <c r="A4765" t="s">
        <v>4</v>
      </c>
      <c r="B4765" s="4" t="s">
        <v>5</v>
      </c>
      <c r="C4765" s="4" t="s">
        <v>10</v>
      </c>
      <c r="D4765" s="4" t="s">
        <v>10</v>
      </c>
      <c r="E4765" s="4" t="s">
        <v>6</v>
      </c>
      <c r="F4765" s="4" t="s">
        <v>13</v>
      </c>
      <c r="G4765" s="4" t="s">
        <v>10</v>
      </c>
    </row>
    <row r="4766" spans="1:15">
      <c r="A4766" t="n">
        <v>36825</v>
      </c>
      <c r="B4766" s="78" t="n">
        <v>80</v>
      </c>
      <c r="C4766" s="7" t="n">
        <v>744</v>
      </c>
      <c r="D4766" s="7" t="n">
        <v>508</v>
      </c>
      <c r="E4766" s="7" t="s">
        <v>372</v>
      </c>
      <c r="F4766" s="7" t="n">
        <v>1</v>
      </c>
      <c r="G4766" s="7" t="n">
        <v>0</v>
      </c>
    </row>
    <row r="4767" spans="1:15">
      <c r="A4767" t="s">
        <v>4</v>
      </c>
      <c r="B4767" s="4" t="s">
        <v>5</v>
      </c>
      <c r="C4767" s="4" t="s">
        <v>10</v>
      </c>
    </row>
    <row r="4768" spans="1:15">
      <c r="A4768" t="n">
        <v>36843</v>
      </c>
      <c r="B4768" s="32" t="n">
        <v>16</v>
      </c>
      <c r="C4768" s="7" t="n">
        <v>4000</v>
      </c>
    </row>
    <row r="4769" spans="1:15">
      <c r="A4769" t="s">
        <v>4</v>
      </c>
      <c r="B4769" s="4" t="s">
        <v>5</v>
      </c>
      <c r="C4769" s="4" t="s">
        <v>6</v>
      </c>
      <c r="D4769" s="4" t="s">
        <v>10</v>
      </c>
    </row>
    <row r="4770" spans="1:15">
      <c r="A4770" t="n">
        <v>36846</v>
      </c>
      <c r="B4770" s="74" t="n">
        <v>29</v>
      </c>
      <c r="C4770" s="7" t="s">
        <v>197</v>
      </c>
      <c r="D4770" s="7" t="n">
        <v>27</v>
      </c>
    </row>
    <row r="4771" spans="1:15">
      <c r="A4771" t="s">
        <v>4</v>
      </c>
      <c r="B4771" s="4" t="s">
        <v>5</v>
      </c>
      <c r="C4771" s="4" t="s">
        <v>13</v>
      </c>
      <c r="D4771" s="4" t="s">
        <v>10</v>
      </c>
    </row>
    <row r="4772" spans="1:15">
      <c r="A4772" t="n">
        <v>36856</v>
      </c>
      <c r="B4772" s="39" t="n">
        <v>45</v>
      </c>
      <c r="C4772" s="7" t="n">
        <v>7</v>
      </c>
      <c r="D4772" s="7" t="n">
        <v>255</v>
      </c>
    </row>
    <row r="4773" spans="1:15">
      <c r="A4773" t="s">
        <v>4</v>
      </c>
      <c r="B4773" s="4" t="s">
        <v>5</v>
      </c>
      <c r="C4773" s="4" t="s">
        <v>13</v>
      </c>
      <c r="D4773" s="4" t="s">
        <v>10</v>
      </c>
      <c r="E4773" s="4" t="s">
        <v>6</v>
      </c>
    </row>
    <row r="4774" spans="1:15">
      <c r="A4774" t="n">
        <v>36860</v>
      </c>
      <c r="B4774" s="48" t="n">
        <v>51</v>
      </c>
      <c r="C4774" s="7" t="n">
        <v>4</v>
      </c>
      <c r="D4774" s="7" t="n">
        <v>27</v>
      </c>
      <c r="E4774" s="7" t="s">
        <v>148</v>
      </c>
    </row>
    <row r="4775" spans="1:15">
      <c r="A4775" t="s">
        <v>4</v>
      </c>
      <c r="B4775" s="4" t="s">
        <v>5</v>
      </c>
      <c r="C4775" s="4" t="s">
        <v>10</v>
      </c>
    </row>
    <row r="4776" spans="1:15">
      <c r="A4776" t="n">
        <v>36873</v>
      </c>
      <c r="B4776" s="32" t="n">
        <v>16</v>
      </c>
      <c r="C4776" s="7" t="n">
        <v>0</v>
      </c>
    </row>
    <row r="4777" spans="1:15">
      <c r="A4777" t="s">
        <v>4</v>
      </c>
      <c r="B4777" s="4" t="s">
        <v>5</v>
      </c>
      <c r="C4777" s="4" t="s">
        <v>10</v>
      </c>
      <c r="D4777" s="4" t="s">
        <v>13</v>
      </c>
      <c r="E4777" s="4" t="s">
        <v>9</v>
      </c>
      <c r="F4777" s="4" t="s">
        <v>81</v>
      </c>
      <c r="G4777" s="4" t="s">
        <v>13</v>
      </c>
      <c r="H4777" s="4" t="s">
        <v>13</v>
      </c>
      <c r="I4777" s="4" t="s">
        <v>13</v>
      </c>
      <c r="J4777" s="4" t="s">
        <v>9</v>
      </c>
      <c r="K4777" s="4" t="s">
        <v>81</v>
      </c>
      <c r="L4777" s="4" t="s">
        <v>13</v>
      </c>
      <c r="M4777" s="4" t="s">
        <v>13</v>
      </c>
      <c r="N4777" s="4" t="s">
        <v>13</v>
      </c>
      <c r="O4777" s="4" t="s">
        <v>9</v>
      </c>
      <c r="P4777" s="4" t="s">
        <v>81</v>
      </c>
      <c r="Q4777" s="4" t="s">
        <v>13</v>
      </c>
      <c r="R4777" s="4" t="s">
        <v>13</v>
      </c>
    </row>
    <row r="4778" spans="1:15">
      <c r="A4778" t="n">
        <v>36876</v>
      </c>
      <c r="B4778" s="49" t="n">
        <v>26</v>
      </c>
      <c r="C4778" s="7" t="n">
        <v>27</v>
      </c>
      <c r="D4778" s="7" t="n">
        <v>17</v>
      </c>
      <c r="E4778" s="7" t="n">
        <v>31315</v>
      </c>
      <c r="F4778" s="7" t="s">
        <v>373</v>
      </c>
      <c r="G4778" s="7" t="n">
        <v>2</v>
      </c>
      <c r="H4778" s="7" t="n">
        <v>3</v>
      </c>
      <c r="I4778" s="7" t="n">
        <v>17</v>
      </c>
      <c r="J4778" s="7" t="n">
        <v>31316</v>
      </c>
      <c r="K4778" s="7" t="s">
        <v>374</v>
      </c>
      <c r="L4778" s="7" t="n">
        <v>2</v>
      </c>
      <c r="M4778" s="7" t="n">
        <v>3</v>
      </c>
      <c r="N4778" s="7" t="n">
        <v>17</v>
      </c>
      <c r="O4778" s="7" t="n">
        <v>31317</v>
      </c>
      <c r="P4778" s="7" t="s">
        <v>375</v>
      </c>
      <c r="Q4778" s="7" t="n">
        <v>2</v>
      </c>
      <c r="R4778" s="7" t="n">
        <v>0</v>
      </c>
    </row>
    <row r="4779" spans="1:15">
      <c r="A4779" t="s">
        <v>4</v>
      </c>
      <c r="B4779" s="4" t="s">
        <v>5</v>
      </c>
    </row>
    <row r="4780" spans="1:15">
      <c r="A4780" t="n">
        <v>37081</v>
      </c>
      <c r="B4780" s="50" t="n">
        <v>28</v>
      </c>
    </row>
    <row r="4781" spans="1:15">
      <c r="A4781" t="s">
        <v>4</v>
      </c>
      <c r="B4781" s="4" t="s">
        <v>5</v>
      </c>
      <c r="C4781" s="4" t="s">
        <v>13</v>
      </c>
      <c r="D4781" s="4" t="s">
        <v>13</v>
      </c>
      <c r="E4781" s="4" t="s">
        <v>24</v>
      </c>
      <c r="F4781" s="4" t="s">
        <v>24</v>
      </c>
      <c r="G4781" s="4" t="s">
        <v>24</v>
      </c>
      <c r="H4781" s="4" t="s">
        <v>10</v>
      </c>
    </row>
    <row r="4782" spans="1:15">
      <c r="A4782" t="n">
        <v>37082</v>
      </c>
      <c r="B4782" s="39" t="n">
        <v>45</v>
      </c>
      <c r="C4782" s="7" t="n">
        <v>2</v>
      </c>
      <c r="D4782" s="7" t="n">
        <v>3</v>
      </c>
      <c r="E4782" s="7" t="n">
        <v>-2.97000002861023</v>
      </c>
      <c r="F4782" s="7" t="n">
        <v>14.3999996185303</v>
      </c>
      <c r="G4782" s="7" t="n">
        <v>-192.830001831055</v>
      </c>
      <c r="H4782" s="7" t="n">
        <v>3000</v>
      </c>
    </row>
    <row r="4783" spans="1:15">
      <c r="A4783" t="s">
        <v>4</v>
      </c>
      <c r="B4783" s="4" t="s">
        <v>5</v>
      </c>
      <c r="C4783" s="4" t="s">
        <v>13</v>
      </c>
      <c r="D4783" s="4" t="s">
        <v>13</v>
      </c>
      <c r="E4783" s="4" t="s">
        <v>24</v>
      </c>
      <c r="F4783" s="4" t="s">
        <v>24</v>
      </c>
      <c r="G4783" s="4" t="s">
        <v>24</v>
      </c>
      <c r="H4783" s="4" t="s">
        <v>10</v>
      </c>
      <c r="I4783" s="4" t="s">
        <v>13</v>
      </c>
    </row>
    <row r="4784" spans="1:15">
      <c r="A4784" t="n">
        <v>37099</v>
      </c>
      <c r="B4784" s="39" t="n">
        <v>45</v>
      </c>
      <c r="C4784" s="7" t="n">
        <v>4</v>
      </c>
      <c r="D4784" s="7" t="n">
        <v>3</v>
      </c>
      <c r="E4784" s="7" t="n">
        <v>-11.7399997711182</v>
      </c>
      <c r="F4784" s="7" t="n">
        <v>-12.3199996948242</v>
      </c>
      <c r="G4784" s="7" t="n">
        <v>12</v>
      </c>
      <c r="H4784" s="7" t="n">
        <v>3000</v>
      </c>
      <c r="I4784" s="7" t="n">
        <v>1</v>
      </c>
    </row>
    <row r="4785" spans="1:18">
      <c r="A4785" t="s">
        <v>4</v>
      </c>
      <c r="B4785" s="4" t="s">
        <v>5</v>
      </c>
      <c r="C4785" s="4" t="s">
        <v>13</v>
      </c>
      <c r="D4785" s="4" t="s">
        <v>13</v>
      </c>
      <c r="E4785" s="4" t="s">
        <v>24</v>
      </c>
      <c r="F4785" s="4" t="s">
        <v>10</v>
      </c>
    </row>
    <row r="4786" spans="1:18">
      <c r="A4786" t="n">
        <v>37117</v>
      </c>
      <c r="B4786" s="39" t="n">
        <v>45</v>
      </c>
      <c r="C4786" s="7" t="n">
        <v>5</v>
      </c>
      <c r="D4786" s="7" t="n">
        <v>3</v>
      </c>
      <c r="E4786" s="7" t="n">
        <v>2.59999990463257</v>
      </c>
      <c r="F4786" s="7" t="n">
        <v>3000</v>
      </c>
    </row>
    <row r="4787" spans="1:18">
      <c r="A4787" t="s">
        <v>4</v>
      </c>
      <c r="B4787" s="4" t="s">
        <v>5</v>
      </c>
      <c r="C4787" s="4" t="s">
        <v>13</v>
      </c>
      <c r="D4787" s="4" t="s">
        <v>13</v>
      </c>
      <c r="E4787" s="4" t="s">
        <v>24</v>
      </c>
      <c r="F4787" s="4" t="s">
        <v>10</v>
      </c>
    </row>
    <row r="4788" spans="1:18">
      <c r="A4788" t="n">
        <v>37126</v>
      </c>
      <c r="B4788" s="39" t="n">
        <v>45</v>
      </c>
      <c r="C4788" s="7" t="n">
        <v>11</v>
      </c>
      <c r="D4788" s="7" t="n">
        <v>3</v>
      </c>
      <c r="E4788" s="7" t="n">
        <v>40</v>
      </c>
      <c r="F4788" s="7" t="n">
        <v>3000</v>
      </c>
    </row>
    <row r="4789" spans="1:18">
      <c r="A4789" t="s">
        <v>4</v>
      </c>
      <c r="B4789" s="4" t="s">
        <v>5</v>
      </c>
      <c r="C4789" s="4" t="s">
        <v>13</v>
      </c>
      <c r="D4789" s="4" t="s">
        <v>10</v>
      </c>
      <c r="E4789" s="4" t="s">
        <v>10</v>
      </c>
      <c r="F4789" s="4" t="s">
        <v>9</v>
      </c>
    </row>
    <row r="4790" spans="1:18">
      <c r="A4790" t="n">
        <v>37135</v>
      </c>
      <c r="B4790" s="40" t="n">
        <v>84</v>
      </c>
      <c r="C4790" s="7" t="n">
        <v>0</v>
      </c>
      <c r="D4790" s="7" t="n">
        <v>2</v>
      </c>
      <c r="E4790" s="7" t="n">
        <v>0</v>
      </c>
      <c r="F4790" s="7" t="n">
        <v>1050253722</v>
      </c>
    </row>
    <row r="4791" spans="1:18">
      <c r="A4791" t="s">
        <v>4</v>
      </c>
      <c r="B4791" s="4" t="s">
        <v>5</v>
      </c>
      <c r="C4791" s="4" t="s">
        <v>13</v>
      </c>
      <c r="D4791" s="4" t="s">
        <v>10</v>
      </c>
      <c r="E4791" s="4" t="s">
        <v>24</v>
      </c>
      <c r="F4791" s="4" t="s">
        <v>10</v>
      </c>
      <c r="G4791" s="4" t="s">
        <v>9</v>
      </c>
      <c r="H4791" s="4" t="s">
        <v>9</v>
      </c>
      <c r="I4791" s="4" t="s">
        <v>10</v>
      </c>
      <c r="J4791" s="4" t="s">
        <v>10</v>
      </c>
      <c r="K4791" s="4" t="s">
        <v>9</v>
      </c>
      <c r="L4791" s="4" t="s">
        <v>9</v>
      </c>
      <c r="M4791" s="4" t="s">
        <v>9</v>
      </c>
      <c r="N4791" s="4" t="s">
        <v>9</v>
      </c>
      <c r="O4791" s="4" t="s">
        <v>6</v>
      </c>
    </row>
    <row r="4792" spans="1:18">
      <c r="A4792" t="n">
        <v>37145</v>
      </c>
      <c r="B4792" s="15" t="n">
        <v>50</v>
      </c>
      <c r="C4792" s="7" t="n">
        <v>0</v>
      </c>
      <c r="D4792" s="7" t="n">
        <v>4400</v>
      </c>
      <c r="E4792" s="7" t="n">
        <v>1</v>
      </c>
      <c r="F4792" s="7" t="n">
        <v>400</v>
      </c>
      <c r="G4792" s="7" t="n">
        <v>0</v>
      </c>
      <c r="H4792" s="7" t="n">
        <v>-1082130432</v>
      </c>
      <c r="I4792" s="7" t="n">
        <v>0</v>
      </c>
      <c r="J4792" s="7" t="n">
        <v>65533</v>
      </c>
      <c r="K4792" s="7" t="n">
        <v>0</v>
      </c>
      <c r="L4792" s="7" t="n">
        <v>0</v>
      </c>
      <c r="M4792" s="7" t="n">
        <v>0</v>
      </c>
      <c r="N4792" s="7" t="n">
        <v>0</v>
      </c>
      <c r="O4792" s="7" t="s">
        <v>12</v>
      </c>
    </row>
    <row r="4793" spans="1:18">
      <c r="A4793" t="s">
        <v>4</v>
      </c>
      <c r="B4793" s="4" t="s">
        <v>5</v>
      </c>
      <c r="C4793" s="4" t="s">
        <v>10</v>
      </c>
    </row>
    <row r="4794" spans="1:18">
      <c r="A4794" t="n">
        <v>37184</v>
      </c>
      <c r="B4794" s="32" t="n">
        <v>16</v>
      </c>
      <c r="C4794" s="7" t="n">
        <v>1000</v>
      </c>
    </row>
    <row r="4795" spans="1:18">
      <c r="A4795" t="s">
        <v>4</v>
      </c>
      <c r="B4795" s="4" t="s">
        <v>5</v>
      </c>
      <c r="C4795" s="4" t="s">
        <v>13</v>
      </c>
      <c r="D4795" s="4" t="s">
        <v>10</v>
      </c>
      <c r="E4795" s="4" t="s">
        <v>10</v>
      </c>
      <c r="F4795" s="4" t="s">
        <v>10</v>
      </c>
      <c r="G4795" s="4" t="s">
        <v>10</v>
      </c>
      <c r="H4795" s="4" t="s">
        <v>10</v>
      </c>
      <c r="I4795" s="4" t="s">
        <v>6</v>
      </c>
      <c r="J4795" s="4" t="s">
        <v>24</v>
      </c>
      <c r="K4795" s="4" t="s">
        <v>24</v>
      </c>
      <c r="L4795" s="4" t="s">
        <v>24</v>
      </c>
      <c r="M4795" s="4" t="s">
        <v>9</v>
      </c>
      <c r="N4795" s="4" t="s">
        <v>9</v>
      </c>
      <c r="O4795" s="4" t="s">
        <v>24</v>
      </c>
      <c r="P4795" s="4" t="s">
        <v>24</v>
      </c>
      <c r="Q4795" s="4" t="s">
        <v>24</v>
      </c>
      <c r="R4795" s="4" t="s">
        <v>24</v>
      </c>
      <c r="S4795" s="4" t="s">
        <v>13</v>
      </c>
    </row>
    <row r="4796" spans="1:18">
      <c r="A4796" t="n">
        <v>37187</v>
      </c>
      <c r="B4796" s="66" t="n">
        <v>39</v>
      </c>
      <c r="C4796" s="7" t="n">
        <v>12</v>
      </c>
      <c r="D4796" s="7" t="n">
        <v>65533</v>
      </c>
      <c r="E4796" s="7" t="n">
        <v>200</v>
      </c>
      <c r="F4796" s="7" t="n">
        <v>0</v>
      </c>
      <c r="G4796" s="7" t="n">
        <v>27</v>
      </c>
      <c r="H4796" s="7" t="n">
        <v>259</v>
      </c>
      <c r="I4796" s="7" t="s">
        <v>12</v>
      </c>
      <c r="J4796" s="7" t="n">
        <v>0</v>
      </c>
      <c r="K4796" s="7" t="n">
        <v>0</v>
      </c>
      <c r="L4796" s="7" t="n">
        <v>0</v>
      </c>
      <c r="M4796" s="7" t="n">
        <v>0</v>
      </c>
      <c r="N4796" s="7" t="n">
        <v>0</v>
      </c>
      <c r="O4796" s="7" t="n">
        <v>0</v>
      </c>
      <c r="P4796" s="7" t="n">
        <v>1</v>
      </c>
      <c r="Q4796" s="7" t="n">
        <v>1</v>
      </c>
      <c r="R4796" s="7" t="n">
        <v>1</v>
      </c>
      <c r="S4796" s="7" t="n">
        <v>255</v>
      </c>
    </row>
    <row r="4797" spans="1:18">
      <c r="A4797" t="s">
        <v>4</v>
      </c>
      <c r="B4797" s="4" t="s">
        <v>5</v>
      </c>
      <c r="C4797" s="4" t="s">
        <v>13</v>
      </c>
      <c r="D4797" s="4" t="s">
        <v>10</v>
      </c>
      <c r="E4797" s="4" t="s">
        <v>24</v>
      </c>
      <c r="F4797" s="4" t="s">
        <v>10</v>
      </c>
      <c r="G4797" s="4" t="s">
        <v>9</v>
      </c>
      <c r="H4797" s="4" t="s">
        <v>9</v>
      </c>
      <c r="I4797" s="4" t="s">
        <v>10</v>
      </c>
      <c r="J4797" s="4" t="s">
        <v>10</v>
      </c>
      <c r="K4797" s="4" t="s">
        <v>9</v>
      </c>
      <c r="L4797" s="4" t="s">
        <v>9</v>
      </c>
      <c r="M4797" s="4" t="s">
        <v>9</v>
      </c>
      <c r="N4797" s="4" t="s">
        <v>9</v>
      </c>
      <c r="O4797" s="4" t="s">
        <v>6</v>
      </c>
    </row>
    <row r="4798" spans="1:18">
      <c r="A4798" t="n">
        <v>37237</v>
      </c>
      <c r="B4798" s="15" t="n">
        <v>50</v>
      </c>
      <c r="C4798" s="7" t="n">
        <v>0</v>
      </c>
      <c r="D4798" s="7" t="n">
        <v>4520</v>
      </c>
      <c r="E4798" s="7" t="n">
        <v>0.5</v>
      </c>
      <c r="F4798" s="7" t="n">
        <v>1000</v>
      </c>
      <c r="G4798" s="7" t="n">
        <v>0</v>
      </c>
      <c r="H4798" s="7" t="n">
        <v>0</v>
      </c>
      <c r="I4798" s="7" t="n">
        <v>1</v>
      </c>
      <c r="J4798" s="7" t="n">
        <v>27</v>
      </c>
      <c r="K4798" s="7" t="n">
        <v>0</v>
      </c>
      <c r="L4798" s="7" t="n">
        <v>0</v>
      </c>
      <c r="M4798" s="7" t="n">
        <v>0</v>
      </c>
      <c r="N4798" s="7" t="n">
        <v>1106247680</v>
      </c>
      <c r="O4798" s="7" t="s">
        <v>12</v>
      </c>
    </row>
    <row r="4799" spans="1:18">
      <c r="A4799" t="s">
        <v>4</v>
      </c>
      <c r="B4799" s="4" t="s">
        <v>5</v>
      </c>
      <c r="C4799" s="4" t="s">
        <v>10</v>
      </c>
    </row>
    <row r="4800" spans="1:18">
      <c r="A4800" t="n">
        <v>37276</v>
      </c>
      <c r="B4800" s="32" t="n">
        <v>16</v>
      </c>
      <c r="C4800" s="7" t="n">
        <v>4000</v>
      </c>
    </row>
    <row r="4801" spans="1:19">
      <c r="A4801" t="s">
        <v>4</v>
      </c>
      <c r="B4801" s="4" t="s">
        <v>5</v>
      </c>
      <c r="C4801" s="4" t="s">
        <v>13</v>
      </c>
      <c r="D4801" s="4" t="s">
        <v>10</v>
      </c>
    </row>
    <row r="4802" spans="1:19">
      <c r="A4802" t="n">
        <v>37279</v>
      </c>
      <c r="B4802" s="39" t="n">
        <v>45</v>
      </c>
      <c r="C4802" s="7" t="n">
        <v>7</v>
      </c>
      <c r="D4802" s="7" t="n">
        <v>255</v>
      </c>
    </row>
    <row r="4803" spans="1:19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13</v>
      </c>
    </row>
    <row r="4804" spans="1:19">
      <c r="A4804" t="n">
        <v>37283</v>
      </c>
      <c r="B4804" s="13" t="n">
        <v>49</v>
      </c>
      <c r="C4804" s="7" t="n">
        <v>1</v>
      </c>
      <c r="D4804" s="7" t="n">
        <v>4000</v>
      </c>
      <c r="E4804" s="7" t="n">
        <v>0</v>
      </c>
    </row>
    <row r="4805" spans="1:19">
      <c r="A4805" t="s">
        <v>4</v>
      </c>
      <c r="B4805" s="4" t="s">
        <v>5</v>
      </c>
      <c r="C4805" s="4" t="s">
        <v>13</v>
      </c>
      <c r="D4805" s="4" t="s">
        <v>10</v>
      </c>
      <c r="E4805" s="4" t="s">
        <v>24</v>
      </c>
    </row>
    <row r="4806" spans="1:19">
      <c r="A4806" t="n">
        <v>37288</v>
      </c>
      <c r="B4806" s="22" t="n">
        <v>58</v>
      </c>
      <c r="C4806" s="7" t="n">
        <v>101</v>
      </c>
      <c r="D4806" s="7" t="n">
        <v>500</v>
      </c>
      <c r="E4806" s="7" t="n">
        <v>1</v>
      </c>
    </row>
    <row r="4807" spans="1:19">
      <c r="A4807" t="s">
        <v>4</v>
      </c>
      <c r="B4807" s="4" t="s">
        <v>5</v>
      </c>
      <c r="C4807" s="4" t="s">
        <v>13</v>
      </c>
      <c r="D4807" s="4" t="s">
        <v>10</v>
      </c>
    </row>
    <row r="4808" spans="1:19">
      <c r="A4808" t="n">
        <v>37296</v>
      </c>
      <c r="B4808" s="22" t="n">
        <v>58</v>
      </c>
      <c r="C4808" s="7" t="n">
        <v>254</v>
      </c>
      <c r="D4808" s="7" t="n">
        <v>0</v>
      </c>
    </row>
    <row r="4809" spans="1:19">
      <c r="A4809" t="s">
        <v>4</v>
      </c>
      <c r="B4809" s="4" t="s">
        <v>5</v>
      </c>
      <c r="C4809" s="4" t="s">
        <v>13</v>
      </c>
      <c r="D4809" s="4" t="s">
        <v>13</v>
      </c>
      <c r="E4809" s="4" t="s">
        <v>24</v>
      </c>
      <c r="F4809" s="4" t="s">
        <v>24</v>
      </c>
      <c r="G4809" s="4" t="s">
        <v>24</v>
      </c>
      <c r="H4809" s="4" t="s">
        <v>10</v>
      </c>
    </row>
    <row r="4810" spans="1:19">
      <c r="A4810" t="n">
        <v>37300</v>
      </c>
      <c r="B4810" s="39" t="n">
        <v>45</v>
      </c>
      <c r="C4810" s="7" t="n">
        <v>2</v>
      </c>
      <c r="D4810" s="7" t="n">
        <v>3</v>
      </c>
      <c r="E4810" s="7" t="n">
        <v>-3.73000001907349</v>
      </c>
      <c r="F4810" s="7" t="n">
        <v>14.3599996566772</v>
      </c>
      <c r="G4810" s="7" t="n">
        <v>-192.220001220703</v>
      </c>
      <c r="H4810" s="7" t="n">
        <v>0</v>
      </c>
    </row>
    <row r="4811" spans="1:19">
      <c r="A4811" t="s">
        <v>4</v>
      </c>
      <c r="B4811" s="4" t="s">
        <v>5</v>
      </c>
      <c r="C4811" s="4" t="s">
        <v>13</v>
      </c>
      <c r="D4811" s="4" t="s">
        <v>13</v>
      </c>
      <c r="E4811" s="4" t="s">
        <v>24</v>
      </c>
      <c r="F4811" s="4" t="s">
        <v>24</v>
      </c>
      <c r="G4811" s="4" t="s">
        <v>24</v>
      </c>
      <c r="H4811" s="4" t="s">
        <v>10</v>
      </c>
      <c r="I4811" s="4" t="s">
        <v>13</v>
      </c>
    </row>
    <row r="4812" spans="1:19">
      <c r="A4812" t="n">
        <v>37317</v>
      </c>
      <c r="B4812" s="39" t="n">
        <v>45</v>
      </c>
      <c r="C4812" s="7" t="n">
        <v>4</v>
      </c>
      <c r="D4812" s="7" t="n">
        <v>3</v>
      </c>
      <c r="E4812" s="7" t="n">
        <v>351.510009765625</v>
      </c>
      <c r="F4812" s="7" t="n">
        <v>162.309997558594</v>
      </c>
      <c r="G4812" s="7" t="n">
        <v>6</v>
      </c>
      <c r="H4812" s="7" t="n">
        <v>0</v>
      </c>
      <c r="I4812" s="7" t="n">
        <v>0</v>
      </c>
    </row>
    <row r="4813" spans="1:19">
      <c r="A4813" t="s">
        <v>4</v>
      </c>
      <c r="B4813" s="4" t="s">
        <v>5</v>
      </c>
      <c r="C4813" s="4" t="s">
        <v>13</v>
      </c>
      <c r="D4813" s="4" t="s">
        <v>13</v>
      </c>
      <c r="E4813" s="4" t="s">
        <v>24</v>
      </c>
      <c r="F4813" s="4" t="s">
        <v>10</v>
      </c>
    </row>
    <row r="4814" spans="1:19">
      <c r="A4814" t="n">
        <v>37335</v>
      </c>
      <c r="B4814" s="39" t="n">
        <v>45</v>
      </c>
      <c r="C4814" s="7" t="n">
        <v>5</v>
      </c>
      <c r="D4814" s="7" t="n">
        <v>3</v>
      </c>
      <c r="E4814" s="7" t="n">
        <v>2.20000004768372</v>
      </c>
      <c r="F4814" s="7" t="n">
        <v>0</v>
      </c>
    </row>
    <row r="4815" spans="1:19">
      <c r="A4815" t="s">
        <v>4</v>
      </c>
      <c r="B4815" s="4" t="s">
        <v>5</v>
      </c>
      <c r="C4815" s="4" t="s">
        <v>13</v>
      </c>
      <c r="D4815" s="4" t="s">
        <v>13</v>
      </c>
      <c r="E4815" s="4" t="s">
        <v>24</v>
      </c>
      <c r="F4815" s="4" t="s">
        <v>10</v>
      </c>
    </row>
    <row r="4816" spans="1:19">
      <c r="A4816" t="n">
        <v>37344</v>
      </c>
      <c r="B4816" s="39" t="n">
        <v>45</v>
      </c>
      <c r="C4816" s="7" t="n">
        <v>11</v>
      </c>
      <c r="D4816" s="7" t="n">
        <v>3</v>
      </c>
      <c r="E4816" s="7" t="n">
        <v>40</v>
      </c>
      <c r="F4816" s="7" t="n">
        <v>0</v>
      </c>
    </row>
    <row r="4817" spans="1:9">
      <c r="A4817" t="s">
        <v>4</v>
      </c>
      <c r="B4817" s="4" t="s">
        <v>5</v>
      </c>
      <c r="C4817" s="4" t="s">
        <v>13</v>
      </c>
      <c r="D4817" s="4" t="s">
        <v>13</v>
      </c>
      <c r="E4817" s="4" t="s">
        <v>24</v>
      </c>
      <c r="F4817" s="4" t="s">
        <v>24</v>
      </c>
      <c r="G4817" s="4" t="s">
        <v>24</v>
      </c>
      <c r="H4817" s="4" t="s">
        <v>10</v>
      </c>
    </row>
    <row r="4818" spans="1:9">
      <c r="A4818" t="n">
        <v>37353</v>
      </c>
      <c r="B4818" s="39" t="n">
        <v>45</v>
      </c>
      <c r="C4818" s="7" t="n">
        <v>2</v>
      </c>
      <c r="D4818" s="7" t="n">
        <v>3</v>
      </c>
      <c r="E4818" s="7" t="n">
        <v>-3.73000001907349</v>
      </c>
      <c r="F4818" s="7" t="n">
        <v>14.6999998092651</v>
      </c>
      <c r="G4818" s="7" t="n">
        <v>-192.220001220703</v>
      </c>
      <c r="H4818" s="7" t="n">
        <v>10000</v>
      </c>
    </row>
    <row r="4819" spans="1:9">
      <c r="A4819" t="s">
        <v>4</v>
      </c>
      <c r="B4819" s="4" t="s">
        <v>5</v>
      </c>
      <c r="C4819" s="4" t="s">
        <v>13</v>
      </c>
      <c r="D4819" s="4" t="s">
        <v>13</v>
      </c>
      <c r="E4819" s="4" t="s">
        <v>24</v>
      </c>
      <c r="F4819" s="4" t="s">
        <v>24</v>
      </c>
      <c r="G4819" s="4" t="s">
        <v>24</v>
      </c>
      <c r="H4819" s="4" t="s">
        <v>10</v>
      </c>
      <c r="I4819" s="4" t="s">
        <v>13</v>
      </c>
    </row>
    <row r="4820" spans="1:9">
      <c r="A4820" t="n">
        <v>37370</v>
      </c>
      <c r="B4820" s="39" t="n">
        <v>45</v>
      </c>
      <c r="C4820" s="7" t="n">
        <v>4</v>
      </c>
      <c r="D4820" s="7" t="n">
        <v>3</v>
      </c>
      <c r="E4820" s="7" t="n">
        <v>3.85999989509583</v>
      </c>
      <c r="F4820" s="7" t="n">
        <v>162.309997558594</v>
      </c>
      <c r="G4820" s="7" t="n">
        <v>6</v>
      </c>
      <c r="H4820" s="7" t="n">
        <v>10000</v>
      </c>
      <c r="I4820" s="7" t="n">
        <v>1</v>
      </c>
    </row>
    <row r="4821" spans="1:9">
      <c r="A4821" t="s">
        <v>4</v>
      </c>
      <c r="B4821" s="4" t="s">
        <v>5</v>
      </c>
      <c r="C4821" s="4" t="s">
        <v>13</v>
      </c>
      <c r="D4821" s="4" t="s">
        <v>13</v>
      </c>
      <c r="E4821" s="4" t="s">
        <v>24</v>
      </c>
      <c r="F4821" s="4" t="s">
        <v>10</v>
      </c>
    </row>
    <row r="4822" spans="1:9">
      <c r="A4822" t="n">
        <v>37388</v>
      </c>
      <c r="B4822" s="39" t="n">
        <v>45</v>
      </c>
      <c r="C4822" s="7" t="n">
        <v>5</v>
      </c>
      <c r="D4822" s="7" t="n">
        <v>3</v>
      </c>
      <c r="E4822" s="7" t="n">
        <v>2</v>
      </c>
      <c r="F4822" s="7" t="n">
        <v>10000</v>
      </c>
    </row>
    <row r="4823" spans="1:9">
      <c r="A4823" t="s">
        <v>4</v>
      </c>
      <c r="B4823" s="4" t="s">
        <v>5</v>
      </c>
      <c r="C4823" s="4" t="s">
        <v>13</v>
      </c>
      <c r="D4823" s="4" t="s">
        <v>10</v>
      </c>
      <c r="E4823" s="4" t="s">
        <v>10</v>
      </c>
      <c r="F4823" s="4" t="s">
        <v>9</v>
      </c>
    </row>
    <row r="4824" spans="1:9">
      <c r="A4824" t="n">
        <v>37397</v>
      </c>
      <c r="B4824" s="40" t="n">
        <v>84</v>
      </c>
      <c r="C4824" s="7" t="n">
        <v>1</v>
      </c>
      <c r="D4824" s="7" t="n">
        <v>0</v>
      </c>
      <c r="E4824" s="7" t="n">
        <v>0</v>
      </c>
      <c r="F4824" s="7" t="n">
        <v>0</v>
      </c>
    </row>
    <row r="4825" spans="1:9">
      <c r="A4825" t="s">
        <v>4</v>
      </c>
      <c r="B4825" s="4" t="s">
        <v>5</v>
      </c>
      <c r="C4825" s="4" t="s">
        <v>10</v>
      </c>
      <c r="D4825" s="4" t="s">
        <v>24</v>
      </c>
      <c r="E4825" s="4" t="s">
        <v>24</v>
      </c>
      <c r="F4825" s="4" t="s">
        <v>24</v>
      </c>
      <c r="G4825" s="4" t="s">
        <v>24</v>
      </c>
    </row>
    <row r="4826" spans="1:9">
      <c r="A4826" t="n">
        <v>37407</v>
      </c>
      <c r="B4826" s="37" t="n">
        <v>46</v>
      </c>
      <c r="C4826" s="7" t="n">
        <v>0</v>
      </c>
      <c r="D4826" s="7" t="n">
        <v>-4.71000003814697</v>
      </c>
      <c r="E4826" s="7" t="n">
        <v>13.210000038147</v>
      </c>
      <c r="F4826" s="7" t="n">
        <v>-190.539993286133</v>
      </c>
      <c r="G4826" s="7" t="n">
        <v>145.399993896484</v>
      </c>
    </row>
    <row r="4827" spans="1:9">
      <c r="A4827" t="s">
        <v>4</v>
      </c>
      <c r="B4827" s="4" t="s">
        <v>5</v>
      </c>
      <c r="C4827" s="4" t="s">
        <v>10</v>
      </c>
      <c r="D4827" s="4" t="s">
        <v>24</v>
      </c>
      <c r="E4827" s="4" t="s">
        <v>24</v>
      </c>
      <c r="F4827" s="4" t="s">
        <v>24</v>
      </c>
      <c r="G4827" s="4" t="s">
        <v>24</v>
      </c>
    </row>
    <row r="4828" spans="1:9">
      <c r="A4828" t="n">
        <v>37426</v>
      </c>
      <c r="B4828" s="37" t="n">
        <v>46</v>
      </c>
      <c r="C4828" s="7" t="n">
        <v>61489</v>
      </c>
      <c r="D4828" s="7" t="n">
        <v>-7.13000011444092</v>
      </c>
      <c r="E4828" s="7" t="n">
        <v>13.210000038147</v>
      </c>
      <c r="F4828" s="7" t="n">
        <v>-187.839996337891</v>
      </c>
      <c r="G4828" s="7" t="n">
        <v>145.800003051758</v>
      </c>
    </row>
    <row r="4829" spans="1:9">
      <c r="A4829" t="s">
        <v>4</v>
      </c>
      <c r="B4829" s="4" t="s">
        <v>5</v>
      </c>
      <c r="C4829" s="4" t="s">
        <v>10</v>
      </c>
      <c r="D4829" s="4" t="s">
        <v>24</v>
      </c>
      <c r="E4829" s="4" t="s">
        <v>24</v>
      </c>
      <c r="F4829" s="4" t="s">
        <v>24</v>
      </c>
      <c r="G4829" s="4" t="s">
        <v>24</v>
      </c>
    </row>
    <row r="4830" spans="1:9">
      <c r="A4830" t="n">
        <v>37445</v>
      </c>
      <c r="B4830" s="37" t="n">
        <v>46</v>
      </c>
      <c r="C4830" s="7" t="n">
        <v>61490</v>
      </c>
      <c r="D4830" s="7" t="n">
        <v>-5.67999982833862</v>
      </c>
      <c r="E4830" s="7" t="n">
        <v>13.210000038147</v>
      </c>
      <c r="F4830" s="7" t="n">
        <v>-187.119995117188</v>
      </c>
      <c r="G4830" s="7" t="n">
        <v>148.600006103516</v>
      </c>
    </row>
    <row r="4831" spans="1:9">
      <c r="A4831" t="s">
        <v>4</v>
      </c>
      <c r="B4831" s="4" t="s">
        <v>5</v>
      </c>
      <c r="C4831" s="4" t="s">
        <v>10</v>
      </c>
      <c r="D4831" s="4" t="s">
        <v>24</v>
      </c>
      <c r="E4831" s="4" t="s">
        <v>24</v>
      </c>
      <c r="F4831" s="4" t="s">
        <v>24</v>
      </c>
      <c r="G4831" s="4" t="s">
        <v>24</v>
      </c>
    </row>
    <row r="4832" spans="1:9">
      <c r="A4832" t="n">
        <v>37464</v>
      </c>
      <c r="B4832" s="37" t="n">
        <v>46</v>
      </c>
      <c r="C4832" s="7" t="n">
        <v>61488</v>
      </c>
      <c r="D4832" s="7" t="n">
        <v>-4.19999980926514</v>
      </c>
      <c r="E4832" s="7" t="n">
        <v>13.210000038147</v>
      </c>
      <c r="F4832" s="7" t="n">
        <v>-188.169998168945</v>
      </c>
      <c r="G4832" s="7" t="n">
        <v>157.199996948242</v>
      </c>
    </row>
    <row r="4833" spans="1:9">
      <c r="A4833" t="s">
        <v>4</v>
      </c>
      <c r="B4833" s="4" t="s">
        <v>5</v>
      </c>
      <c r="C4833" s="4" t="s">
        <v>10</v>
      </c>
      <c r="D4833" s="4" t="s">
        <v>24</v>
      </c>
      <c r="E4833" s="4" t="s">
        <v>24</v>
      </c>
      <c r="F4833" s="4" t="s">
        <v>24</v>
      </c>
      <c r="G4833" s="4" t="s">
        <v>24</v>
      </c>
    </row>
    <row r="4834" spans="1:9">
      <c r="A4834" t="n">
        <v>37483</v>
      </c>
      <c r="B4834" s="37" t="n">
        <v>46</v>
      </c>
      <c r="C4834" s="7" t="n">
        <v>3</v>
      </c>
      <c r="D4834" s="7" t="n">
        <v>-7.59000015258789</v>
      </c>
      <c r="E4834" s="7" t="n">
        <v>13.210000038147</v>
      </c>
      <c r="F4834" s="7" t="n">
        <v>-188.550003051758</v>
      </c>
      <c r="G4834" s="7" t="n">
        <v>142.899993896484</v>
      </c>
    </row>
    <row r="4835" spans="1:9">
      <c r="A4835" t="s">
        <v>4</v>
      </c>
      <c r="B4835" s="4" t="s">
        <v>5</v>
      </c>
      <c r="C4835" s="4" t="s">
        <v>10</v>
      </c>
      <c r="D4835" s="4" t="s">
        <v>24</v>
      </c>
      <c r="E4835" s="4" t="s">
        <v>24</v>
      </c>
      <c r="F4835" s="4" t="s">
        <v>24</v>
      </c>
      <c r="G4835" s="4" t="s">
        <v>24</v>
      </c>
    </row>
    <row r="4836" spans="1:9">
      <c r="A4836" t="n">
        <v>37502</v>
      </c>
      <c r="B4836" s="37" t="n">
        <v>46</v>
      </c>
      <c r="C4836" s="7" t="n">
        <v>5</v>
      </c>
      <c r="D4836" s="7" t="n">
        <v>-5.48000001907349</v>
      </c>
      <c r="E4836" s="7" t="n">
        <v>13.210000038147</v>
      </c>
      <c r="F4836" s="7" t="n">
        <v>-188.880004882813</v>
      </c>
      <c r="G4836" s="7" t="n">
        <v>142.899993896484</v>
      </c>
    </row>
    <row r="4837" spans="1:9">
      <c r="A4837" t="s">
        <v>4</v>
      </c>
      <c r="B4837" s="4" t="s">
        <v>5</v>
      </c>
      <c r="C4837" s="4" t="s">
        <v>10</v>
      </c>
      <c r="D4837" s="4" t="s">
        <v>24</v>
      </c>
      <c r="E4837" s="4" t="s">
        <v>24</v>
      </c>
      <c r="F4837" s="4" t="s">
        <v>24</v>
      </c>
      <c r="G4837" s="4" t="s">
        <v>24</v>
      </c>
    </row>
    <row r="4838" spans="1:9">
      <c r="A4838" t="n">
        <v>37521</v>
      </c>
      <c r="B4838" s="37" t="n">
        <v>46</v>
      </c>
      <c r="C4838" s="7" t="n">
        <v>6</v>
      </c>
      <c r="D4838" s="7" t="n">
        <v>-6.17999982833862</v>
      </c>
      <c r="E4838" s="7" t="n">
        <v>13.210000038147</v>
      </c>
      <c r="F4838" s="7" t="n">
        <v>-190.830001831055</v>
      </c>
      <c r="G4838" s="7" t="n">
        <v>157.300003051758</v>
      </c>
    </row>
    <row r="4839" spans="1:9">
      <c r="A4839" t="s">
        <v>4</v>
      </c>
      <c r="B4839" s="4" t="s">
        <v>5</v>
      </c>
      <c r="C4839" s="4" t="s">
        <v>10</v>
      </c>
      <c r="D4839" s="4" t="s">
        <v>24</v>
      </c>
      <c r="E4839" s="4" t="s">
        <v>24</v>
      </c>
      <c r="F4839" s="4" t="s">
        <v>24</v>
      </c>
      <c r="G4839" s="4" t="s">
        <v>24</v>
      </c>
    </row>
    <row r="4840" spans="1:9">
      <c r="A4840" t="n">
        <v>37540</v>
      </c>
      <c r="B4840" s="37" t="n">
        <v>46</v>
      </c>
      <c r="C4840" s="7" t="n">
        <v>7032</v>
      </c>
      <c r="D4840" s="7" t="n">
        <v>-4.86999988555908</v>
      </c>
      <c r="E4840" s="7" t="n">
        <v>13.210000038147</v>
      </c>
      <c r="F4840" s="7" t="n">
        <v>-188.440002441406</v>
      </c>
      <c r="G4840" s="7" t="n">
        <v>142.899993896484</v>
      </c>
    </row>
    <row r="4841" spans="1:9">
      <c r="A4841" t="s">
        <v>4</v>
      </c>
      <c r="B4841" s="4" t="s">
        <v>5</v>
      </c>
      <c r="C4841" s="4" t="s">
        <v>10</v>
      </c>
      <c r="D4841" s="4" t="s">
        <v>10</v>
      </c>
      <c r="E4841" s="4" t="s">
        <v>10</v>
      </c>
    </row>
    <row r="4842" spans="1:9">
      <c r="A4842" t="n">
        <v>37559</v>
      </c>
      <c r="B4842" s="45" t="n">
        <v>61</v>
      </c>
      <c r="C4842" s="7" t="n">
        <v>0</v>
      </c>
      <c r="D4842" s="7" t="n">
        <v>27</v>
      </c>
      <c r="E4842" s="7" t="n">
        <v>1000</v>
      </c>
    </row>
    <row r="4843" spans="1:9">
      <c r="A4843" t="s">
        <v>4</v>
      </c>
      <c r="B4843" s="4" t="s">
        <v>5</v>
      </c>
      <c r="C4843" s="4" t="s">
        <v>10</v>
      </c>
      <c r="D4843" s="4" t="s">
        <v>10</v>
      </c>
      <c r="E4843" s="4" t="s">
        <v>10</v>
      </c>
    </row>
    <row r="4844" spans="1:9">
      <c r="A4844" t="n">
        <v>37566</v>
      </c>
      <c r="B4844" s="45" t="n">
        <v>61</v>
      </c>
      <c r="C4844" s="7" t="n">
        <v>6</v>
      </c>
      <c r="D4844" s="7" t="n">
        <v>27</v>
      </c>
      <c r="E4844" s="7" t="n">
        <v>1000</v>
      </c>
    </row>
    <row r="4845" spans="1:9">
      <c r="A4845" t="s">
        <v>4</v>
      </c>
      <c r="B4845" s="4" t="s">
        <v>5</v>
      </c>
      <c r="C4845" s="4" t="s">
        <v>10</v>
      </c>
      <c r="D4845" s="4" t="s">
        <v>10</v>
      </c>
      <c r="E4845" s="4" t="s">
        <v>10</v>
      </c>
    </row>
    <row r="4846" spans="1:9">
      <c r="A4846" t="n">
        <v>37573</v>
      </c>
      <c r="B4846" s="45" t="n">
        <v>61</v>
      </c>
      <c r="C4846" s="7" t="n">
        <v>61489</v>
      </c>
      <c r="D4846" s="7" t="n">
        <v>27</v>
      </c>
      <c r="E4846" s="7" t="n">
        <v>1000</v>
      </c>
    </row>
    <row r="4847" spans="1:9">
      <c r="A4847" t="s">
        <v>4</v>
      </c>
      <c r="B4847" s="4" t="s">
        <v>5</v>
      </c>
      <c r="C4847" s="4" t="s">
        <v>10</v>
      </c>
      <c r="D4847" s="4" t="s">
        <v>10</v>
      </c>
      <c r="E4847" s="4" t="s">
        <v>10</v>
      </c>
    </row>
    <row r="4848" spans="1:9">
      <c r="A4848" t="n">
        <v>37580</v>
      </c>
      <c r="B4848" s="45" t="n">
        <v>61</v>
      </c>
      <c r="C4848" s="7" t="n">
        <v>61490</v>
      </c>
      <c r="D4848" s="7" t="n">
        <v>27</v>
      </c>
      <c r="E4848" s="7" t="n">
        <v>1000</v>
      </c>
    </row>
    <row r="4849" spans="1:7">
      <c r="A4849" t="s">
        <v>4</v>
      </c>
      <c r="B4849" s="4" t="s">
        <v>5</v>
      </c>
      <c r="C4849" s="4" t="s">
        <v>10</v>
      </c>
      <c r="D4849" s="4" t="s">
        <v>10</v>
      </c>
      <c r="E4849" s="4" t="s">
        <v>10</v>
      </c>
    </row>
    <row r="4850" spans="1:7">
      <c r="A4850" t="n">
        <v>37587</v>
      </c>
      <c r="B4850" s="45" t="n">
        <v>61</v>
      </c>
      <c r="C4850" s="7" t="n">
        <v>61488</v>
      </c>
      <c r="D4850" s="7" t="n">
        <v>27</v>
      </c>
      <c r="E4850" s="7" t="n">
        <v>1000</v>
      </c>
    </row>
    <row r="4851" spans="1:7">
      <c r="A4851" t="s">
        <v>4</v>
      </c>
      <c r="B4851" s="4" t="s">
        <v>5</v>
      </c>
      <c r="C4851" s="4" t="s">
        <v>10</v>
      </c>
      <c r="D4851" s="4" t="s">
        <v>10</v>
      </c>
      <c r="E4851" s="4" t="s">
        <v>10</v>
      </c>
    </row>
    <row r="4852" spans="1:7">
      <c r="A4852" t="n">
        <v>37594</v>
      </c>
      <c r="B4852" s="45" t="n">
        <v>61</v>
      </c>
      <c r="C4852" s="7" t="n">
        <v>3</v>
      </c>
      <c r="D4852" s="7" t="n">
        <v>27</v>
      </c>
      <c r="E4852" s="7" t="n">
        <v>1000</v>
      </c>
    </row>
    <row r="4853" spans="1:7">
      <c r="A4853" t="s">
        <v>4</v>
      </c>
      <c r="B4853" s="4" t="s">
        <v>5</v>
      </c>
      <c r="C4853" s="4" t="s">
        <v>10</v>
      </c>
      <c r="D4853" s="4" t="s">
        <v>10</v>
      </c>
      <c r="E4853" s="4" t="s">
        <v>10</v>
      </c>
    </row>
    <row r="4854" spans="1:7">
      <c r="A4854" t="n">
        <v>37601</v>
      </c>
      <c r="B4854" s="45" t="n">
        <v>61</v>
      </c>
      <c r="C4854" s="7" t="n">
        <v>5</v>
      </c>
      <c r="D4854" s="7" t="n">
        <v>27</v>
      </c>
      <c r="E4854" s="7" t="n">
        <v>1000</v>
      </c>
    </row>
    <row r="4855" spans="1:7">
      <c r="A4855" t="s">
        <v>4</v>
      </c>
      <c r="B4855" s="4" t="s">
        <v>5</v>
      </c>
      <c r="C4855" s="4" t="s">
        <v>10</v>
      </c>
      <c r="D4855" s="4" t="s">
        <v>10</v>
      </c>
      <c r="E4855" s="4" t="s">
        <v>10</v>
      </c>
    </row>
    <row r="4856" spans="1:7">
      <c r="A4856" t="n">
        <v>37608</v>
      </c>
      <c r="B4856" s="45" t="n">
        <v>61</v>
      </c>
      <c r="C4856" s="7" t="n">
        <v>7032</v>
      </c>
      <c r="D4856" s="7" t="n">
        <v>27</v>
      </c>
      <c r="E4856" s="7" t="n">
        <v>1000</v>
      </c>
    </row>
    <row r="4857" spans="1:7">
      <c r="A4857" t="s">
        <v>4</v>
      </c>
      <c r="B4857" s="4" t="s">
        <v>5</v>
      </c>
      <c r="C4857" s="4" t="s">
        <v>13</v>
      </c>
      <c r="D4857" s="4" t="s">
        <v>10</v>
      </c>
      <c r="E4857" s="4" t="s">
        <v>6</v>
      </c>
      <c r="F4857" s="4" t="s">
        <v>6</v>
      </c>
      <c r="G4857" s="4" t="s">
        <v>6</v>
      </c>
      <c r="H4857" s="4" t="s">
        <v>6</v>
      </c>
    </row>
    <row r="4858" spans="1:7">
      <c r="A4858" t="n">
        <v>37615</v>
      </c>
      <c r="B4858" s="48" t="n">
        <v>51</v>
      </c>
      <c r="C4858" s="7" t="n">
        <v>3</v>
      </c>
      <c r="D4858" s="7" t="n">
        <v>0</v>
      </c>
      <c r="E4858" s="7" t="s">
        <v>104</v>
      </c>
      <c r="F4858" s="7" t="s">
        <v>105</v>
      </c>
      <c r="G4858" s="7" t="s">
        <v>79</v>
      </c>
      <c r="H4858" s="7" t="s">
        <v>78</v>
      </c>
    </row>
    <row r="4859" spans="1:7">
      <c r="A4859" t="s">
        <v>4</v>
      </c>
      <c r="B4859" s="4" t="s">
        <v>5</v>
      </c>
      <c r="C4859" s="4" t="s">
        <v>13</v>
      </c>
      <c r="D4859" s="4" t="s">
        <v>10</v>
      </c>
      <c r="E4859" s="4" t="s">
        <v>6</v>
      </c>
      <c r="F4859" s="4" t="s">
        <v>6</v>
      </c>
      <c r="G4859" s="4" t="s">
        <v>6</v>
      </c>
      <c r="H4859" s="4" t="s">
        <v>6</v>
      </c>
    </row>
    <row r="4860" spans="1:7">
      <c r="A4860" t="n">
        <v>37644</v>
      </c>
      <c r="B4860" s="48" t="n">
        <v>51</v>
      </c>
      <c r="C4860" s="7" t="n">
        <v>3</v>
      </c>
      <c r="D4860" s="7" t="n">
        <v>61489</v>
      </c>
      <c r="E4860" s="7" t="s">
        <v>104</v>
      </c>
      <c r="F4860" s="7" t="s">
        <v>105</v>
      </c>
      <c r="G4860" s="7" t="s">
        <v>79</v>
      </c>
      <c r="H4860" s="7" t="s">
        <v>78</v>
      </c>
    </row>
    <row r="4861" spans="1:7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6</v>
      </c>
      <c r="F4861" s="4" t="s">
        <v>6</v>
      </c>
      <c r="G4861" s="4" t="s">
        <v>6</v>
      </c>
      <c r="H4861" s="4" t="s">
        <v>6</v>
      </c>
    </row>
    <row r="4862" spans="1:7">
      <c r="A4862" t="n">
        <v>37673</v>
      </c>
      <c r="B4862" s="48" t="n">
        <v>51</v>
      </c>
      <c r="C4862" s="7" t="n">
        <v>3</v>
      </c>
      <c r="D4862" s="7" t="n">
        <v>61490</v>
      </c>
      <c r="E4862" s="7" t="s">
        <v>104</v>
      </c>
      <c r="F4862" s="7" t="s">
        <v>105</v>
      </c>
      <c r="G4862" s="7" t="s">
        <v>79</v>
      </c>
      <c r="H4862" s="7" t="s">
        <v>78</v>
      </c>
    </row>
    <row r="4863" spans="1:7">
      <c r="A4863" t="s">
        <v>4</v>
      </c>
      <c r="B4863" s="4" t="s">
        <v>5</v>
      </c>
      <c r="C4863" s="4" t="s">
        <v>13</v>
      </c>
      <c r="D4863" s="4" t="s">
        <v>10</v>
      </c>
      <c r="E4863" s="4" t="s">
        <v>6</v>
      </c>
      <c r="F4863" s="4" t="s">
        <v>6</v>
      </c>
      <c r="G4863" s="4" t="s">
        <v>6</v>
      </c>
      <c r="H4863" s="4" t="s">
        <v>6</v>
      </c>
    </row>
    <row r="4864" spans="1:7">
      <c r="A4864" t="n">
        <v>37702</v>
      </c>
      <c r="B4864" s="48" t="n">
        <v>51</v>
      </c>
      <c r="C4864" s="7" t="n">
        <v>3</v>
      </c>
      <c r="D4864" s="7" t="n">
        <v>61488</v>
      </c>
      <c r="E4864" s="7" t="s">
        <v>104</v>
      </c>
      <c r="F4864" s="7" t="s">
        <v>105</v>
      </c>
      <c r="G4864" s="7" t="s">
        <v>79</v>
      </c>
      <c r="H4864" s="7" t="s">
        <v>78</v>
      </c>
    </row>
    <row r="4865" spans="1:8">
      <c r="A4865" t="s">
        <v>4</v>
      </c>
      <c r="B4865" s="4" t="s">
        <v>5</v>
      </c>
      <c r="C4865" s="4" t="s">
        <v>13</v>
      </c>
      <c r="D4865" s="4" t="s">
        <v>10</v>
      </c>
      <c r="E4865" s="4" t="s">
        <v>6</v>
      </c>
      <c r="F4865" s="4" t="s">
        <v>6</v>
      </c>
      <c r="G4865" s="4" t="s">
        <v>6</v>
      </c>
      <c r="H4865" s="4" t="s">
        <v>6</v>
      </c>
    </row>
    <row r="4866" spans="1:8">
      <c r="A4866" t="n">
        <v>37731</v>
      </c>
      <c r="B4866" s="48" t="n">
        <v>51</v>
      </c>
      <c r="C4866" s="7" t="n">
        <v>3</v>
      </c>
      <c r="D4866" s="7" t="n">
        <v>7032</v>
      </c>
      <c r="E4866" s="7" t="s">
        <v>104</v>
      </c>
      <c r="F4866" s="7" t="s">
        <v>105</v>
      </c>
      <c r="G4866" s="7" t="s">
        <v>79</v>
      </c>
      <c r="H4866" s="7" t="s">
        <v>78</v>
      </c>
    </row>
    <row r="4867" spans="1:8">
      <c r="A4867" t="s">
        <v>4</v>
      </c>
      <c r="B4867" s="4" t="s">
        <v>5</v>
      </c>
      <c r="C4867" s="4" t="s">
        <v>13</v>
      </c>
      <c r="D4867" s="4" t="s">
        <v>10</v>
      </c>
      <c r="E4867" s="4" t="s">
        <v>6</v>
      </c>
      <c r="F4867" s="4" t="s">
        <v>6</v>
      </c>
      <c r="G4867" s="4" t="s">
        <v>6</v>
      </c>
      <c r="H4867" s="4" t="s">
        <v>6</v>
      </c>
    </row>
    <row r="4868" spans="1:8">
      <c r="A4868" t="n">
        <v>37760</v>
      </c>
      <c r="B4868" s="48" t="n">
        <v>51</v>
      </c>
      <c r="C4868" s="7" t="n">
        <v>3</v>
      </c>
      <c r="D4868" s="7" t="n">
        <v>3</v>
      </c>
      <c r="E4868" s="7" t="s">
        <v>104</v>
      </c>
      <c r="F4868" s="7" t="s">
        <v>105</v>
      </c>
      <c r="G4868" s="7" t="s">
        <v>79</v>
      </c>
      <c r="H4868" s="7" t="s">
        <v>78</v>
      </c>
    </row>
    <row r="4869" spans="1:8">
      <c r="A4869" t="s">
        <v>4</v>
      </c>
      <c r="B4869" s="4" t="s">
        <v>5</v>
      </c>
      <c r="C4869" s="4" t="s">
        <v>13</v>
      </c>
      <c r="D4869" s="4" t="s">
        <v>10</v>
      </c>
      <c r="E4869" s="4" t="s">
        <v>6</v>
      </c>
      <c r="F4869" s="4" t="s">
        <v>6</v>
      </c>
      <c r="G4869" s="4" t="s">
        <v>6</v>
      </c>
      <c r="H4869" s="4" t="s">
        <v>6</v>
      </c>
    </row>
    <row r="4870" spans="1:8">
      <c r="A4870" t="n">
        <v>37789</v>
      </c>
      <c r="B4870" s="48" t="n">
        <v>51</v>
      </c>
      <c r="C4870" s="7" t="n">
        <v>3</v>
      </c>
      <c r="D4870" s="7" t="n">
        <v>5</v>
      </c>
      <c r="E4870" s="7" t="s">
        <v>104</v>
      </c>
      <c r="F4870" s="7" t="s">
        <v>105</v>
      </c>
      <c r="G4870" s="7" t="s">
        <v>79</v>
      </c>
      <c r="H4870" s="7" t="s">
        <v>78</v>
      </c>
    </row>
    <row r="4871" spans="1:8">
      <c r="A4871" t="s">
        <v>4</v>
      </c>
      <c r="B4871" s="4" t="s">
        <v>5</v>
      </c>
      <c r="C4871" s="4" t="s">
        <v>13</v>
      </c>
      <c r="D4871" s="4" t="s">
        <v>10</v>
      </c>
      <c r="E4871" s="4" t="s">
        <v>6</v>
      </c>
      <c r="F4871" s="4" t="s">
        <v>6</v>
      </c>
      <c r="G4871" s="4" t="s">
        <v>6</v>
      </c>
      <c r="H4871" s="4" t="s">
        <v>6</v>
      </c>
    </row>
    <row r="4872" spans="1:8">
      <c r="A4872" t="n">
        <v>37818</v>
      </c>
      <c r="B4872" s="48" t="n">
        <v>51</v>
      </c>
      <c r="C4872" s="7" t="n">
        <v>3</v>
      </c>
      <c r="D4872" s="7" t="n">
        <v>6</v>
      </c>
      <c r="E4872" s="7" t="s">
        <v>104</v>
      </c>
      <c r="F4872" s="7" t="s">
        <v>105</v>
      </c>
      <c r="G4872" s="7" t="s">
        <v>79</v>
      </c>
      <c r="H4872" s="7" t="s">
        <v>78</v>
      </c>
    </row>
    <row r="4873" spans="1:8">
      <c r="A4873" t="s">
        <v>4</v>
      </c>
      <c r="B4873" s="4" t="s">
        <v>5</v>
      </c>
      <c r="C4873" s="4" t="s">
        <v>13</v>
      </c>
      <c r="D4873" s="4" t="s">
        <v>10</v>
      </c>
      <c r="E4873" s="4" t="s">
        <v>10</v>
      </c>
      <c r="F4873" s="4" t="s">
        <v>9</v>
      </c>
    </row>
    <row r="4874" spans="1:8">
      <c r="A4874" t="n">
        <v>37847</v>
      </c>
      <c r="B4874" s="40" t="n">
        <v>84</v>
      </c>
      <c r="C4874" s="7" t="n">
        <v>0</v>
      </c>
      <c r="D4874" s="7" t="n">
        <v>0</v>
      </c>
      <c r="E4874" s="7" t="n">
        <v>0</v>
      </c>
      <c r="F4874" s="7" t="n">
        <v>1045220557</v>
      </c>
    </row>
    <row r="4875" spans="1:8">
      <c r="A4875" t="s">
        <v>4</v>
      </c>
      <c r="B4875" s="4" t="s">
        <v>5</v>
      </c>
      <c r="C4875" s="4" t="s">
        <v>10</v>
      </c>
      <c r="D4875" s="4" t="s">
        <v>13</v>
      </c>
      <c r="E4875" s="4" t="s">
        <v>6</v>
      </c>
      <c r="F4875" s="4" t="s">
        <v>24</v>
      </c>
      <c r="G4875" s="4" t="s">
        <v>24</v>
      </c>
      <c r="H4875" s="4" t="s">
        <v>24</v>
      </c>
    </row>
    <row r="4876" spans="1:8">
      <c r="A4876" t="n">
        <v>37857</v>
      </c>
      <c r="B4876" s="55" t="n">
        <v>48</v>
      </c>
      <c r="C4876" s="7" t="n">
        <v>0</v>
      </c>
      <c r="D4876" s="7" t="n">
        <v>0</v>
      </c>
      <c r="E4876" s="7" t="s">
        <v>69</v>
      </c>
      <c r="F4876" s="7" t="n">
        <v>-1</v>
      </c>
      <c r="G4876" s="7" t="n">
        <v>1</v>
      </c>
      <c r="H4876" s="7" t="n">
        <v>1.40129846432482e-45</v>
      </c>
    </row>
    <row r="4877" spans="1:8">
      <c r="A4877" t="s">
        <v>4</v>
      </c>
      <c r="B4877" s="4" t="s">
        <v>5</v>
      </c>
      <c r="C4877" s="4" t="s">
        <v>10</v>
      </c>
      <c r="D4877" s="4" t="s">
        <v>13</v>
      </c>
      <c r="E4877" s="4" t="s">
        <v>6</v>
      </c>
      <c r="F4877" s="4" t="s">
        <v>24</v>
      </c>
      <c r="G4877" s="4" t="s">
        <v>24</v>
      </c>
      <c r="H4877" s="4" t="s">
        <v>24</v>
      </c>
    </row>
    <row r="4878" spans="1:8">
      <c r="A4878" t="n">
        <v>37886</v>
      </c>
      <c r="B4878" s="55" t="n">
        <v>48</v>
      </c>
      <c r="C4878" s="7" t="n">
        <v>6</v>
      </c>
      <c r="D4878" s="7" t="n">
        <v>0</v>
      </c>
      <c r="E4878" s="7" t="s">
        <v>207</v>
      </c>
      <c r="F4878" s="7" t="n">
        <v>-1</v>
      </c>
      <c r="G4878" s="7" t="n">
        <v>1</v>
      </c>
      <c r="H4878" s="7" t="n">
        <v>1.40129846432482e-45</v>
      </c>
    </row>
    <row r="4879" spans="1:8">
      <c r="A4879" t="s">
        <v>4</v>
      </c>
      <c r="B4879" s="4" t="s">
        <v>5</v>
      </c>
      <c r="C4879" s="4" t="s">
        <v>10</v>
      </c>
      <c r="D4879" s="4" t="s">
        <v>13</v>
      </c>
      <c r="E4879" s="4" t="s">
        <v>6</v>
      </c>
      <c r="F4879" s="4" t="s">
        <v>24</v>
      </c>
      <c r="G4879" s="4" t="s">
        <v>24</v>
      </c>
      <c r="H4879" s="4" t="s">
        <v>24</v>
      </c>
    </row>
    <row r="4880" spans="1:8">
      <c r="A4880" t="n">
        <v>37914</v>
      </c>
      <c r="B4880" s="55" t="n">
        <v>48</v>
      </c>
      <c r="C4880" s="7" t="n">
        <v>3</v>
      </c>
      <c r="D4880" s="7" t="n">
        <v>0</v>
      </c>
      <c r="E4880" s="7" t="s">
        <v>69</v>
      </c>
      <c r="F4880" s="7" t="n">
        <v>-1</v>
      </c>
      <c r="G4880" s="7" t="n">
        <v>1</v>
      </c>
      <c r="H4880" s="7" t="n">
        <v>1.40129846432482e-45</v>
      </c>
    </row>
    <row r="4881" spans="1:8">
      <c r="A4881" t="s">
        <v>4</v>
      </c>
      <c r="B4881" s="4" t="s">
        <v>5</v>
      </c>
      <c r="C4881" s="4" t="s">
        <v>10</v>
      </c>
      <c r="D4881" s="4" t="s">
        <v>13</v>
      </c>
      <c r="E4881" s="4" t="s">
        <v>6</v>
      </c>
      <c r="F4881" s="4" t="s">
        <v>24</v>
      </c>
      <c r="G4881" s="4" t="s">
        <v>24</v>
      </c>
      <c r="H4881" s="4" t="s">
        <v>24</v>
      </c>
    </row>
    <row r="4882" spans="1:8">
      <c r="A4882" t="n">
        <v>37943</v>
      </c>
      <c r="B4882" s="55" t="n">
        <v>48</v>
      </c>
      <c r="C4882" s="7" t="n">
        <v>5</v>
      </c>
      <c r="D4882" s="7" t="n">
        <v>0</v>
      </c>
      <c r="E4882" s="7" t="s">
        <v>69</v>
      </c>
      <c r="F4882" s="7" t="n">
        <v>-1</v>
      </c>
      <c r="G4882" s="7" t="n">
        <v>1</v>
      </c>
      <c r="H4882" s="7" t="n">
        <v>1.40129846432482e-45</v>
      </c>
    </row>
    <row r="4883" spans="1:8">
      <c r="A4883" t="s">
        <v>4</v>
      </c>
      <c r="B4883" s="4" t="s">
        <v>5</v>
      </c>
      <c r="C4883" s="4" t="s">
        <v>13</v>
      </c>
      <c r="D4883" s="4" t="s">
        <v>10</v>
      </c>
    </row>
    <row r="4884" spans="1:8">
      <c r="A4884" t="n">
        <v>37972</v>
      </c>
      <c r="B4884" s="22" t="n">
        <v>58</v>
      </c>
      <c r="C4884" s="7" t="n">
        <v>255</v>
      </c>
      <c r="D4884" s="7" t="n">
        <v>0</v>
      </c>
    </row>
    <row r="4885" spans="1:8">
      <c r="A4885" t="s">
        <v>4</v>
      </c>
      <c r="B4885" s="4" t="s">
        <v>5</v>
      </c>
      <c r="C4885" s="4" t="s">
        <v>13</v>
      </c>
      <c r="D4885" s="4" t="s">
        <v>10</v>
      </c>
      <c r="E4885" s="4" t="s">
        <v>6</v>
      </c>
    </row>
    <row r="4886" spans="1:8">
      <c r="A4886" t="n">
        <v>37976</v>
      </c>
      <c r="B4886" s="48" t="n">
        <v>51</v>
      </c>
      <c r="C4886" s="7" t="n">
        <v>4</v>
      </c>
      <c r="D4886" s="7" t="n">
        <v>0</v>
      </c>
      <c r="E4886" s="7" t="s">
        <v>376</v>
      </c>
    </row>
    <row r="4887" spans="1:8">
      <c r="A4887" t="s">
        <v>4</v>
      </c>
      <c r="B4887" s="4" t="s">
        <v>5</v>
      </c>
      <c r="C4887" s="4" t="s">
        <v>10</v>
      </c>
    </row>
    <row r="4888" spans="1:8">
      <c r="A4888" t="n">
        <v>37990</v>
      </c>
      <c r="B4888" s="32" t="n">
        <v>16</v>
      </c>
      <c r="C4888" s="7" t="n">
        <v>0</v>
      </c>
    </row>
    <row r="4889" spans="1:8">
      <c r="A4889" t="s">
        <v>4</v>
      </c>
      <c r="B4889" s="4" t="s">
        <v>5</v>
      </c>
      <c r="C4889" s="4" t="s">
        <v>10</v>
      </c>
      <c r="D4889" s="4" t="s">
        <v>13</v>
      </c>
      <c r="E4889" s="4" t="s">
        <v>9</v>
      </c>
      <c r="F4889" s="4" t="s">
        <v>81</v>
      </c>
      <c r="G4889" s="4" t="s">
        <v>13</v>
      </c>
      <c r="H4889" s="4" t="s">
        <v>13</v>
      </c>
    </row>
    <row r="4890" spans="1:8">
      <c r="A4890" t="n">
        <v>37993</v>
      </c>
      <c r="B4890" s="49" t="n">
        <v>26</v>
      </c>
      <c r="C4890" s="7" t="n">
        <v>0</v>
      </c>
      <c r="D4890" s="7" t="n">
        <v>17</v>
      </c>
      <c r="E4890" s="7" t="n">
        <v>52703</v>
      </c>
      <c r="F4890" s="7" t="s">
        <v>377</v>
      </c>
      <c r="G4890" s="7" t="n">
        <v>2</v>
      </c>
      <c r="H4890" s="7" t="n">
        <v>0</v>
      </c>
    </row>
    <row r="4891" spans="1:8">
      <c r="A4891" t="s">
        <v>4</v>
      </c>
      <c r="B4891" s="4" t="s">
        <v>5</v>
      </c>
    </row>
    <row r="4892" spans="1:8">
      <c r="A4892" t="n">
        <v>38012</v>
      </c>
      <c r="B4892" s="50" t="n">
        <v>28</v>
      </c>
    </row>
    <row r="4893" spans="1:8">
      <c r="A4893" t="s">
        <v>4</v>
      </c>
      <c r="B4893" s="4" t="s">
        <v>5</v>
      </c>
      <c r="C4893" s="4" t="s">
        <v>13</v>
      </c>
      <c r="D4893" s="4" t="s">
        <v>10</v>
      </c>
      <c r="E4893" s="4" t="s">
        <v>6</v>
      </c>
    </row>
    <row r="4894" spans="1:8">
      <c r="A4894" t="n">
        <v>38013</v>
      </c>
      <c r="B4894" s="48" t="n">
        <v>51</v>
      </c>
      <c r="C4894" s="7" t="n">
        <v>4</v>
      </c>
      <c r="D4894" s="7" t="n">
        <v>3</v>
      </c>
      <c r="E4894" s="7" t="s">
        <v>181</v>
      </c>
    </row>
    <row r="4895" spans="1:8">
      <c r="A4895" t="s">
        <v>4</v>
      </c>
      <c r="B4895" s="4" t="s">
        <v>5</v>
      </c>
      <c r="C4895" s="4" t="s">
        <v>10</v>
      </c>
    </row>
    <row r="4896" spans="1:8">
      <c r="A4896" t="n">
        <v>38026</v>
      </c>
      <c r="B4896" s="32" t="n">
        <v>16</v>
      </c>
      <c r="C4896" s="7" t="n">
        <v>0</v>
      </c>
    </row>
    <row r="4897" spans="1:8">
      <c r="A4897" t="s">
        <v>4</v>
      </c>
      <c r="B4897" s="4" t="s">
        <v>5</v>
      </c>
      <c r="C4897" s="4" t="s">
        <v>10</v>
      </c>
      <c r="D4897" s="4" t="s">
        <v>13</v>
      </c>
      <c r="E4897" s="4" t="s">
        <v>9</v>
      </c>
      <c r="F4897" s="4" t="s">
        <v>81</v>
      </c>
      <c r="G4897" s="4" t="s">
        <v>13</v>
      </c>
      <c r="H4897" s="4" t="s">
        <v>13</v>
      </c>
    </row>
    <row r="4898" spans="1:8">
      <c r="A4898" t="n">
        <v>38029</v>
      </c>
      <c r="B4898" s="49" t="n">
        <v>26</v>
      </c>
      <c r="C4898" s="7" t="n">
        <v>3</v>
      </c>
      <c r="D4898" s="7" t="n">
        <v>17</v>
      </c>
      <c r="E4898" s="7" t="n">
        <v>2349</v>
      </c>
      <c r="F4898" s="7" t="s">
        <v>378</v>
      </c>
      <c r="G4898" s="7" t="n">
        <v>2</v>
      </c>
      <c r="H4898" s="7" t="n">
        <v>0</v>
      </c>
    </row>
    <row r="4899" spans="1:8">
      <c r="A4899" t="s">
        <v>4</v>
      </c>
      <c r="B4899" s="4" t="s">
        <v>5</v>
      </c>
    </row>
    <row r="4900" spans="1:8">
      <c r="A4900" t="n">
        <v>38088</v>
      </c>
      <c r="B4900" s="50" t="n">
        <v>28</v>
      </c>
    </row>
    <row r="4901" spans="1:8">
      <c r="A4901" t="s">
        <v>4</v>
      </c>
      <c r="B4901" s="4" t="s">
        <v>5</v>
      </c>
      <c r="C4901" s="4" t="s">
        <v>13</v>
      </c>
      <c r="D4901" s="4" t="s">
        <v>10</v>
      </c>
      <c r="E4901" s="4" t="s">
        <v>6</v>
      </c>
    </row>
    <row r="4902" spans="1:8">
      <c r="A4902" t="n">
        <v>38089</v>
      </c>
      <c r="B4902" s="48" t="n">
        <v>51</v>
      </c>
      <c r="C4902" s="7" t="n">
        <v>4</v>
      </c>
      <c r="D4902" s="7" t="n">
        <v>6</v>
      </c>
      <c r="E4902" s="7" t="s">
        <v>181</v>
      </c>
    </row>
    <row r="4903" spans="1:8">
      <c r="A4903" t="s">
        <v>4</v>
      </c>
      <c r="B4903" s="4" t="s">
        <v>5</v>
      </c>
      <c r="C4903" s="4" t="s">
        <v>10</v>
      </c>
    </row>
    <row r="4904" spans="1:8">
      <c r="A4904" t="n">
        <v>38102</v>
      </c>
      <c r="B4904" s="32" t="n">
        <v>16</v>
      </c>
      <c r="C4904" s="7" t="n">
        <v>0</v>
      </c>
    </row>
    <row r="4905" spans="1:8">
      <c r="A4905" t="s">
        <v>4</v>
      </c>
      <c r="B4905" s="4" t="s">
        <v>5</v>
      </c>
      <c r="C4905" s="4" t="s">
        <v>10</v>
      </c>
      <c r="D4905" s="4" t="s">
        <v>13</v>
      </c>
      <c r="E4905" s="4" t="s">
        <v>9</v>
      </c>
      <c r="F4905" s="4" t="s">
        <v>81</v>
      </c>
      <c r="G4905" s="4" t="s">
        <v>13</v>
      </c>
      <c r="H4905" s="4" t="s">
        <v>13</v>
      </c>
    </row>
    <row r="4906" spans="1:8">
      <c r="A4906" t="n">
        <v>38105</v>
      </c>
      <c r="B4906" s="49" t="n">
        <v>26</v>
      </c>
      <c r="C4906" s="7" t="n">
        <v>6</v>
      </c>
      <c r="D4906" s="7" t="n">
        <v>17</v>
      </c>
      <c r="E4906" s="7" t="n">
        <v>8376</v>
      </c>
      <c r="F4906" s="7" t="s">
        <v>379</v>
      </c>
      <c r="G4906" s="7" t="n">
        <v>2</v>
      </c>
      <c r="H4906" s="7" t="n">
        <v>0</v>
      </c>
    </row>
    <row r="4907" spans="1:8">
      <c r="A4907" t="s">
        <v>4</v>
      </c>
      <c r="B4907" s="4" t="s">
        <v>5</v>
      </c>
    </row>
    <row r="4908" spans="1:8">
      <c r="A4908" t="n">
        <v>38144</v>
      </c>
      <c r="B4908" s="50" t="n">
        <v>28</v>
      </c>
    </row>
    <row r="4909" spans="1:8">
      <c r="A4909" t="s">
        <v>4</v>
      </c>
      <c r="B4909" s="4" t="s">
        <v>5</v>
      </c>
      <c r="C4909" s="4" t="s">
        <v>13</v>
      </c>
      <c r="D4909" s="4" t="s">
        <v>10</v>
      </c>
      <c r="E4909" s="4" t="s">
        <v>6</v>
      </c>
      <c r="F4909" s="4" t="s">
        <v>6</v>
      </c>
      <c r="G4909" s="4" t="s">
        <v>6</v>
      </c>
      <c r="H4909" s="4" t="s">
        <v>6</v>
      </c>
    </row>
    <row r="4910" spans="1:8">
      <c r="A4910" t="n">
        <v>38145</v>
      </c>
      <c r="B4910" s="48" t="n">
        <v>51</v>
      </c>
      <c r="C4910" s="7" t="n">
        <v>3</v>
      </c>
      <c r="D4910" s="7" t="n">
        <v>0</v>
      </c>
      <c r="E4910" s="7" t="s">
        <v>295</v>
      </c>
      <c r="F4910" s="7" t="s">
        <v>185</v>
      </c>
      <c r="G4910" s="7" t="s">
        <v>79</v>
      </c>
      <c r="H4910" s="7" t="s">
        <v>78</v>
      </c>
    </row>
    <row r="4911" spans="1:8">
      <c r="A4911" t="s">
        <v>4</v>
      </c>
      <c r="B4911" s="4" t="s">
        <v>5</v>
      </c>
      <c r="C4911" s="4" t="s">
        <v>13</v>
      </c>
      <c r="D4911" s="4" t="s">
        <v>10</v>
      </c>
      <c r="E4911" s="4" t="s">
        <v>6</v>
      </c>
      <c r="F4911" s="4" t="s">
        <v>6</v>
      </c>
      <c r="G4911" s="4" t="s">
        <v>6</v>
      </c>
      <c r="H4911" s="4" t="s">
        <v>6</v>
      </c>
    </row>
    <row r="4912" spans="1:8">
      <c r="A4912" t="n">
        <v>38158</v>
      </c>
      <c r="B4912" s="48" t="n">
        <v>51</v>
      </c>
      <c r="C4912" s="7" t="n">
        <v>3</v>
      </c>
      <c r="D4912" s="7" t="n">
        <v>6</v>
      </c>
      <c r="E4912" s="7" t="s">
        <v>295</v>
      </c>
      <c r="F4912" s="7" t="s">
        <v>185</v>
      </c>
      <c r="G4912" s="7" t="s">
        <v>79</v>
      </c>
      <c r="H4912" s="7" t="s">
        <v>78</v>
      </c>
    </row>
    <row r="4913" spans="1:8">
      <c r="A4913" t="s">
        <v>4</v>
      </c>
      <c r="B4913" s="4" t="s">
        <v>5</v>
      </c>
      <c r="C4913" s="4" t="s">
        <v>13</v>
      </c>
      <c r="D4913" s="4" t="s">
        <v>10</v>
      </c>
      <c r="E4913" s="4" t="s">
        <v>6</v>
      </c>
      <c r="F4913" s="4" t="s">
        <v>6</v>
      </c>
      <c r="G4913" s="4" t="s">
        <v>6</v>
      </c>
      <c r="H4913" s="4" t="s">
        <v>6</v>
      </c>
    </row>
    <row r="4914" spans="1:8">
      <c r="A4914" t="n">
        <v>38171</v>
      </c>
      <c r="B4914" s="48" t="n">
        <v>51</v>
      </c>
      <c r="C4914" s="7" t="n">
        <v>3</v>
      </c>
      <c r="D4914" s="7" t="n">
        <v>3</v>
      </c>
      <c r="E4914" s="7" t="s">
        <v>177</v>
      </c>
      <c r="F4914" s="7" t="s">
        <v>185</v>
      </c>
      <c r="G4914" s="7" t="s">
        <v>79</v>
      </c>
      <c r="H4914" s="7" t="s">
        <v>78</v>
      </c>
    </row>
    <row r="4915" spans="1:8">
      <c r="A4915" t="s">
        <v>4</v>
      </c>
      <c r="B4915" s="4" t="s">
        <v>5</v>
      </c>
      <c r="C4915" s="4" t="s">
        <v>13</v>
      </c>
      <c r="D4915" s="4" t="s">
        <v>10</v>
      </c>
      <c r="E4915" s="4" t="s">
        <v>6</v>
      </c>
      <c r="F4915" s="4" t="s">
        <v>6</v>
      </c>
      <c r="G4915" s="4" t="s">
        <v>6</v>
      </c>
      <c r="H4915" s="4" t="s">
        <v>6</v>
      </c>
    </row>
    <row r="4916" spans="1:8">
      <c r="A4916" t="n">
        <v>38184</v>
      </c>
      <c r="B4916" s="48" t="n">
        <v>51</v>
      </c>
      <c r="C4916" s="7" t="n">
        <v>3</v>
      </c>
      <c r="D4916" s="7" t="n">
        <v>61490</v>
      </c>
      <c r="E4916" s="7" t="s">
        <v>177</v>
      </c>
      <c r="F4916" s="7" t="s">
        <v>185</v>
      </c>
      <c r="G4916" s="7" t="s">
        <v>79</v>
      </c>
      <c r="H4916" s="7" t="s">
        <v>78</v>
      </c>
    </row>
    <row r="4917" spans="1:8">
      <c r="A4917" t="s">
        <v>4</v>
      </c>
      <c r="B4917" s="4" t="s">
        <v>5</v>
      </c>
      <c r="C4917" s="4" t="s">
        <v>13</v>
      </c>
      <c r="D4917" s="4" t="s">
        <v>10</v>
      </c>
      <c r="E4917" s="4" t="s">
        <v>6</v>
      </c>
      <c r="F4917" s="4" t="s">
        <v>6</v>
      </c>
      <c r="G4917" s="4" t="s">
        <v>6</v>
      </c>
      <c r="H4917" s="4" t="s">
        <v>6</v>
      </c>
    </row>
    <row r="4918" spans="1:8">
      <c r="A4918" t="n">
        <v>38197</v>
      </c>
      <c r="B4918" s="48" t="n">
        <v>51</v>
      </c>
      <c r="C4918" s="7" t="n">
        <v>3</v>
      </c>
      <c r="D4918" s="7" t="n">
        <v>61489</v>
      </c>
      <c r="E4918" s="7" t="s">
        <v>177</v>
      </c>
      <c r="F4918" s="7" t="s">
        <v>185</v>
      </c>
      <c r="G4918" s="7" t="s">
        <v>79</v>
      </c>
      <c r="H4918" s="7" t="s">
        <v>78</v>
      </c>
    </row>
    <row r="4919" spans="1:8">
      <c r="A4919" t="s">
        <v>4</v>
      </c>
      <c r="B4919" s="4" t="s">
        <v>5</v>
      </c>
      <c r="C4919" s="4" t="s">
        <v>13</v>
      </c>
      <c r="D4919" s="4" t="s">
        <v>10</v>
      </c>
      <c r="E4919" s="4" t="s">
        <v>6</v>
      </c>
      <c r="F4919" s="4" t="s">
        <v>6</v>
      </c>
      <c r="G4919" s="4" t="s">
        <v>6</v>
      </c>
      <c r="H4919" s="4" t="s">
        <v>6</v>
      </c>
    </row>
    <row r="4920" spans="1:8">
      <c r="A4920" t="n">
        <v>38210</v>
      </c>
      <c r="B4920" s="48" t="n">
        <v>51</v>
      </c>
      <c r="C4920" s="7" t="n">
        <v>3</v>
      </c>
      <c r="D4920" s="7" t="n">
        <v>61488</v>
      </c>
      <c r="E4920" s="7" t="s">
        <v>177</v>
      </c>
      <c r="F4920" s="7" t="s">
        <v>185</v>
      </c>
      <c r="G4920" s="7" t="s">
        <v>79</v>
      </c>
      <c r="H4920" s="7" t="s">
        <v>78</v>
      </c>
    </row>
    <row r="4921" spans="1:8">
      <c r="A4921" t="s">
        <v>4</v>
      </c>
      <c r="B4921" s="4" t="s">
        <v>5</v>
      </c>
      <c r="C4921" s="4" t="s">
        <v>13</v>
      </c>
      <c r="D4921" s="4" t="s">
        <v>10</v>
      </c>
      <c r="E4921" s="4" t="s">
        <v>6</v>
      </c>
      <c r="F4921" s="4" t="s">
        <v>6</v>
      </c>
      <c r="G4921" s="4" t="s">
        <v>6</v>
      </c>
      <c r="H4921" s="4" t="s">
        <v>6</v>
      </c>
    </row>
    <row r="4922" spans="1:8">
      <c r="A4922" t="n">
        <v>38223</v>
      </c>
      <c r="B4922" s="48" t="n">
        <v>51</v>
      </c>
      <c r="C4922" s="7" t="n">
        <v>3</v>
      </c>
      <c r="D4922" s="7" t="n">
        <v>5</v>
      </c>
      <c r="E4922" s="7" t="s">
        <v>177</v>
      </c>
      <c r="F4922" s="7" t="s">
        <v>185</v>
      </c>
      <c r="G4922" s="7" t="s">
        <v>79</v>
      </c>
      <c r="H4922" s="7" t="s">
        <v>78</v>
      </c>
    </row>
    <row r="4923" spans="1:8">
      <c r="A4923" t="s">
        <v>4</v>
      </c>
      <c r="B4923" s="4" t="s">
        <v>5</v>
      </c>
      <c r="C4923" s="4" t="s">
        <v>13</v>
      </c>
      <c r="D4923" s="4" t="s">
        <v>10</v>
      </c>
      <c r="E4923" s="4" t="s">
        <v>6</v>
      </c>
      <c r="F4923" s="4" t="s">
        <v>6</v>
      </c>
      <c r="G4923" s="4" t="s">
        <v>6</v>
      </c>
      <c r="H4923" s="4" t="s">
        <v>6</v>
      </c>
    </row>
    <row r="4924" spans="1:8">
      <c r="A4924" t="n">
        <v>38236</v>
      </c>
      <c r="B4924" s="48" t="n">
        <v>51</v>
      </c>
      <c r="C4924" s="7" t="n">
        <v>3</v>
      </c>
      <c r="D4924" s="7" t="n">
        <v>7032</v>
      </c>
      <c r="E4924" s="7" t="s">
        <v>177</v>
      </c>
      <c r="F4924" s="7" t="s">
        <v>185</v>
      </c>
      <c r="G4924" s="7" t="s">
        <v>79</v>
      </c>
      <c r="H4924" s="7" t="s">
        <v>78</v>
      </c>
    </row>
    <row r="4925" spans="1:8">
      <c r="A4925" t="s">
        <v>4</v>
      </c>
      <c r="B4925" s="4" t="s">
        <v>5</v>
      </c>
      <c r="C4925" s="4" t="s">
        <v>10</v>
      </c>
      <c r="D4925" s="4" t="s">
        <v>13</v>
      </c>
      <c r="E4925" s="4" t="s">
        <v>13</v>
      </c>
      <c r="F4925" s="4" t="s">
        <v>6</v>
      </c>
    </row>
    <row r="4926" spans="1:8">
      <c r="A4926" t="n">
        <v>38249</v>
      </c>
      <c r="B4926" s="27" t="n">
        <v>47</v>
      </c>
      <c r="C4926" s="7" t="n">
        <v>0</v>
      </c>
      <c r="D4926" s="7" t="n">
        <v>0</v>
      </c>
      <c r="E4926" s="7" t="n">
        <v>0</v>
      </c>
      <c r="F4926" s="7" t="s">
        <v>158</v>
      </c>
    </row>
    <row r="4927" spans="1:8">
      <c r="A4927" t="s">
        <v>4</v>
      </c>
      <c r="B4927" s="4" t="s">
        <v>5</v>
      </c>
      <c r="C4927" s="4" t="s">
        <v>10</v>
      </c>
    </row>
    <row r="4928" spans="1:8">
      <c r="A4928" t="n">
        <v>38264</v>
      </c>
      <c r="B4928" s="32" t="n">
        <v>16</v>
      </c>
      <c r="C4928" s="7" t="n">
        <v>100</v>
      </c>
    </row>
    <row r="4929" spans="1:8">
      <c r="A4929" t="s">
        <v>4</v>
      </c>
      <c r="B4929" s="4" t="s">
        <v>5</v>
      </c>
      <c r="C4929" s="4" t="s">
        <v>10</v>
      </c>
      <c r="D4929" s="4" t="s">
        <v>13</v>
      </c>
      <c r="E4929" s="4" t="s">
        <v>13</v>
      </c>
      <c r="F4929" s="4" t="s">
        <v>6</v>
      </c>
    </row>
    <row r="4930" spans="1:8">
      <c r="A4930" t="n">
        <v>38267</v>
      </c>
      <c r="B4930" s="27" t="n">
        <v>47</v>
      </c>
      <c r="C4930" s="7" t="n">
        <v>6</v>
      </c>
      <c r="D4930" s="7" t="n">
        <v>0</v>
      </c>
      <c r="E4930" s="7" t="n">
        <v>0</v>
      </c>
      <c r="F4930" s="7" t="s">
        <v>158</v>
      </c>
    </row>
    <row r="4931" spans="1:8">
      <c r="A4931" t="s">
        <v>4</v>
      </c>
      <c r="B4931" s="4" t="s">
        <v>5</v>
      </c>
      <c r="C4931" s="4" t="s">
        <v>10</v>
      </c>
    </row>
    <row r="4932" spans="1:8">
      <c r="A4932" t="n">
        <v>38282</v>
      </c>
      <c r="B4932" s="32" t="n">
        <v>16</v>
      </c>
      <c r="C4932" s="7" t="n">
        <v>100</v>
      </c>
    </row>
    <row r="4933" spans="1:8">
      <c r="A4933" t="s">
        <v>4</v>
      </c>
      <c r="B4933" s="4" t="s">
        <v>5</v>
      </c>
      <c r="C4933" s="4" t="s">
        <v>10</v>
      </c>
      <c r="D4933" s="4" t="s">
        <v>13</v>
      </c>
      <c r="E4933" s="4" t="s">
        <v>13</v>
      </c>
      <c r="F4933" s="4" t="s">
        <v>6</v>
      </c>
    </row>
    <row r="4934" spans="1:8">
      <c r="A4934" t="n">
        <v>38285</v>
      </c>
      <c r="B4934" s="27" t="n">
        <v>47</v>
      </c>
      <c r="C4934" s="7" t="n">
        <v>61489</v>
      </c>
      <c r="D4934" s="7" t="n">
        <v>0</v>
      </c>
      <c r="E4934" s="7" t="n">
        <v>0</v>
      </c>
      <c r="F4934" s="7" t="s">
        <v>158</v>
      </c>
    </row>
    <row r="4935" spans="1:8">
      <c r="A4935" t="s">
        <v>4</v>
      </c>
      <c r="B4935" s="4" t="s">
        <v>5</v>
      </c>
      <c r="C4935" s="4" t="s">
        <v>10</v>
      </c>
    </row>
    <row r="4936" spans="1:8">
      <c r="A4936" t="n">
        <v>38300</v>
      </c>
      <c r="B4936" s="32" t="n">
        <v>16</v>
      </c>
      <c r="C4936" s="7" t="n">
        <v>100</v>
      </c>
    </row>
    <row r="4937" spans="1:8">
      <c r="A4937" t="s">
        <v>4</v>
      </c>
      <c r="B4937" s="4" t="s">
        <v>5</v>
      </c>
      <c r="C4937" s="4" t="s">
        <v>10</v>
      </c>
      <c r="D4937" s="4" t="s">
        <v>13</v>
      </c>
      <c r="E4937" s="4" t="s">
        <v>13</v>
      </c>
      <c r="F4937" s="4" t="s">
        <v>6</v>
      </c>
    </row>
    <row r="4938" spans="1:8">
      <c r="A4938" t="n">
        <v>38303</v>
      </c>
      <c r="B4938" s="27" t="n">
        <v>47</v>
      </c>
      <c r="C4938" s="7" t="n">
        <v>61490</v>
      </c>
      <c r="D4938" s="7" t="n">
        <v>0</v>
      </c>
      <c r="E4938" s="7" t="n">
        <v>0</v>
      </c>
      <c r="F4938" s="7" t="s">
        <v>158</v>
      </c>
    </row>
    <row r="4939" spans="1:8">
      <c r="A4939" t="s">
        <v>4</v>
      </c>
      <c r="B4939" s="4" t="s">
        <v>5</v>
      </c>
      <c r="C4939" s="4" t="s">
        <v>10</v>
      </c>
    </row>
    <row r="4940" spans="1:8">
      <c r="A4940" t="n">
        <v>38318</v>
      </c>
      <c r="B4940" s="32" t="n">
        <v>16</v>
      </c>
      <c r="C4940" s="7" t="n">
        <v>100</v>
      </c>
    </row>
    <row r="4941" spans="1:8">
      <c r="A4941" t="s">
        <v>4</v>
      </c>
      <c r="B4941" s="4" t="s">
        <v>5</v>
      </c>
      <c r="C4941" s="4" t="s">
        <v>10</v>
      </c>
      <c r="D4941" s="4" t="s">
        <v>13</v>
      </c>
      <c r="E4941" s="4" t="s">
        <v>13</v>
      </c>
      <c r="F4941" s="4" t="s">
        <v>6</v>
      </c>
    </row>
    <row r="4942" spans="1:8">
      <c r="A4942" t="n">
        <v>38321</v>
      </c>
      <c r="B4942" s="27" t="n">
        <v>47</v>
      </c>
      <c r="C4942" s="7" t="n">
        <v>61488</v>
      </c>
      <c r="D4942" s="7" t="n">
        <v>0</v>
      </c>
      <c r="E4942" s="7" t="n">
        <v>0</v>
      </c>
      <c r="F4942" s="7" t="s">
        <v>158</v>
      </c>
    </row>
    <row r="4943" spans="1:8">
      <c r="A4943" t="s">
        <v>4</v>
      </c>
      <c r="B4943" s="4" t="s">
        <v>5</v>
      </c>
      <c r="C4943" s="4" t="s">
        <v>10</v>
      </c>
    </row>
    <row r="4944" spans="1:8">
      <c r="A4944" t="n">
        <v>38336</v>
      </c>
      <c r="B4944" s="32" t="n">
        <v>16</v>
      </c>
      <c r="C4944" s="7" t="n">
        <v>100</v>
      </c>
    </row>
    <row r="4945" spans="1:6">
      <c r="A4945" t="s">
        <v>4</v>
      </c>
      <c r="B4945" s="4" t="s">
        <v>5</v>
      </c>
      <c r="C4945" s="4" t="s">
        <v>10</v>
      </c>
      <c r="D4945" s="4" t="s">
        <v>13</v>
      </c>
      <c r="E4945" s="4" t="s">
        <v>13</v>
      </c>
      <c r="F4945" s="4" t="s">
        <v>6</v>
      </c>
    </row>
    <row r="4946" spans="1:6">
      <c r="A4946" t="n">
        <v>38339</v>
      </c>
      <c r="B4946" s="27" t="n">
        <v>47</v>
      </c>
      <c r="C4946" s="7" t="n">
        <v>3</v>
      </c>
      <c r="D4946" s="7" t="n">
        <v>0</v>
      </c>
      <c r="E4946" s="7" t="n">
        <v>0</v>
      </c>
      <c r="F4946" s="7" t="s">
        <v>158</v>
      </c>
    </row>
    <row r="4947" spans="1:6">
      <c r="A4947" t="s">
        <v>4</v>
      </c>
      <c r="B4947" s="4" t="s">
        <v>5</v>
      </c>
      <c r="C4947" s="4" t="s">
        <v>10</v>
      </c>
    </row>
    <row r="4948" spans="1:6">
      <c r="A4948" t="n">
        <v>38354</v>
      </c>
      <c r="B4948" s="32" t="n">
        <v>16</v>
      </c>
      <c r="C4948" s="7" t="n">
        <v>100</v>
      </c>
    </row>
    <row r="4949" spans="1:6">
      <c r="A4949" t="s">
        <v>4</v>
      </c>
      <c r="B4949" s="4" t="s">
        <v>5</v>
      </c>
      <c r="C4949" s="4" t="s">
        <v>10</v>
      </c>
      <c r="D4949" s="4" t="s">
        <v>13</v>
      </c>
      <c r="E4949" s="4" t="s">
        <v>13</v>
      </c>
      <c r="F4949" s="4" t="s">
        <v>6</v>
      </c>
    </row>
    <row r="4950" spans="1:6">
      <c r="A4950" t="n">
        <v>38357</v>
      </c>
      <c r="B4950" s="27" t="n">
        <v>47</v>
      </c>
      <c r="C4950" s="7" t="n">
        <v>5</v>
      </c>
      <c r="D4950" s="7" t="n">
        <v>0</v>
      </c>
      <c r="E4950" s="7" t="n">
        <v>0</v>
      </c>
      <c r="F4950" s="7" t="s">
        <v>158</v>
      </c>
    </row>
    <row r="4951" spans="1:6">
      <c r="A4951" t="s">
        <v>4</v>
      </c>
      <c r="B4951" s="4" t="s">
        <v>5</v>
      </c>
      <c r="C4951" s="4" t="s">
        <v>10</v>
      </c>
    </row>
    <row r="4952" spans="1:6">
      <c r="A4952" t="n">
        <v>38372</v>
      </c>
      <c r="B4952" s="32" t="n">
        <v>16</v>
      </c>
      <c r="C4952" s="7" t="n">
        <v>1600</v>
      </c>
    </row>
    <row r="4953" spans="1:6">
      <c r="A4953" t="s">
        <v>4</v>
      </c>
      <c r="B4953" s="4" t="s">
        <v>5</v>
      </c>
      <c r="C4953" s="4" t="s">
        <v>13</v>
      </c>
      <c r="D4953" s="4" t="s">
        <v>13</v>
      </c>
    </row>
    <row r="4954" spans="1:6">
      <c r="A4954" t="n">
        <v>38375</v>
      </c>
      <c r="B4954" s="13" t="n">
        <v>49</v>
      </c>
      <c r="C4954" s="7" t="n">
        <v>2</v>
      </c>
      <c r="D4954" s="7" t="n">
        <v>0</v>
      </c>
    </row>
    <row r="4955" spans="1:6">
      <c r="A4955" t="s">
        <v>4</v>
      </c>
      <c r="B4955" s="4" t="s">
        <v>5</v>
      </c>
      <c r="C4955" s="4" t="s">
        <v>13</v>
      </c>
      <c r="D4955" s="4" t="s">
        <v>10</v>
      </c>
      <c r="E4955" s="4" t="s">
        <v>9</v>
      </c>
      <c r="F4955" s="4" t="s">
        <v>10</v>
      </c>
      <c r="G4955" s="4" t="s">
        <v>9</v>
      </c>
      <c r="H4955" s="4" t="s">
        <v>13</v>
      </c>
    </row>
    <row r="4956" spans="1:6">
      <c r="A4956" t="n">
        <v>38378</v>
      </c>
      <c r="B4956" s="13" t="n">
        <v>49</v>
      </c>
      <c r="C4956" s="7" t="n">
        <v>0</v>
      </c>
      <c r="D4956" s="7" t="n">
        <v>424</v>
      </c>
      <c r="E4956" s="7" t="n">
        <v>1065353216</v>
      </c>
      <c r="F4956" s="7" t="n">
        <v>0</v>
      </c>
      <c r="G4956" s="7" t="n">
        <v>0</v>
      </c>
      <c r="H4956" s="7" t="n">
        <v>0</v>
      </c>
    </row>
    <row r="4957" spans="1:6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24</v>
      </c>
    </row>
    <row r="4958" spans="1:6">
      <c r="A4958" t="n">
        <v>38393</v>
      </c>
      <c r="B4958" s="22" t="n">
        <v>58</v>
      </c>
      <c r="C4958" s="7" t="n">
        <v>101</v>
      </c>
      <c r="D4958" s="7" t="n">
        <v>500</v>
      </c>
      <c r="E4958" s="7" t="n">
        <v>1</v>
      </c>
    </row>
    <row r="4959" spans="1:6">
      <c r="A4959" t="s">
        <v>4</v>
      </c>
      <c r="B4959" s="4" t="s">
        <v>5</v>
      </c>
      <c r="C4959" s="4" t="s">
        <v>13</v>
      </c>
      <c r="D4959" s="4" t="s">
        <v>10</v>
      </c>
    </row>
    <row r="4960" spans="1:6">
      <c r="A4960" t="n">
        <v>38401</v>
      </c>
      <c r="B4960" s="22" t="n">
        <v>58</v>
      </c>
      <c r="C4960" s="7" t="n">
        <v>254</v>
      </c>
      <c r="D4960" s="7" t="n">
        <v>0</v>
      </c>
    </row>
    <row r="4961" spans="1:8">
      <c r="A4961" t="s">
        <v>4</v>
      </c>
      <c r="B4961" s="4" t="s">
        <v>5</v>
      </c>
      <c r="C4961" s="4" t="s">
        <v>13</v>
      </c>
      <c r="D4961" s="4" t="s">
        <v>13</v>
      </c>
      <c r="E4961" s="4" t="s">
        <v>24</v>
      </c>
      <c r="F4961" s="4" t="s">
        <v>24</v>
      </c>
      <c r="G4961" s="4" t="s">
        <v>24</v>
      </c>
      <c r="H4961" s="4" t="s">
        <v>10</v>
      </c>
    </row>
    <row r="4962" spans="1:8">
      <c r="A4962" t="n">
        <v>38405</v>
      </c>
      <c r="B4962" s="39" t="n">
        <v>45</v>
      </c>
      <c r="C4962" s="7" t="n">
        <v>2</v>
      </c>
      <c r="D4962" s="7" t="n">
        <v>3</v>
      </c>
      <c r="E4962" s="7" t="n">
        <v>-4.82000017166138</v>
      </c>
      <c r="F4962" s="7" t="n">
        <v>14.6099996566772</v>
      </c>
      <c r="G4962" s="7" t="n">
        <v>-193.490005493164</v>
      </c>
      <c r="H4962" s="7" t="n">
        <v>0</v>
      </c>
    </row>
    <row r="4963" spans="1:8">
      <c r="A4963" t="s">
        <v>4</v>
      </c>
      <c r="B4963" s="4" t="s">
        <v>5</v>
      </c>
      <c r="C4963" s="4" t="s">
        <v>13</v>
      </c>
      <c r="D4963" s="4" t="s">
        <v>13</v>
      </c>
      <c r="E4963" s="4" t="s">
        <v>24</v>
      </c>
      <c r="F4963" s="4" t="s">
        <v>24</v>
      </c>
      <c r="G4963" s="4" t="s">
        <v>24</v>
      </c>
      <c r="H4963" s="4" t="s">
        <v>10</v>
      </c>
      <c r="I4963" s="4" t="s">
        <v>13</v>
      </c>
    </row>
    <row r="4964" spans="1:8">
      <c r="A4964" t="n">
        <v>38422</v>
      </c>
      <c r="B4964" s="39" t="n">
        <v>45</v>
      </c>
      <c r="C4964" s="7" t="n">
        <v>4</v>
      </c>
      <c r="D4964" s="7" t="n">
        <v>3</v>
      </c>
      <c r="E4964" s="7" t="n">
        <v>6.19000005722046</v>
      </c>
      <c r="F4964" s="7" t="n">
        <v>332.179992675781</v>
      </c>
      <c r="G4964" s="7" t="n">
        <v>348</v>
      </c>
      <c r="H4964" s="7" t="n">
        <v>0</v>
      </c>
      <c r="I4964" s="7" t="n">
        <v>0</v>
      </c>
    </row>
    <row r="4965" spans="1:8">
      <c r="A4965" t="s">
        <v>4</v>
      </c>
      <c r="B4965" s="4" t="s">
        <v>5</v>
      </c>
      <c r="C4965" s="4" t="s">
        <v>13</v>
      </c>
      <c r="D4965" s="4" t="s">
        <v>13</v>
      </c>
      <c r="E4965" s="4" t="s">
        <v>24</v>
      </c>
      <c r="F4965" s="4" t="s">
        <v>10</v>
      </c>
    </row>
    <row r="4966" spans="1:8">
      <c r="A4966" t="n">
        <v>38440</v>
      </c>
      <c r="B4966" s="39" t="n">
        <v>45</v>
      </c>
      <c r="C4966" s="7" t="n">
        <v>5</v>
      </c>
      <c r="D4966" s="7" t="n">
        <v>3</v>
      </c>
      <c r="E4966" s="7" t="n">
        <v>1.20000004768372</v>
      </c>
      <c r="F4966" s="7" t="n">
        <v>0</v>
      </c>
    </row>
    <row r="4967" spans="1:8">
      <c r="A4967" t="s">
        <v>4</v>
      </c>
      <c r="B4967" s="4" t="s">
        <v>5</v>
      </c>
      <c r="C4967" s="4" t="s">
        <v>13</v>
      </c>
      <c r="D4967" s="4" t="s">
        <v>13</v>
      </c>
      <c r="E4967" s="4" t="s">
        <v>24</v>
      </c>
      <c r="F4967" s="4" t="s">
        <v>10</v>
      </c>
    </row>
    <row r="4968" spans="1:8">
      <c r="A4968" t="n">
        <v>38449</v>
      </c>
      <c r="B4968" s="39" t="n">
        <v>45</v>
      </c>
      <c r="C4968" s="7" t="n">
        <v>11</v>
      </c>
      <c r="D4968" s="7" t="n">
        <v>3</v>
      </c>
      <c r="E4968" s="7" t="n">
        <v>40</v>
      </c>
      <c r="F4968" s="7" t="n">
        <v>0</v>
      </c>
    </row>
    <row r="4969" spans="1:8">
      <c r="A4969" t="s">
        <v>4</v>
      </c>
      <c r="B4969" s="4" t="s">
        <v>5</v>
      </c>
      <c r="C4969" s="4" t="s">
        <v>13</v>
      </c>
      <c r="D4969" s="4" t="s">
        <v>13</v>
      </c>
      <c r="E4969" s="4" t="s">
        <v>24</v>
      </c>
      <c r="F4969" s="4" t="s">
        <v>24</v>
      </c>
      <c r="G4969" s="4" t="s">
        <v>24</v>
      </c>
      <c r="H4969" s="4" t="s">
        <v>10</v>
      </c>
    </row>
    <row r="4970" spans="1:8">
      <c r="A4970" t="n">
        <v>38458</v>
      </c>
      <c r="B4970" s="39" t="n">
        <v>45</v>
      </c>
      <c r="C4970" s="7" t="n">
        <v>2</v>
      </c>
      <c r="D4970" s="7" t="n">
        <v>3</v>
      </c>
      <c r="E4970" s="7" t="n">
        <v>-4.86999988555908</v>
      </c>
      <c r="F4970" s="7" t="n">
        <v>14.4399995803833</v>
      </c>
      <c r="G4970" s="7" t="n">
        <v>-193.509994506836</v>
      </c>
      <c r="H4970" s="7" t="n">
        <v>3500</v>
      </c>
    </row>
    <row r="4971" spans="1:8">
      <c r="A4971" t="s">
        <v>4</v>
      </c>
      <c r="B4971" s="4" t="s">
        <v>5</v>
      </c>
      <c r="C4971" s="4" t="s">
        <v>13</v>
      </c>
      <c r="D4971" s="4" t="s">
        <v>13</v>
      </c>
      <c r="E4971" s="4" t="s">
        <v>24</v>
      </c>
      <c r="F4971" s="4" t="s">
        <v>24</v>
      </c>
      <c r="G4971" s="4" t="s">
        <v>24</v>
      </c>
      <c r="H4971" s="4" t="s">
        <v>10</v>
      </c>
      <c r="I4971" s="4" t="s">
        <v>13</v>
      </c>
    </row>
    <row r="4972" spans="1:8">
      <c r="A4972" t="n">
        <v>38475</v>
      </c>
      <c r="B4972" s="39" t="n">
        <v>45</v>
      </c>
      <c r="C4972" s="7" t="n">
        <v>4</v>
      </c>
      <c r="D4972" s="7" t="n">
        <v>3</v>
      </c>
      <c r="E4972" s="7" t="n">
        <v>350.519989013672</v>
      </c>
      <c r="F4972" s="7" t="n">
        <v>293.200012207031</v>
      </c>
      <c r="G4972" s="7" t="n">
        <v>348</v>
      </c>
      <c r="H4972" s="7" t="n">
        <v>3500</v>
      </c>
      <c r="I4972" s="7" t="n">
        <v>1</v>
      </c>
    </row>
    <row r="4973" spans="1:8">
      <c r="A4973" t="s">
        <v>4</v>
      </c>
      <c r="B4973" s="4" t="s">
        <v>5</v>
      </c>
      <c r="C4973" s="4" t="s">
        <v>13</v>
      </c>
      <c r="D4973" s="4" t="s">
        <v>13</v>
      </c>
      <c r="E4973" s="4" t="s">
        <v>24</v>
      </c>
      <c r="F4973" s="4" t="s">
        <v>10</v>
      </c>
    </row>
    <row r="4974" spans="1:8">
      <c r="A4974" t="n">
        <v>38493</v>
      </c>
      <c r="B4974" s="39" t="n">
        <v>45</v>
      </c>
      <c r="C4974" s="7" t="n">
        <v>5</v>
      </c>
      <c r="D4974" s="7" t="n">
        <v>3</v>
      </c>
      <c r="E4974" s="7" t="n">
        <v>1.10000002384186</v>
      </c>
      <c r="F4974" s="7" t="n">
        <v>3500</v>
      </c>
    </row>
    <row r="4975" spans="1:8">
      <c r="A4975" t="s">
        <v>4</v>
      </c>
      <c r="B4975" s="4" t="s">
        <v>5</v>
      </c>
      <c r="C4975" s="4" t="s">
        <v>13</v>
      </c>
      <c r="D4975" s="4" t="s">
        <v>13</v>
      </c>
      <c r="E4975" s="4" t="s">
        <v>24</v>
      </c>
      <c r="F4975" s="4" t="s">
        <v>10</v>
      </c>
    </row>
    <row r="4976" spans="1:8">
      <c r="A4976" t="n">
        <v>38502</v>
      </c>
      <c r="B4976" s="39" t="n">
        <v>45</v>
      </c>
      <c r="C4976" s="7" t="n">
        <v>11</v>
      </c>
      <c r="D4976" s="7" t="n">
        <v>3</v>
      </c>
      <c r="E4976" s="7" t="n">
        <v>40</v>
      </c>
      <c r="F4976" s="7" t="n">
        <v>3500</v>
      </c>
    </row>
    <row r="4977" spans="1:9">
      <c r="A4977" t="s">
        <v>4</v>
      </c>
      <c r="B4977" s="4" t="s">
        <v>5</v>
      </c>
      <c r="C4977" s="4" t="s">
        <v>10</v>
      </c>
      <c r="D4977" s="4" t="s">
        <v>24</v>
      </c>
      <c r="E4977" s="4" t="s">
        <v>24</v>
      </c>
      <c r="F4977" s="4" t="s">
        <v>24</v>
      </c>
      <c r="G4977" s="4" t="s">
        <v>10</v>
      </c>
      <c r="H4977" s="4" t="s">
        <v>10</v>
      </c>
    </row>
    <row r="4978" spans="1:9">
      <c r="A4978" t="n">
        <v>38511</v>
      </c>
      <c r="B4978" s="44" t="n">
        <v>60</v>
      </c>
      <c r="C4978" s="7" t="n">
        <v>29</v>
      </c>
      <c r="D4978" s="7" t="n">
        <v>0</v>
      </c>
      <c r="E4978" s="7" t="n">
        <v>0</v>
      </c>
      <c r="F4978" s="7" t="n">
        <v>0</v>
      </c>
      <c r="G4978" s="7" t="n">
        <v>0</v>
      </c>
      <c r="H4978" s="7" t="n">
        <v>1</v>
      </c>
    </row>
    <row r="4979" spans="1:9">
      <c r="A4979" t="s">
        <v>4</v>
      </c>
      <c r="B4979" s="4" t="s">
        <v>5</v>
      </c>
      <c r="C4979" s="4" t="s">
        <v>10</v>
      </c>
      <c r="D4979" s="4" t="s">
        <v>24</v>
      </c>
      <c r="E4979" s="4" t="s">
        <v>24</v>
      </c>
      <c r="F4979" s="4" t="s">
        <v>24</v>
      </c>
      <c r="G4979" s="4" t="s">
        <v>10</v>
      </c>
      <c r="H4979" s="4" t="s">
        <v>10</v>
      </c>
    </row>
    <row r="4980" spans="1:9">
      <c r="A4980" t="n">
        <v>38530</v>
      </c>
      <c r="B4980" s="44" t="n">
        <v>60</v>
      </c>
      <c r="C4980" s="7" t="n">
        <v>29</v>
      </c>
      <c r="D4980" s="7" t="n">
        <v>0</v>
      </c>
      <c r="E4980" s="7" t="n">
        <v>0</v>
      </c>
      <c r="F4980" s="7" t="n">
        <v>0</v>
      </c>
      <c r="G4980" s="7" t="n">
        <v>0</v>
      </c>
      <c r="H4980" s="7" t="n">
        <v>0</v>
      </c>
    </row>
    <row r="4981" spans="1:9">
      <c r="A4981" t="s">
        <v>4</v>
      </c>
      <c r="B4981" s="4" t="s">
        <v>5</v>
      </c>
      <c r="C4981" s="4" t="s">
        <v>10</v>
      </c>
      <c r="D4981" s="4" t="s">
        <v>10</v>
      </c>
      <c r="E4981" s="4" t="s">
        <v>10</v>
      </c>
    </row>
    <row r="4982" spans="1:9">
      <c r="A4982" t="n">
        <v>38549</v>
      </c>
      <c r="B4982" s="45" t="n">
        <v>61</v>
      </c>
      <c r="C4982" s="7" t="n">
        <v>29</v>
      </c>
      <c r="D4982" s="7" t="n">
        <v>65533</v>
      </c>
      <c r="E4982" s="7" t="n">
        <v>0</v>
      </c>
    </row>
    <row r="4983" spans="1:9">
      <c r="A4983" t="s">
        <v>4</v>
      </c>
      <c r="B4983" s="4" t="s">
        <v>5</v>
      </c>
      <c r="C4983" s="4" t="s">
        <v>10</v>
      </c>
      <c r="D4983" s="4" t="s">
        <v>24</v>
      </c>
      <c r="E4983" s="4" t="s">
        <v>24</v>
      </c>
      <c r="F4983" s="4" t="s">
        <v>24</v>
      </c>
      <c r="G4983" s="4" t="s">
        <v>10</v>
      </c>
      <c r="H4983" s="4" t="s">
        <v>10</v>
      </c>
    </row>
    <row r="4984" spans="1:9">
      <c r="A4984" t="n">
        <v>38556</v>
      </c>
      <c r="B4984" s="44" t="n">
        <v>60</v>
      </c>
      <c r="C4984" s="7" t="n">
        <v>29</v>
      </c>
      <c r="D4984" s="7" t="n">
        <v>0</v>
      </c>
      <c r="E4984" s="7" t="n">
        <v>0</v>
      </c>
      <c r="F4984" s="7" t="n">
        <v>0</v>
      </c>
      <c r="G4984" s="7" t="n">
        <v>0</v>
      </c>
      <c r="H4984" s="7" t="n">
        <v>0</v>
      </c>
    </row>
    <row r="4985" spans="1:9">
      <c r="A4985" t="s">
        <v>4</v>
      </c>
      <c r="B4985" s="4" t="s">
        <v>5</v>
      </c>
      <c r="C4985" s="4" t="s">
        <v>13</v>
      </c>
      <c r="D4985" s="4" t="s">
        <v>10</v>
      </c>
      <c r="E4985" s="4" t="s">
        <v>6</v>
      </c>
      <c r="F4985" s="4" t="s">
        <v>6</v>
      </c>
      <c r="G4985" s="4" t="s">
        <v>6</v>
      </c>
      <c r="H4985" s="4" t="s">
        <v>6</v>
      </c>
    </row>
    <row r="4986" spans="1:9">
      <c r="A4986" t="n">
        <v>38575</v>
      </c>
      <c r="B4986" s="48" t="n">
        <v>51</v>
      </c>
      <c r="C4986" s="7" t="n">
        <v>3</v>
      </c>
      <c r="D4986" s="7" t="n">
        <v>29</v>
      </c>
      <c r="E4986" s="7" t="s">
        <v>78</v>
      </c>
      <c r="F4986" s="7" t="s">
        <v>298</v>
      </c>
      <c r="G4986" s="7" t="s">
        <v>79</v>
      </c>
      <c r="H4986" s="7" t="s">
        <v>78</v>
      </c>
    </row>
    <row r="4987" spans="1:9">
      <c r="A4987" t="s">
        <v>4</v>
      </c>
      <c r="B4987" s="4" t="s">
        <v>5</v>
      </c>
      <c r="C4987" s="4" t="s">
        <v>13</v>
      </c>
      <c r="D4987" s="4" t="s">
        <v>10</v>
      </c>
    </row>
    <row r="4988" spans="1:9">
      <c r="A4988" t="n">
        <v>38588</v>
      </c>
      <c r="B4988" s="22" t="n">
        <v>58</v>
      </c>
      <c r="C4988" s="7" t="n">
        <v>255</v>
      </c>
      <c r="D4988" s="7" t="n">
        <v>0</v>
      </c>
    </row>
    <row r="4989" spans="1:9">
      <c r="A4989" t="s">
        <v>4</v>
      </c>
      <c r="B4989" s="4" t="s">
        <v>5</v>
      </c>
      <c r="C4989" s="4" t="s">
        <v>10</v>
      </c>
      <c r="D4989" s="4" t="s">
        <v>13</v>
      </c>
      <c r="E4989" s="4" t="s">
        <v>13</v>
      </c>
      <c r="F4989" s="4" t="s">
        <v>6</v>
      </c>
    </row>
    <row r="4990" spans="1:9">
      <c r="A4990" t="n">
        <v>38592</v>
      </c>
      <c r="B4990" s="27" t="n">
        <v>47</v>
      </c>
      <c r="C4990" s="7" t="n">
        <v>29</v>
      </c>
      <c r="D4990" s="7" t="n">
        <v>0</v>
      </c>
      <c r="E4990" s="7" t="n">
        <v>0</v>
      </c>
      <c r="F4990" s="7" t="s">
        <v>158</v>
      </c>
    </row>
    <row r="4991" spans="1:9">
      <c r="A4991" t="s">
        <v>4</v>
      </c>
      <c r="B4991" s="4" t="s">
        <v>5</v>
      </c>
      <c r="C4991" s="4" t="s">
        <v>10</v>
      </c>
    </row>
    <row r="4992" spans="1:9">
      <c r="A4992" t="n">
        <v>38607</v>
      </c>
      <c r="B4992" s="32" t="n">
        <v>16</v>
      </c>
      <c r="C4992" s="7" t="n">
        <v>500</v>
      </c>
    </row>
    <row r="4993" spans="1:8">
      <c r="A4993" t="s">
        <v>4</v>
      </c>
      <c r="B4993" s="4" t="s">
        <v>5</v>
      </c>
      <c r="C4993" s="4" t="s">
        <v>13</v>
      </c>
      <c r="D4993" s="4" t="s">
        <v>10</v>
      </c>
      <c r="E4993" s="4" t="s">
        <v>6</v>
      </c>
      <c r="F4993" s="4" t="s">
        <v>6</v>
      </c>
      <c r="G4993" s="4" t="s">
        <v>6</v>
      </c>
      <c r="H4993" s="4" t="s">
        <v>6</v>
      </c>
    </row>
    <row r="4994" spans="1:8">
      <c r="A4994" t="n">
        <v>38610</v>
      </c>
      <c r="B4994" s="48" t="n">
        <v>51</v>
      </c>
      <c r="C4994" s="7" t="n">
        <v>3</v>
      </c>
      <c r="D4994" s="7" t="n">
        <v>29</v>
      </c>
      <c r="E4994" s="7" t="s">
        <v>173</v>
      </c>
      <c r="F4994" s="7" t="s">
        <v>298</v>
      </c>
      <c r="G4994" s="7" t="s">
        <v>79</v>
      </c>
      <c r="H4994" s="7" t="s">
        <v>78</v>
      </c>
    </row>
    <row r="4995" spans="1:8">
      <c r="A4995" t="s">
        <v>4</v>
      </c>
      <c r="B4995" s="4" t="s">
        <v>5</v>
      </c>
      <c r="C4995" s="4" t="s">
        <v>13</v>
      </c>
      <c r="D4995" s="4" t="s">
        <v>10</v>
      </c>
    </row>
    <row r="4996" spans="1:8">
      <c r="A4996" t="n">
        <v>38623</v>
      </c>
      <c r="B4996" s="39" t="n">
        <v>45</v>
      </c>
      <c r="C4996" s="7" t="n">
        <v>7</v>
      </c>
      <c r="D4996" s="7" t="n">
        <v>255</v>
      </c>
    </row>
    <row r="4997" spans="1:8">
      <c r="A4997" t="s">
        <v>4</v>
      </c>
      <c r="B4997" s="4" t="s">
        <v>5</v>
      </c>
      <c r="C4997" s="4" t="s">
        <v>13</v>
      </c>
      <c r="D4997" s="4" t="s">
        <v>24</v>
      </c>
      <c r="E4997" s="4" t="s">
        <v>10</v>
      </c>
      <c r="F4997" s="4" t="s">
        <v>13</v>
      </c>
    </row>
    <row r="4998" spans="1:8">
      <c r="A4998" t="n">
        <v>38627</v>
      </c>
      <c r="B4998" s="13" t="n">
        <v>49</v>
      </c>
      <c r="C4998" s="7" t="n">
        <v>3</v>
      </c>
      <c r="D4998" s="7" t="n">
        <v>0.800000011920929</v>
      </c>
      <c r="E4998" s="7" t="n">
        <v>500</v>
      </c>
      <c r="F4998" s="7" t="n">
        <v>0</v>
      </c>
    </row>
    <row r="4999" spans="1:8">
      <c r="A4999" t="s">
        <v>4</v>
      </c>
      <c r="B4999" s="4" t="s">
        <v>5</v>
      </c>
      <c r="C4999" s="4" t="s">
        <v>13</v>
      </c>
      <c r="D4999" s="4" t="s">
        <v>10</v>
      </c>
      <c r="E4999" s="4" t="s">
        <v>6</v>
      </c>
    </row>
    <row r="5000" spans="1:8">
      <c r="A5000" t="n">
        <v>38636</v>
      </c>
      <c r="B5000" s="48" t="n">
        <v>51</v>
      </c>
      <c r="C5000" s="7" t="n">
        <v>4</v>
      </c>
      <c r="D5000" s="7" t="n">
        <v>29</v>
      </c>
      <c r="E5000" s="7" t="s">
        <v>263</v>
      </c>
    </row>
    <row r="5001" spans="1:8">
      <c r="A5001" t="s">
        <v>4</v>
      </c>
      <c r="B5001" s="4" t="s">
        <v>5</v>
      </c>
      <c r="C5001" s="4" t="s">
        <v>10</v>
      </c>
    </row>
    <row r="5002" spans="1:8">
      <c r="A5002" t="n">
        <v>38650</v>
      </c>
      <c r="B5002" s="32" t="n">
        <v>16</v>
      </c>
      <c r="C5002" s="7" t="n">
        <v>0</v>
      </c>
    </row>
    <row r="5003" spans="1:8">
      <c r="A5003" t="s">
        <v>4</v>
      </c>
      <c r="B5003" s="4" t="s">
        <v>5</v>
      </c>
      <c r="C5003" s="4" t="s">
        <v>10</v>
      </c>
      <c r="D5003" s="4" t="s">
        <v>13</v>
      </c>
      <c r="E5003" s="4" t="s">
        <v>9</v>
      </c>
      <c r="F5003" s="4" t="s">
        <v>81</v>
      </c>
      <c r="G5003" s="4" t="s">
        <v>13</v>
      </c>
      <c r="H5003" s="4" t="s">
        <v>13</v>
      </c>
      <c r="I5003" s="4" t="s">
        <v>13</v>
      </c>
      <c r="J5003" s="4" t="s">
        <v>9</v>
      </c>
      <c r="K5003" s="4" t="s">
        <v>81</v>
      </c>
      <c r="L5003" s="4" t="s">
        <v>13</v>
      </c>
      <c r="M5003" s="4" t="s">
        <v>13</v>
      </c>
    </row>
    <row r="5004" spans="1:8">
      <c r="A5004" t="n">
        <v>38653</v>
      </c>
      <c r="B5004" s="49" t="n">
        <v>26</v>
      </c>
      <c r="C5004" s="7" t="n">
        <v>29</v>
      </c>
      <c r="D5004" s="7" t="n">
        <v>17</v>
      </c>
      <c r="E5004" s="7" t="n">
        <v>39331</v>
      </c>
      <c r="F5004" s="7" t="s">
        <v>380</v>
      </c>
      <c r="G5004" s="7" t="n">
        <v>2</v>
      </c>
      <c r="H5004" s="7" t="n">
        <v>3</v>
      </c>
      <c r="I5004" s="7" t="n">
        <v>17</v>
      </c>
      <c r="J5004" s="7" t="n">
        <v>39332</v>
      </c>
      <c r="K5004" s="7" t="s">
        <v>381</v>
      </c>
      <c r="L5004" s="7" t="n">
        <v>2</v>
      </c>
      <c r="M5004" s="7" t="n">
        <v>0</v>
      </c>
    </row>
    <row r="5005" spans="1:8">
      <c r="A5005" t="s">
        <v>4</v>
      </c>
      <c r="B5005" s="4" t="s">
        <v>5</v>
      </c>
    </row>
    <row r="5006" spans="1:8">
      <c r="A5006" t="n">
        <v>38774</v>
      </c>
      <c r="B5006" s="50" t="n">
        <v>28</v>
      </c>
    </row>
    <row r="5007" spans="1:8">
      <c r="A5007" t="s">
        <v>4</v>
      </c>
      <c r="B5007" s="4" t="s">
        <v>5</v>
      </c>
      <c r="C5007" s="4" t="s">
        <v>10</v>
      </c>
    </row>
    <row r="5008" spans="1:8">
      <c r="A5008" t="n">
        <v>38775</v>
      </c>
      <c r="B5008" s="32" t="n">
        <v>16</v>
      </c>
      <c r="C5008" s="7" t="n">
        <v>500</v>
      </c>
    </row>
    <row r="5009" spans="1:13">
      <c r="A5009" t="s">
        <v>4</v>
      </c>
      <c r="B5009" s="4" t="s">
        <v>5</v>
      </c>
      <c r="C5009" s="4" t="s">
        <v>13</v>
      </c>
      <c r="D5009" s="4" t="s">
        <v>24</v>
      </c>
      <c r="E5009" s="4" t="s">
        <v>24</v>
      </c>
      <c r="F5009" s="4" t="s">
        <v>24</v>
      </c>
    </row>
    <row r="5010" spans="1:13">
      <c r="A5010" t="n">
        <v>38778</v>
      </c>
      <c r="B5010" s="39" t="n">
        <v>45</v>
      </c>
      <c r="C5010" s="7" t="n">
        <v>9</v>
      </c>
      <c r="D5010" s="7" t="n">
        <v>0.0500000007450581</v>
      </c>
      <c r="E5010" s="7" t="n">
        <v>0.0500000007450581</v>
      </c>
      <c r="F5010" s="7" t="n">
        <v>0.200000002980232</v>
      </c>
    </row>
    <row r="5011" spans="1:13">
      <c r="A5011" t="s">
        <v>4</v>
      </c>
      <c r="B5011" s="4" t="s">
        <v>5</v>
      </c>
      <c r="C5011" s="4" t="s">
        <v>13</v>
      </c>
      <c r="D5011" s="4" t="s">
        <v>10</v>
      </c>
      <c r="E5011" s="4" t="s">
        <v>6</v>
      </c>
    </row>
    <row r="5012" spans="1:13">
      <c r="A5012" t="n">
        <v>38792</v>
      </c>
      <c r="B5012" s="48" t="n">
        <v>51</v>
      </c>
      <c r="C5012" s="7" t="n">
        <v>4</v>
      </c>
      <c r="D5012" s="7" t="n">
        <v>29</v>
      </c>
      <c r="E5012" s="7" t="s">
        <v>382</v>
      </c>
    </row>
    <row r="5013" spans="1:13">
      <c r="A5013" t="s">
        <v>4</v>
      </c>
      <c r="B5013" s="4" t="s">
        <v>5</v>
      </c>
      <c r="C5013" s="4" t="s">
        <v>10</v>
      </c>
    </row>
    <row r="5014" spans="1:13">
      <c r="A5014" t="n">
        <v>38805</v>
      </c>
      <c r="B5014" s="32" t="n">
        <v>16</v>
      </c>
      <c r="C5014" s="7" t="n">
        <v>0</v>
      </c>
    </row>
    <row r="5015" spans="1:13">
      <c r="A5015" t="s">
        <v>4</v>
      </c>
      <c r="B5015" s="4" t="s">
        <v>5</v>
      </c>
      <c r="C5015" s="4" t="s">
        <v>10</v>
      </c>
      <c r="D5015" s="4" t="s">
        <v>13</v>
      </c>
      <c r="E5015" s="4" t="s">
        <v>9</v>
      </c>
      <c r="F5015" s="4" t="s">
        <v>81</v>
      </c>
      <c r="G5015" s="4" t="s">
        <v>13</v>
      </c>
      <c r="H5015" s="4" t="s">
        <v>13</v>
      </c>
    </row>
    <row r="5016" spans="1:13">
      <c r="A5016" t="n">
        <v>38808</v>
      </c>
      <c r="B5016" s="49" t="n">
        <v>26</v>
      </c>
      <c r="C5016" s="7" t="n">
        <v>29</v>
      </c>
      <c r="D5016" s="7" t="n">
        <v>17</v>
      </c>
      <c r="E5016" s="7" t="n">
        <v>39333</v>
      </c>
      <c r="F5016" s="7" t="s">
        <v>383</v>
      </c>
      <c r="G5016" s="7" t="n">
        <v>2</v>
      </c>
      <c r="H5016" s="7" t="n">
        <v>0</v>
      </c>
    </row>
    <row r="5017" spans="1:13">
      <c r="A5017" t="s">
        <v>4</v>
      </c>
      <c r="B5017" s="4" t="s">
        <v>5</v>
      </c>
    </row>
    <row r="5018" spans="1:13">
      <c r="A5018" t="n">
        <v>38873</v>
      </c>
      <c r="B5018" s="50" t="n">
        <v>28</v>
      </c>
    </row>
    <row r="5019" spans="1:13">
      <c r="A5019" t="s">
        <v>4</v>
      </c>
      <c r="B5019" s="4" t="s">
        <v>5</v>
      </c>
      <c r="C5019" s="4" t="s">
        <v>10</v>
      </c>
      <c r="D5019" s="4" t="s">
        <v>13</v>
      </c>
    </row>
    <row r="5020" spans="1:13">
      <c r="A5020" t="n">
        <v>38874</v>
      </c>
      <c r="B5020" s="51" t="n">
        <v>89</v>
      </c>
      <c r="C5020" s="7" t="n">
        <v>65533</v>
      </c>
      <c r="D5020" s="7" t="n">
        <v>1</v>
      </c>
    </row>
    <row r="5021" spans="1:13">
      <c r="A5021" t="s">
        <v>4</v>
      </c>
      <c r="B5021" s="4" t="s">
        <v>5</v>
      </c>
      <c r="C5021" s="4" t="s">
        <v>13</v>
      </c>
      <c r="D5021" s="4" t="s">
        <v>10</v>
      </c>
      <c r="E5021" s="4" t="s">
        <v>24</v>
      </c>
    </row>
    <row r="5022" spans="1:13">
      <c r="A5022" t="n">
        <v>38878</v>
      </c>
      <c r="B5022" s="22" t="n">
        <v>58</v>
      </c>
      <c r="C5022" s="7" t="n">
        <v>101</v>
      </c>
      <c r="D5022" s="7" t="n">
        <v>500</v>
      </c>
      <c r="E5022" s="7" t="n">
        <v>1</v>
      </c>
    </row>
    <row r="5023" spans="1:13">
      <c r="A5023" t="s">
        <v>4</v>
      </c>
      <c r="B5023" s="4" t="s">
        <v>5</v>
      </c>
      <c r="C5023" s="4" t="s">
        <v>13</v>
      </c>
      <c r="D5023" s="4" t="s">
        <v>10</v>
      </c>
    </row>
    <row r="5024" spans="1:13">
      <c r="A5024" t="n">
        <v>38886</v>
      </c>
      <c r="B5024" s="22" t="n">
        <v>58</v>
      </c>
      <c r="C5024" s="7" t="n">
        <v>254</v>
      </c>
      <c r="D5024" s="7" t="n">
        <v>0</v>
      </c>
    </row>
    <row r="5025" spans="1:8">
      <c r="A5025" t="s">
        <v>4</v>
      </c>
      <c r="B5025" s="4" t="s">
        <v>5</v>
      </c>
      <c r="C5025" s="4" t="s">
        <v>13</v>
      </c>
      <c r="D5025" s="4" t="s">
        <v>13</v>
      </c>
      <c r="E5025" s="4" t="s">
        <v>24</v>
      </c>
      <c r="F5025" s="4" t="s">
        <v>24</v>
      </c>
      <c r="G5025" s="4" t="s">
        <v>24</v>
      </c>
      <c r="H5025" s="4" t="s">
        <v>10</v>
      </c>
    </row>
    <row r="5026" spans="1:8">
      <c r="A5026" t="n">
        <v>38890</v>
      </c>
      <c r="B5026" s="39" t="n">
        <v>45</v>
      </c>
      <c r="C5026" s="7" t="n">
        <v>2</v>
      </c>
      <c r="D5026" s="7" t="n">
        <v>3</v>
      </c>
      <c r="E5026" s="7" t="n">
        <v>-3.24000000953674</v>
      </c>
      <c r="F5026" s="7" t="n">
        <v>14.6999998092651</v>
      </c>
      <c r="G5026" s="7" t="n">
        <v>-192.919998168945</v>
      </c>
      <c r="H5026" s="7" t="n">
        <v>0</v>
      </c>
    </row>
    <row r="5027" spans="1:8">
      <c r="A5027" t="s">
        <v>4</v>
      </c>
      <c r="B5027" s="4" t="s">
        <v>5</v>
      </c>
      <c r="C5027" s="4" t="s">
        <v>13</v>
      </c>
      <c r="D5027" s="4" t="s">
        <v>13</v>
      </c>
      <c r="E5027" s="4" t="s">
        <v>24</v>
      </c>
      <c r="F5027" s="4" t="s">
        <v>24</v>
      </c>
      <c r="G5027" s="4" t="s">
        <v>24</v>
      </c>
      <c r="H5027" s="4" t="s">
        <v>10</v>
      </c>
      <c r="I5027" s="4" t="s">
        <v>13</v>
      </c>
    </row>
    <row r="5028" spans="1:8">
      <c r="A5028" t="n">
        <v>38907</v>
      </c>
      <c r="B5028" s="39" t="n">
        <v>45</v>
      </c>
      <c r="C5028" s="7" t="n">
        <v>4</v>
      </c>
      <c r="D5028" s="7" t="n">
        <v>3</v>
      </c>
      <c r="E5028" s="7" t="n">
        <v>9.89999961853027</v>
      </c>
      <c r="F5028" s="7" t="n">
        <v>37.0900001525879</v>
      </c>
      <c r="G5028" s="7" t="n">
        <v>14</v>
      </c>
      <c r="H5028" s="7" t="n">
        <v>0</v>
      </c>
      <c r="I5028" s="7" t="n">
        <v>0</v>
      </c>
    </row>
    <row r="5029" spans="1:8">
      <c r="A5029" t="s">
        <v>4</v>
      </c>
      <c r="B5029" s="4" t="s">
        <v>5</v>
      </c>
      <c r="C5029" s="4" t="s">
        <v>13</v>
      </c>
      <c r="D5029" s="4" t="s">
        <v>13</v>
      </c>
      <c r="E5029" s="4" t="s">
        <v>24</v>
      </c>
      <c r="F5029" s="4" t="s">
        <v>10</v>
      </c>
    </row>
    <row r="5030" spans="1:8">
      <c r="A5030" t="n">
        <v>38925</v>
      </c>
      <c r="B5030" s="39" t="n">
        <v>45</v>
      </c>
      <c r="C5030" s="7" t="n">
        <v>5</v>
      </c>
      <c r="D5030" s="7" t="n">
        <v>3</v>
      </c>
      <c r="E5030" s="7" t="n">
        <v>1.29999995231628</v>
      </c>
      <c r="F5030" s="7" t="n">
        <v>0</v>
      </c>
    </row>
    <row r="5031" spans="1:8">
      <c r="A5031" t="s">
        <v>4</v>
      </c>
      <c r="B5031" s="4" t="s">
        <v>5</v>
      </c>
      <c r="C5031" s="4" t="s">
        <v>13</v>
      </c>
      <c r="D5031" s="4" t="s">
        <v>13</v>
      </c>
      <c r="E5031" s="4" t="s">
        <v>24</v>
      </c>
      <c r="F5031" s="4" t="s">
        <v>10</v>
      </c>
    </row>
    <row r="5032" spans="1:8">
      <c r="A5032" t="n">
        <v>38934</v>
      </c>
      <c r="B5032" s="39" t="n">
        <v>45</v>
      </c>
      <c r="C5032" s="7" t="n">
        <v>11</v>
      </c>
      <c r="D5032" s="7" t="n">
        <v>3</v>
      </c>
      <c r="E5032" s="7" t="n">
        <v>40</v>
      </c>
      <c r="F5032" s="7" t="n">
        <v>0</v>
      </c>
    </row>
    <row r="5033" spans="1:8">
      <c r="A5033" t="s">
        <v>4</v>
      </c>
      <c r="B5033" s="4" t="s">
        <v>5</v>
      </c>
      <c r="C5033" s="4" t="s">
        <v>13</v>
      </c>
      <c r="D5033" s="4" t="s">
        <v>13</v>
      </c>
      <c r="E5033" s="4" t="s">
        <v>24</v>
      </c>
      <c r="F5033" s="4" t="s">
        <v>24</v>
      </c>
      <c r="G5033" s="4" t="s">
        <v>24</v>
      </c>
      <c r="H5033" s="4" t="s">
        <v>10</v>
      </c>
    </row>
    <row r="5034" spans="1:8">
      <c r="A5034" t="n">
        <v>38943</v>
      </c>
      <c r="B5034" s="39" t="n">
        <v>45</v>
      </c>
      <c r="C5034" s="7" t="n">
        <v>2</v>
      </c>
      <c r="D5034" s="7" t="n">
        <v>3</v>
      </c>
      <c r="E5034" s="7" t="n">
        <v>-3.29999995231628</v>
      </c>
      <c r="F5034" s="7" t="n">
        <v>14.6199998855591</v>
      </c>
      <c r="G5034" s="7" t="n">
        <v>-192.839996337891</v>
      </c>
      <c r="H5034" s="7" t="n">
        <v>5000</v>
      </c>
    </row>
    <row r="5035" spans="1:8">
      <c r="A5035" t="s">
        <v>4</v>
      </c>
      <c r="B5035" s="4" t="s">
        <v>5</v>
      </c>
      <c r="C5035" s="4" t="s">
        <v>13</v>
      </c>
      <c r="D5035" s="4" t="s">
        <v>13</v>
      </c>
      <c r="E5035" s="4" t="s">
        <v>24</v>
      </c>
      <c r="F5035" s="4" t="s">
        <v>24</v>
      </c>
      <c r="G5035" s="4" t="s">
        <v>24</v>
      </c>
      <c r="H5035" s="4" t="s">
        <v>10</v>
      </c>
      <c r="I5035" s="4" t="s">
        <v>13</v>
      </c>
    </row>
    <row r="5036" spans="1:8">
      <c r="A5036" t="n">
        <v>38960</v>
      </c>
      <c r="B5036" s="39" t="n">
        <v>45</v>
      </c>
      <c r="C5036" s="7" t="n">
        <v>4</v>
      </c>
      <c r="D5036" s="7" t="n">
        <v>3</v>
      </c>
      <c r="E5036" s="7" t="n">
        <v>4.92000007629395</v>
      </c>
      <c r="F5036" s="7" t="n">
        <v>24.3400001525879</v>
      </c>
      <c r="G5036" s="7" t="n">
        <v>22</v>
      </c>
      <c r="H5036" s="7" t="n">
        <v>5000</v>
      </c>
      <c r="I5036" s="7" t="n">
        <v>1</v>
      </c>
    </row>
    <row r="5037" spans="1:8">
      <c r="A5037" t="s">
        <v>4</v>
      </c>
      <c r="B5037" s="4" t="s">
        <v>5</v>
      </c>
      <c r="C5037" s="4" t="s">
        <v>13</v>
      </c>
      <c r="D5037" s="4" t="s">
        <v>13</v>
      </c>
      <c r="E5037" s="4" t="s">
        <v>24</v>
      </c>
      <c r="F5037" s="4" t="s">
        <v>10</v>
      </c>
    </row>
    <row r="5038" spans="1:8">
      <c r="A5038" t="n">
        <v>38978</v>
      </c>
      <c r="B5038" s="39" t="n">
        <v>45</v>
      </c>
      <c r="C5038" s="7" t="n">
        <v>5</v>
      </c>
      <c r="D5038" s="7" t="n">
        <v>3</v>
      </c>
      <c r="E5038" s="7" t="n">
        <v>1.29999995231628</v>
      </c>
      <c r="F5038" s="7" t="n">
        <v>5000</v>
      </c>
    </row>
    <row r="5039" spans="1:8">
      <c r="A5039" t="s">
        <v>4</v>
      </c>
      <c r="B5039" s="4" t="s">
        <v>5</v>
      </c>
      <c r="C5039" s="4" t="s">
        <v>13</v>
      </c>
      <c r="D5039" s="4" t="s">
        <v>13</v>
      </c>
      <c r="E5039" s="4" t="s">
        <v>24</v>
      </c>
      <c r="F5039" s="4" t="s">
        <v>10</v>
      </c>
    </row>
    <row r="5040" spans="1:8">
      <c r="A5040" t="n">
        <v>38987</v>
      </c>
      <c r="B5040" s="39" t="n">
        <v>45</v>
      </c>
      <c r="C5040" s="7" t="n">
        <v>11</v>
      </c>
      <c r="D5040" s="7" t="n">
        <v>3</v>
      </c>
      <c r="E5040" s="7" t="n">
        <v>40</v>
      </c>
      <c r="F5040" s="7" t="n">
        <v>5000</v>
      </c>
    </row>
    <row r="5041" spans="1:9">
      <c r="A5041" t="s">
        <v>4</v>
      </c>
      <c r="B5041" s="4" t="s">
        <v>5</v>
      </c>
      <c r="C5041" s="4" t="s">
        <v>13</v>
      </c>
      <c r="D5041" s="4" t="s">
        <v>13</v>
      </c>
      <c r="E5041" s="4" t="s">
        <v>13</v>
      </c>
      <c r="F5041" s="4" t="s">
        <v>13</v>
      </c>
    </row>
    <row r="5042" spans="1:9">
      <c r="A5042" t="n">
        <v>38996</v>
      </c>
      <c r="B5042" s="8" t="n">
        <v>14</v>
      </c>
      <c r="C5042" s="7" t="n">
        <v>0</v>
      </c>
      <c r="D5042" s="7" t="n">
        <v>1</v>
      </c>
      <c r="E5042" s="7" t="n">
        <v>0</v>
      </c>
      <c r="F5042" s="7" t="n">
        <v>0</v>
      </c>
    </row>
    <row r="5043" spans="1:9">
      <c r="A5043" t="s">
        <v>4</v>
      </c>
      <c r="B5043" s="4" t="s">
        <v>5</v>
      </c>
      <c r="C5043" s="4" t="s">
        <v>13</v>
      </c>
      <c r="D5043" s="4" t="s">
        <v>10</v>
      </c>
    </row>
    <row r="5044" spans="1:9">
      <c r="A5044" t="n">
        <v>39001</v>
      </c>
      <c r="B5044" s="22" t="n">
        <v>58</v>
      </c>
      <c r="C5044" s="7" t="n">
        <v>255</v>
      </c>
      <c r="D5044" s="7" t="n">
        <v>0</v>
      </c>
    </row>
    <row r="5045" spans="1:9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6</v>
      </c>
    </row>
    <row r="5046" spans="1:9">
      <c r="A5046" t="n">
        <v>39005</v>
      </c>
      <c r="B5046" s="48" t="n">
        <v>51</v>
      </c>
      <c r="C5046" s="7" t="n">
        <v>4</v>
      </c>
      <c r="D5046" s="7" t="n">
        <v>27</v>
      </c>
      <c r="E5046" s="7" t="s">
        <v>283</v>
      </c>
    </row>
    <row r="5047" spans="1:9">
      <c r="A5047" t="s">
        <v>4</v>
      </c>
      <c r="B5047" s="4" t="s">
        <v>5</v>
      </c>
      <c r="C5047" s="4" t="s">
        <v>10</v>
      </c>
    </row>
    <row r="5048" spans="1:9">
      <c r="A5048" t="n">
        <v>39019</v>
      </c>
      <c r="B5048" s="32" t="n">
        <v>16</v>
      </c>
      <c r="C5048" s="7" t="n">
        <v>0</v>
      </c>
    </row>
    <row r="5049" spans="1:9">
      <c r="A5049" t="s">
        <v>4</v>
      </c>
      <c r="B5049" s="4" t="s">
        <v>5</v>
      </c>
      <c r="C5049" s="4" t="s">
        <v>10</v>
      </c>
      <c r="D5049" s="4" t="s">
        <v>13</v>
      </c>
      <c r="E5049" s="4" t="s">
        <v>9</v>
      </c>
      <c r="F5049" s="4" t="s">
        <v>81</v>
      </c>
      <c r="G5049" s="4" t="s">
        <v>13</v>
      </c>
      <c r="H5049" s="4" t="s">
        <v>13</v>
      </c>
    </row>
    <row r="5050" spans="1:9">
      <c r="A5050" t="n">
        <v>39022</v>
      </c>
      <c r="B5050" s="49" t="n">
        <v>26</v>
      </c>
      <c r="C5050" s="7" t="n">
        <v>27</v>
      </c>
      <c r="D5050" s="7" t="n">
        <v>17</v>
      </c>
      <c r="E5050" s="7" t="n">
        <v>31318</v>
      </c>
      <c r="F5050" s="7" t="s">
        <v>384</v>
      </c>
      <c r="G5050" s="7" t="n">
        <v>2</v>
      </c>
      <c r="H5050" s="7" t="n">
        <v>0</v>
      </c>
    </row>
    <row r="5051" spans="1:9">
      <c r="A5051" t="s">
        <v>4</v>
      </c>
      <c r="B5051" s="4" t="s">
        <v>5</v>
      </c>
    </row>
    <row r="5052" spans="1:9">
      <c r="A5052" t="n">
        <v>39077</v>
      </c>
      <c r="B5052" s="50" t="n">
        <v>28</v>
      </c>
    </row>
    <row r="5053" spans="1:9">
      <c r="A5053" t="s">
        <v>4</v>
      </c>
      <c r="B5053" s="4" t="s">
        <v>5</v>
      </c>
      <c r="C5053" s="4" t="s">
        <v>10</v>
      </c>
      <c r="D5053" s="4" t="s">
        <v>13</v>
      </c>
    </row>
    <row r="5054" spans="1:9">
      <c r="A5054" t="n">
        <v>39078</v>
      </c>
      <c r="B5054" s="51" t="n">
        <v>89</v>
      </c>
      <c r="C5054" s="7" t="n">
        <v>65533</v>
      </c>
      <c r="D5054" s="7" t="n">
        <v>1</v>
      </c>
    </row>
    <row r="5055" spans="1:9">
      <c r="A5055" t="s">
        <v>4</v>
      </c>
      <c r="B5055" s="4" t="s">
        <v>5</v>
      </c>
      <c r="C5055" s="4" t="s">
        <v>13</v>
      </c>
      <c r="D5055" s="4" t="s">
        <v>10</v>
      </c>
      <c r="E5055" s="4" t="s">
        <v>6</v>
      </c>
      <c r="F5055" s="4" t="s">
        <v>6</v>
      </c>
      <c r="G5055" s="4" t="s">
        <v>6</v>
      </c>
      <c r="H5055" s="4" t="s">
        <v>6</v>
      </c>
    </row>
    <row r="5056" spans="1:9">
      <c r="A5056" t="n">
        <v>39082</v>
      </c>
      <c r="B5056" s="48" t="n">
        <v>51</v>
      </c>
      <c r="C5056" s="7" t="n">
        <v>3</v>
      </c>
      <c r="D5056" s="7" t="n">
        <v>27</v>
      </c>
      <c r="E5056" s="7" t="s">
        <v>186</v>
      </c>
      <c r="F5056" s="7" t="s">
        <v>78</v>
      </c>
      <c r="G5056" s="7" t="s">
        <v>79</v>
      </c>
      <c r="H5056" s="7" t="s">
        <v>78</v>
      </c>
    </row>
    <row r="5057" spans="1:8">
      <c r="A5057" t="s">
        <v>4</v>
      </c>
      <c r="B5057" s="4" t="s">
        <v>5</v>
      </c>
      <c r="C5057" s="4" t="s">
        <v>10</v>
      </c>
      <c r="D5057" s="4" t="s">
        <v>13</v>
      </c>
      <c r="E5057" s="4" t="s">
        <v>6</v>
      </c>
      <c r="F5057" s="4" t="s">
        <v>24</v>
      </c>
      <c r="G5057" s="4" t="s">
        <v>24</v>
      </c>
      <c r="H5057" s="4" t="s">
        <v>24</v>
      </c>
    </row>
    <row r="5058" spans="1:8">
      <c r="A5058" t="n">
        <v>39095</v>
      </c>
      <c r="B5058" s="55" t="n">
        <v>48</v>
      </c>
      <c r="C5058" s="7" t="n">
        <v>27</v>
      </c>
      <c r="D5058" s="7" t="n">
        <v>0</v>
      </c>
      <c r="E5058" s="7" t="s">
        <v>214</v>
      </c>
      <c r="F5058" s="7" t="n">
        <v>0.5</v>
      </c>
      <c r="G5058" s="7" t="n">
        <v>1</v>
      </c>
      <c r="H5058" s="7" t="n">
        <v>0</v>
      </c>
    </row>
    <row r="5059" spans="1:8">
      <c r="A5059" t="s">
        <v>4</v>
      </c>
      <c r="B5059" s="4" t="s">
        <v>5</v>
      </c>
      <c r="C5059" s="4" t="s">
        <v>10</v>
      </c>
    </row>
    <row r="5060" spans="1:8">
      <c r="A5060" t="n">
        <v>39124</v>
      </c>
      <c r="B5060" s="32" t="n">
        <v>16</v>
      </c>
      <c r="C5060" s="7" t="n">
        <v>500</v>
      </c>
    </row>
    <row r="5061" spans="1:8">
      <c r="A5061" t="s">
        <v>4</v>
      </c>
      <c r="B5061" s="4" t="s">
        <v>5</v>
      </c>
      <c r="C5061" s="4" t="s">
        <v>13</v>
      </c>
      <c r="D5061" s="4" t="s">
        <v>10</v>
      </c>
      <c r="E5061" s="4" t="s">
        <v>6</v>
      </c>
    </row>
    <row r="5062" spans="1:8">
      <c r="A5062" t="n">
        <v>39127</v>
      </c>
      <c r="B5062" s="48" t="n">
        <v>51</v>
      </c>
      <c r="C5062" s="7" t="n">
        <v>4</v>
      </c>
      <c r="D5062" s="7" t="n">
        <v>27</v>
      </c>
      <c r="E5062" s="7" t="s">
        <v>325</v>
      </c>
    </row>
    <row r="5063" spans="1:8">
      <c r="A5063" t="s">
        <v>4</v>
      </c>
      <c r="B5063" s="4" t="s">
        <v>5</v>
      </c>
      <c r="C5063" s="4" t="s">
        <v>10</v>
      </c>
    </row>
    <row r="5064" spans="1:8">
      <c r="A5064" t="n">
        <v>39141</v>
      </c>
      <c r="B5064" s="32" t="n">
        <v>16</v>
      </c>
      <c r="C5064" s="7" t="n">
        <v>0</v>
      </c>
    </row>
    <row r="5065" spans="1:8">
      <c r="A5065" t="s">
        <v>4</v>
      </c>
      <c r="B5065" s="4" t="s">
        <v>5</v>
      </c>
      <c r="C5065" s="4" t="s">
        <v>10</v>
      </c>
      <c r="D5065" s="4" t="s">
        <v>13</v>
      </c>
      <c r="E5065" s="4" t="s">
        <v>9</v>
      </c>
      <c r="F5065" s="4" t="s">
        <v>81</v>
      </c>
      <c r="G5065" s="4" t="s">
        <v>13</v>
      </c>
      <c r="H5065" s="4" t="s">
        <v>13</v>
      </c>
    </row>
    <row r="5066" spans="1:8">
      <c r="A5066" t="n">
        <v>39144</v>
      </c>
      <c r="B5066" s="49" t="n">
        <v>26</v>
      </c>
      <c r="C5066" s="7" t="n">
        <v>27</v>
      </c>
      <c r="D5066" s="7" t="n">
        <v>17</v>
      </c>
      <c r="E5066" s="7" t="n">
        <v>31319</v>
      </c>
      <c r="F5066" s="7" t="s">
        <v>385</v>
      </c>
      <c r="G5066" s="7" t="n">
        <v>2</v>
      </c>
      <c r="H5066" s="7" t="n">
        <v>0</v>
      </c>
    </row>
    <row r="5067" spans="1:8">
      <c r="A5067" t="s">
        <v>4</v>
      </c>
      <c r="B5067" s="4" t="s">
        <v>5</v>
      </c>
    </row>
    <row r="5068" spans="1:8">
      <c r="A5068" t="n">
        <v>39219</v>
      </c>
      <c r="B5068" s="50" t="n">
        <v>28</v>
      </c>
    </row>
    <row r="5069" spans="1:8">
      <c r="A5069" t="s">
        <v>4</v>
      </c>
      <c r="B5069" s="4" t="s">
        <v>5</v>
      </c>
      <c r="C5069" s="4" t="s">
        <v>10</v>
      </c>
      <c r="D5069" s="4" t="s">
        <v>13</v>
      </c>
    </row>
    <row r="5070" spans="1:8">
      <c r="A5070" t="n">
        <v>39220</v>
      </c>
      <c r="B5070" s="51" t="n">
        <v>89</v>
      </c>
      <c r="C5070" s="7" t="n">
        <v>65533</v>
      </c>
      <c r="D5070" s="7" t="n">
        <v>1</v>
      </c>
    </row>
    <row r="5071" spans="1:8">
      <c r="A5071" t="s">
        <v>4</v>
      </c>
      <c r="B5071" s="4" t="s">
        <v>5</v>
      </c>
      <c r="C5071" s="4" t="s">
        <v>13</v>
      </c>
      <c r="D5071" s="4" t="s">
        <v>10</v>
      </c>
      <c r="E5071" s="4" t="s">
        <v>24</v>
      </c>
    </row>
    <row r="5072" spans="1:8">
      <c r="A5072" t="n">
        <v>39224</v>
      </c>
      <c r="B5072" s="22" t="n">
        <v>58</v>
      </c>
      <c r="C5072" s="7" t="n">
        <v>101</v>
      </c>
      <c r="D5072" s="7" t="n">
        <v>500</v>
      </c>
      <c r="E5072" s="7" t="n">
        <v>1</v>
      </c>
    </row>
    <row r="5073" spans="1:8">
      <c r="A5073" t="s">
        <v>4</v>
      </c>
      <c r="B5073" s="4" t="s">
        <v>5</v>
      </c>
      <c r="C5073" s="4" t="s">
        <v>13</v>
      </c>
      <c r="D5073" s="4" t="s">
        <v>10</v>
      </c>
    </row>
    <row r="5074" spans="1:8">
      <c r="A5074" t="n">
        <v>39232</v>
      </c>
      <c r="B5074" s="22" t="n">
        <v>58</v>
      </c>
      <c r="C5074" s="7" t="n">
        <v>254</v>
      </c>
      <c r="D5074" s="7" t="n">
        <v>0</v>
      </c>
    </row>
    <row r="5075" spans="1:8">
      <c r="A5075" t="s">
        <v>4</v>
      </c>
      <c r="B5075" s="4" t="s">
        <v>5</v>
      </c>
      <c r="C5075" s="4" t="s">
        <v>13</v>
      </c>
      <c r="D5075" s="4" t="s">
        <v>13</v>
      </c>
      <c r="E5075" s="4" t="s">
        <v>24</v>
      </c>
      <c r="F5075" s="4" t="s">
        <v>24</v>
      </c>
      <c r="G5075" s="4" t="s">
        <v>24</v>
      </c>
      <c r="H5075" s="4" t="s">
        <v>10</v>
      </c>
    </row>
    <row r="5076" spans="1:8">
      <c r="A5076" t="n">
        <v>39236</v>
      </c>
      <c r="B5076" s="39" t="n">
        <v>45</v>
      </c>
      <c r="C5076" s="7" t="n">
        <v>2</v>
      </c>
      <c r="D5076" s="7" t="n">
        <v>3</v>
      </c>
      <c r="E5076" s="7" t="n">
        <v>-5.53999996185303</v>
      </c>
      <c r="F5076" s="7" t="n">
        <v>14.3000001907349</v>
      </c>
      <c r="G5076" s="7" t="n">
        <v>-189.490005493164</v>
      </c>
      <c r="H5076" s="7" t="n">
        <v>0</v>
      </c>
    </row>
    <row r="5077" spans="1:8">
      <c r="A5077" t="s">
        <v>4</v>
      </c>
      <c r="B5077" s="4" t="s">
        <v>5</v>
      </c>
      <c r="C5077" s="4" t="s">
        <v>13</v>
      </c>
      <c r="D5077" s="4" t="s">
        <v>13</v>
      </c>
      <c r="E5077" s="4" t="s">
        <v>24</v>
      </c>
      <c r="F5077" s="4" t="s">
        <v>24</v>
      </c>
      <c r="G5077" s="4" t="s">
        <v>24</v>
      </c>
      <c r="H5077" s="4" t="s">
        <v>10</v>
      </c>
      <c r="I5077" s="4" t="s">
        <v>13</v>
      </c>
    </row>
    <row r="5078" spans="1:8">
      <c r="A5078" t="n">
        <v>39253</v>
      </c>
      <c r="B5078" s="39" t="n">
        <v>45</v>
      </c>
      <c r="C5078" s="7" t="n">
        <v>4</v>
      </c>
      <c r="D5078" s="7" t="n">
        <v>3</v>
      </c>
      <c r="E5078" s="7" t="n">
        <v>358.279998779297</v>
      </c>
      <c r="F5078" s="7" t="n">
        <v>128.809997558594</v>
      </c>
      <c r="G5078" s="7" t="n">
        <v>12</v>
      </c>
      <c r="H5078" s="7" t="n">
        <v>0</v>
      </c>
      <c r="I5078" s="7" t="n">
        <v>0</v>
      </c>
    </row>
    <row r="5079" spans="1:8">
      <c r="A5079" t="s">
        <v>4</v>
      </c>
      <c r="B5079" s="4" t="s">
        <v>5</v>
      </c>
      <c r="C5079" s="4" t="s">
        <v>13</v>
      </c>
      <c r="D5079" s="4" t="s">
        <v>13</v>
      </c>
      <c r="E5079" s="4" t="s">
        <v>24</v>
      </c>
      <c r="F5079" s="4" t="s">
        <v>10</v>
      </c>
    </row>
    <row r="5080" spans="1:8">
      <c r="A5080" t="n">
        <v>39271</v>
      </c>
      <c r="B5080" s="39" t="n">
        <v>45</v>
      </c>
      <c r="C5080" s="7" t="n">
        <v>5</v>
      </c>
      <c r="D5080" s="7" t="n">
        <v>3</v>
      </c>
      <c r="E5080" s="7" t="n">
        <v>3.40000009536743</v>
      </c>
      <c r="F5080" s="7" t="n">
        <v>0</v>
      </c>
    </row>
    <row r="5081" spans="1:8">
      <c r="A5081" t="s">
        <v>4</v>
      </c>
      <c r="B5081" s="4" t="s">
        <v>5</v>
      </c>
      <c r="C5081" s="4" t="s">
        <v>13</v>
      </c>
      <c r="D5081" s="4" t="s">
        <v>13</v>
      </c>
      <c r="E5081" s="4" t="s">
        <v>24</v>
      </c>
      <c r="F5081" s="4" t="s">
        <v>10</v>
      </c>
    </row>
    <row r="5082" spans="1:8">
      <c r="A5082" t="n">
        <v>39280</v>
      </c>
      <c r="B5082" s="39" t="n">
        <v>45</v>
      </c>
      <c r="C5082" s="7" t="n">
        <v>11</v>
      </c>
      <c r="D5082" s="7" t="n">
        <v>3</v>
      </c>
      <c r="E5082" s="7" t="n">
        <v>40.5999984741211</v>
      </c>
      <c r="F5082" s="7" t="n">
        <v>0</v>
      </c>
    </row>
    <row r="5083" spans="1:8">
      <c r="A5083" t="s">
        <v>4</v>
      </c>
      <c r="B5083" s="4" t="s">
        <v>5</v>
      </c>
      <c r="C5083" s="4" t="s">
        <v>13</v>
      </c>
      <c r="D5083" s="4" t="s">
        <v>13</v>
      </c>
      <c r="E5083" s="4" t="s">
        <v>24</v>
      </c>
      <c r="F5083" s="4" t="s">
        <v>24</v>
      </c>
      <c r="G5083" s="4" t="s">
        <v>24</v>
      </c>
      <c r="H5083" s="4" t="s">
        <v>10</v>
      </c>
      <c r="I5083" s="4" t="s">
        <v>13</v>
      </c>
    </row>
    <row r="5084" spans="1:8">
      <c r="A5084" t="n">
        <v>39289</v>
      </c>
      <c r="B5084" s="39" t="n">
        <v>45</v>
      </c>
      <c r="C5084" s="7" t="n">
        <v>4</v>
      </c>
      <c r="D5084" s="7" t="n">
        <v>3</v>
      </c>
      <c r="E5084" s="7" t="n">
        <v>3.20000004768372</v>
      </c>
      <c r="F5084" s="7" t="n">
        <v>136.880004882813</v>
      </c>
      <c r="G5084" s="7" t="n">
        <v>12</v>
      </c>
      <c r="H5084" s="7" t="n">
        <v>6000</v>
      </c>
      <c r="I5084" s="7" t="n">
        <v>1</v>
      </c>
    </row>
    <row r="5085" spans="1:8">
      <c r="A5085" t="s">
        <v>4</v>
      </c>
      <c r="B5085" s="4" t="s">
        <v>5</v>
      </c>
      <c r="C5085" s="4" t="s">
        <v>10</v>
      </c>
      <c r="D5085" s="4" t="s">
        <v>10</v>
      </c>
      <c r="E5085" s="4" t="s">
        <v>10</v>
      </c>
    </row>
    <row r="5086" spans="1:8">
      <c r="A5086" t="n">
        <v>39307</v>
      </c>
      <c r="B5086" s="45" t="n">
        <v>61</v>
      </c>
      <c r="C5086" s="7" t="n">
        <v>0</v>
      </c>
      <c r="D5086" s="7" t="n">
        <v>27</v>
      </c>
      <c r="E5086" s="7" t="n">
        <v>1000</v>
      </c>
    </row>
    <row r="5087" spans="1:8">
      <c r="A5087" t="s">
        <v>4</v>
      </c>
      <c r="B5087" s="4" t="s">
        <v>5</v>
      </c>
      <c r="C5087" s="4" t="s">
        <v>10</v>
      </c>
      <c r="D5087" s="4" t="s">
        <v>10</v>
      </c>
      <c r="E5087" s="4" t="s">
        <v>10</v>
      </c>
    </row>
    <row r="5088" spans="1:8">
      <c r="A5088" t="n">
        <v>39314</v>
      </c>
      <c r="B5088" s="45" t="n">
        <v>61</v>
      </c>
      <c r="C5088" s="7" t="n">
        <v>6</v>
      </c>
      <c r="D5088" s="7" t="n">
        <v>27</v>
      </c>
      <c r="E5088" s="7" t="n">
        <v>1000</v>
      </c>
    </row>
    <row r="5089" spans="1:9">
      <c r="A5089" t="s">
        <v>4</v>
      </c>
      <c r="B5089" s="4" t="s">
        <v>5</v>
      </c>
      <c r="C5089" s="4" t="s">
        <v>10</v>
      </c>
      <c r="D5089" s="4" t="s">
        <v>10</v>
      </c>
      <c r="E5089" s="4" t="s">
        <v>10</v>
      </c>
    </row>
    <row r="5090" spans="1:9">
      <c r="A5090" t="n">
        <v>39321</v>
      </c>
      <c r="B5090" s="45" t="n">
        <v>61</v>
      </c>
      <c r="C5090" s="7" t="n">
        <v>61489</v>
      </c>
      <c r="D5090" s="7" t="n">
        <v>27</v>
      </c>
      <c r="E5090" s="7" t="n">
        <v>1000</v>
      </c>
    </row>
    <row r="5091" spans="1:9">
      <c r="A5091" t="s">
        <v>4</v>
      </c>
      <c r="B5091" s="4" t="s">
        <v>5</v>
      </c>
      <c r="C5091" s="4" t="s">
        <v>10</v>
      </c>
      <c r="D5091" s="4" t="s">
        <v>10</v>
      </c>
      <c r="E5091" s="4" t="s">
        <v>10</v>
      </c>
    </row>
    <row r="5092" spans="1:9">
      <c r="A5092" t="n">
        <v>39328</v>
      </c>
      <c r="B5092" s="45" t="n">
        <v>61</v>
      </c>
      <c r="C5092" s="7" t="n">
        <v>61490</v>
      </c>
      <c r="D5092" s="7" t="n">
        <v>29</v>
      </c>
      <c r="E5092" s="7" t="n">
        <v>1000</v>
      </c>
    </row>
    <row r="5093" spans="1:9">
      <c r="A5093" t="s">
        <v>4</v>
      </c>
      <c r="B5093" s="4" t="s">
        <v>5</v>
      </c>
      <c r="C5093" s="4" t="s">
        <v>10</v>
      </c>
      <c r="D5093" s="4" t="s">
        <v>10</v>
      </c>
      <c r="E5093" s="4" t="s">
        <v>10</v>
      </c>
    </row>
    <row r="5094" spans="1:9">
      <c r="A5094" t="n">
        <v>39335</v>
      </c>
      <c r="B5094" s="45" t="n">
        <v>61</v>
      </c>
      <c r="C5094" s="7" t="n">
        <v>61488</v>
      </c>
      <c r="D5094" s="7" t="n">
        <v>27</v>
      </c>
      <c r="E5094" s="7" t="n">
        <v>1000</v>
      </c>
    </row>
    <row r="5095" spans="1:9">
      <c r="A5095" t="s">
        <v>4</v>
      </c>
      <c r="B5095" s="4" t="s">
        <v>5</v>
      </c>
      <c r="C5095" s="4" t="s">
        <v>10</v>
      </c>
      <c r="D5095" s="4" t="s">
        <v>10</v>
      </c>
      <c r="E5095" s="4" t="s">
        <v>10</v>
      </c>
    </row>
    <row r="5096" spans="1:9">
      <c r="A5096" t="n">
        <v>39342</v>
      </c>
      <c r="B5096" s="45" t="n">
        <v>61</v>
      </c>
      <c r="C5096" s="7" t="n">
        <v>3</v>
      </c>
      <c r="D5096" s="7" t="n">
        <v>29</v>
      </c>
      <c r="E5096" s="7" t="n">
        <v>1000</v>
      </c>
    </row>
    <row r="5097" spans="1:9">
      <c r="A5097" t="s">
        <v>4</v>
      </c>
      <c r="B5097" s="4" t="s">
        <v>5</v>
      </c>
      <c r="C5097" s="4" t="s">
        <v>10</v>
      </c>
      <c r="D5097" s="4" t="s">
        <v>10</v>
      </c>
      <c r="E5097" s="4" t="s">
        <v>10</v>
      </c>
    </row>
    <row r="5098" spans="1:9">
      <c r="A5098" t="n">
        <v>39349</v>
      </c>
      <c r="B5098" s="45" t="n">
        <v>61</v>
      </c>
      <c r="C5098" s="7" t="n">
        <v>5</v>
      </c>
      <c r="D5098" s="7" t="n">
        <v>27</v>
      </c>
      <c r="E5098" s="7" t="n">
        <v>1000</v>
      </c>
    </row>
    <row r="5099" spans="1:9">
      <c r="A5099" t="s">
        <v>4</v>
      </c>
      <c r="B5099" s="4" t="s">
        <v>5</v>
      </c>
      <c r="C5099" s="4" t="s">
        <v>10</v>
      </c>
      <c r="D5099" s="4" t="s">
        <v>10</v>
      </c>
      <c r="E5099" s="4" t="s">
        <v>10</v>
      </c>
    </row>
    <row r="5100" spans="1:9">
      <c r="A5100" t="n">
        <v>39356</v>
      </c>
      <c r="B5100" s="45" t="n">
        <v>61</v>
      </c>
      <c r="C5100" s="7" t="n">
        <v>7032</v>
      </c>
      <c r="D5100" s="7" t="n">
        <v>27</v>
      </c>
      <c r="E5100" s="7" t="n">
        <v>1000</v>
      </c>
    </row>
    <row r="5101" spans="1:9">
      <c r="A5101" t="s">
        <v>4</v>
      </c>
      <c r="B5101" s="4" t="s">
        <v>5</v>
      </c>
      <c r="C5101" s="4" t="s">
        <v>13</v>
      </c>
      <c r="D5101" s="4" t="s">
        <v>10</v>
      </c>
    </row>
    <row r="5102" spans="1:9">
      <c r="A5102" t="n">
        <v>39363</v>
      </c>
      <c r="B5102" s="22" t="n">
        <v>58</v>
      </c>
      <c r="C5102" s="7" t="n">
        <v>255</v>
      </c>
      <c r="D5102" s="7" t="n">
        <v>0</v>
      </c>
    </row>
    <row r="5103" spans="1:9">
      <c r="A5103" t="s">
        <v>4</v>
      </c>
      <c r="B5103" s="4" t="s">
        <v>5</v>
      </c>
      <c r="C5103" s="4" t="s">
        <v>13</v>
      </c>
      <c r="D5103" s="4" t="s">
        <v>10</v>
      </c>
      <c r="E5103" s="4" t="s">
        <v>6</v>
      </c>
    </row>
    <row r="5104" spans="1:9">
      <c r="A5104" t="n">
        <v>39367</v>
      </c>
      <c r="B5104" s="48" t="n">
        <v>51</v>
      </c>
      <c r="C5104" s="7" t="n">
        <v>4</v>
      </c>
      <c r="D5104" s="7" t="n">
        <v>6</v>
      </c>
      <c r="E5104" s="7" t="s">
        <v>181</v>
      </c>
    </row>
    <row r="5105" spans="1:5">
      <c r="A5105" t="s">
        <v>4</v>
      </c>
      <c r="B5105" s="4" t="s">
        <v>5</v>
      </c>
      <c r="C5105" s="4" t="s">
        <v>10</v>
      </c>
    </row>
    <row r="5106" spans="1:5">
      <c r="A5106" t="n">
        <v>39380</v>
      </c>
      <c r="B5106" s="32" t="n">
        <v>16</v>
      </c>
      <c r="C5106" s="7" t="n">
        <v>0</v>
      </c>
    </row>
    <row r="5107" spans="1:5">
      <c r="A5107" t="s">
        <v>4</v>
      </c>
      <c r="B5107" s="4" t="s">
        <v>5</v>
      </c>
      <c r="C5107" s="4" t="s">
        <v>10</v>
      </c>
      <c r="D5107" s="4" t="s">
        <v>13</v>
      </c>
      <c r="E5107" s="4" t="s">
        <v>9</v>
      </c>
      <c r="F5107" s="4" t="s">
        <v>81</v>
      </c>
      <c r="G5107" s="4" t="s">
        <v>13</v>
      </c>
      <c r="H5107" s="4" t="s">
        <v>13</v>
      </c>
    </row>
    <row r="5108" spans="1:5">
      <c r="A5108" t="n">
        <v>39383</v>
      </c>
      <c r="B5108" s="49" t="n">
        <v>26</v>
      </c>
      <c r="C5108" s="7" t="n">
        <v>6</v>
      </c>
      <c r="D5108" s="7" t="n">
        <v>17</v>
      </c>
      <c r="E5108" s="7" t="n">
        <v>8377</v>
      </c>
      <c r="F5108" s="7" t="s">
        <v>386</v>
      </c>
      <c r="G5108" s="7" t="n">
        <v>2</v>
      </c>
      <c r="H5108" s="7" t="n">
        <v>0</v>
      </c>
    </row>
    <row r="5109" spans="1:5">
      <c r="A5109" t="s">
        <v>4</v>
      </c>
      <c r="B5109" s="4" t="s">
        <v>5</v>
      </c>
    </row>
    <row r="5110" spans="1:5">
      <c r="A5110" t="n">
        <v>39432</v>
      </c>
      <c r="B5110" s="50" t="n">
        <v>28</v>
      </c>
    </row>
    <row r="5111" spans="1:5">
      <c r="A5111" t="s">
        <v>4</v>
      </c>
      <c r="B5111" s="4" t="s">
        <v>5</v>
      </c>
      <c r="C5111" s="4" t="s">
        <v>13</v>
      </c>
      <c r="D5111" s="4" t="s">
        <v>10</v>
      </c>
      <c r="E5111" s="4" t="s">
        <v>6</v>
      </c>
    </row>
    <row r="5112" spans="1:5">
      <c r="A5112" t="n">
        <v>39433</v>
      </c>
      <c r="B5112" s="48" t="n">
        <v>51</v>
      </c>
      <c r="C5112" s="7" t="n">
        <v>4</v>
      </c>
      <c r="D5112" s="7" t="n">
        <v>0</v>
      </c>
      <c r="E5112" s="7" t="s">
        <v>181</v>
      </c>
    </row>
    <row r="5113" spans="1:5">
      <c r="A5113" t="s">
        <v>4</v>
      </c>
      <c r="B5113" s="4" t="s">
        <v>5</v>
      </c>
      <c r="C5113" s="4" t="s">
        <v>10</v>
      </c>
    </row>
    <row r="5114" spans="1:5">
      <c r="A5114" t="n">
        <v>39446</v>
      </c>
      <c r="B5114" s="32" t="n">
        <v>16</v>
      </c>
      <c r="C5114" s="7" t="n">
        <v>0</v>
      </c>
    </row>
    <row r="5115" spans="1:5">
      <c r="A5115" t="s">
        <v>4</v>
      </c>
      <c r="B5115" s="4" t="s">
        <v>5</v>
      </c>
      <c r="C5115" s="4" t="s">
        <v>10</v>
      </c>
      <c r="D5115" s="4" t="s">
        <v>13</v>
      </c>
      <c r="E5115" s="4" t="s">
        <v>9</v>
      </c>
      <c r="F5115" s="4" t="s">
        <v>81</v>
      </c>
      <c r="G5115" s="4" t="s">
        <v>13</v>
      </c>
      <c r="H5115" s="4" t="s">
        <v>13</v>
      </c>
    </row>
    <row r="5116" spans="1:5">
      <c r="A5116" t="n">
        <v>39449</v>
      </c>
      <c r="B5116" s="49" t="n">
        <v>26</v>
      </c>
      <c r="C5116" s="7" t="n">
        <v>0</v>
      </c>
      <c r="D5116" s="7" t="n">
        <v>17</v>
      </c>
      <c r="E5116" s="7" t="n">
        <v>52704</v>
      </c>
      <c r="F5116" s="7" t="s">
        <v>387</v>
      </c>
      <c r="G5116" s="7" t="n">
        <v>2</v>
      </c>
      <c r="H5116" s="7" t="n">
        <v>0</v>
      </c>
    </row>
    <row r="5117" spans="1:5">
      <c r="A5117" t="s">
        <v>4</v>
      </c>
      <c r="B5117" s="4" t="s">
        <v>5</v>
      </c>
    </row>
    <row r="5118" spans="1:5">
      <c r="A5118" t="n">
        <v>39494</v>
      </c>
      <c r="B5118" s="50" t="n">
        <v>28</v>
      </c>
    </row>
    <row r="5119" spans="1:5">
      <c r="A5119" t="s">
        <v>4</v>
      </c>
      <c r="B5119" s="4" t="s">
        <v>5</v>
      </c>
      <c r="C5119" s="4" t="s">
        <v>9</v>
      </c>
    </row>
    <row r="5120" spans="1:5">
      <c r="A5120" t="n">
        <v>39495</v>
      </c>
      <c r="B5120" s="46" t="n">
        <v>15</v>
      </c>
      <c r="C5120" s="7" t="n">
        <v>256</v>
      </c>
    </row>
    <row r="5121" spans="1:8">
      <c r="A5121" t="s">
        <v>4</v>
      </c>
      <c r="B5121" s="4" t="s">
        <v>5</v>
      </c>
      <c r="C5121" s="4" t="s">
        <v>13</v>
      </c>
      <c r="D5121" s="4" t="s">
        <v>10</v>
      </c>
      <c r="E5121" s="4" t="s">
        <v>6</v>
      </c>
    </row>
    <row r="5122" spans="1:8">
      <c r="A5122" t="n">
        <v>39500</v>
      </c>
      <c r="B5122" s="48" t="n">
        <v>51</v>
      </c>
      <c r="C5122" s="7" t="n">
        <v>4</v>
      </c>
      <c r="D5122" s="7" t="n">
        <v>3</v>
      </c>
      <c r="E5122" s="7" t="s">
        <v>181</v>
      </c>
    </row>
    <row r="5123" spans="1:8">
      <c r="A5123" t="s">
        <v>4</v>
      </c>
      <c r="B5123" s="4" t="s">
        <v>5</v>
      </c>
      <c r="C5123" s="4" t="s">
        <v>10</v>
      </c>
    </row>
    <row r="5124" spans="1:8">
      <c r="A5124" t="n">
        <v>39513</v>
      </c>
      <c r="B5124" s="32" t="n">
        <v>16</v>
      </c>
      <c r="C5124" s="7" t="n">
        <v>0</v>
      </c>
    </row>
    <row r="5125" spans="1:8">
      <c r="A5125" t="s">
        <v>4</v>
      </c>
      <c r="B5125" s="4" t="s">
        <v>5</v>
      </c>
      <c r="C5125" s="4" t="s">
        <v>10</v>
      </c>
      <c r="D5125" s="4" t="s">
        <v>13</v>
      </c>
      <c r="E5125" s="4" t="s">
        <v>9</v>
      </c>
      <c r="F5125" s="4" t="s">
        <v>81</v>
      </c>
      <c r="G5125" s="4" t="s">
        <v>13</v>
      </c>
      <c r="H5125" s="4" t="s">
        <v>13</v>
      </c>
    </row>
    <row r="5126" spans="1:8">
      <c r="A5126" t="n">
        <v>39516</v>
      </c>
      <c r="B5126" s="49" t="n">
        <v>26</v>
      </c>
      <c r="C5126" s="7" t="n">
        <v>3</v>
      </c>
      <c r="D5126" s="7" t="n">
        <v>17</v>
      </c>
      <c r="E5126" s="7" t="n">
        <v>2350</v>
      </c>
      <c r="F5126" s="7" t="s">
        <v>388</v>
      </c>
      <c r="G5126" s="7" t="n">
        <v>2</v>
      </c>
      <c r="H5126" s="7" t="n">
        <v>0</v>
      </c>
    </row>
    <row r="5127" spans="1:8">
      <c r="A5127" t="s">
        <v>4</v>
      </c>
      <c r="B5127" s="4" t="s">
        <v>5</v>
      </c>
    </row>
    <row r="5128" spans="1:8">
      <c r="A5128" t="n">
        <v>39539</v>
      </c>
      <c r="B5128" s="50" t="n">
        <v>28</v>
      </c>
    </row>
    <row r="5129" spans="1:8">
      <c r="A5129" t="s">
        <v>4</v>
      </c>
      <c r="B5129" s="4" t="s">
        <v>5</v>
      </c>
      <c r="C5129" s="4" t="s">
        <v>10</v>
      </c>
      <c r="D5129" s="4" t="s">
        <v>13</v>
      </c>
    </row>
    <row r="5130" spans="1:8">
      <c r="A5130" t="n">
        <v>39540</v>
      </c>
      <c r="B5130" s="51" t="n">
        <v>89</v>
      </c>
      <c r="C5130" s="7" t="n">
        <v>65533</v>
      </c>
      <c r="D5130" s="7" t="n">
        <v>1</v>
      </c>
    </row>
    <row r="5131" spans="1:8">
      <c r="A5131" t="s">
        <v>4</v>
      </c>
      <c r="B5131" s="4" t="s">
        <v>5</v>
      </c>
      <c r="C5131" s="4" t="s">
        <v>13</v>
      </c>
      <c r="D5131" s="4" t="s">
        <v>24</v>
      </c>
      <c r="E5131" s="4" t="s">
        <v>10</v>
      </c>
      <c r="F5131" s="4" t="s">
        <v>13</v>
      </c>
    </row>
    <row r="5132" spans="1:8">
      <c r="A5132" t="n">
        <v>39544</v>
      </c>
      <c r="B5132" s="13" t="n">
        <v>49</v>
      </c>
      <c r="C5132" s="7" t="n">
        <v>3</v>
      </c>
      <c r="D5132" s="7" t="n">
        <v>1</v>
      </c>
      <c r="E5132" s="7" t="n">
        <v>500</v>
      </c>
      <c r="F5132" s="7" t="n">
        <v>0</v>
      </c>
    </row>
    <row r="5133" spans="1:8">
      <c r="A5133" t="s">
        <v>4</v>
      </c>
      <c r="B5133" s="4" t="s">
        <v>5</v>
      </c>
      <c r="C5133" s="4" t="s">
        <v>13</v>
      </c>
      <c r="D5133" s="4" t="s">
        <v>10</v>
      </c>
      <c r="E5133" s="4" t="s">
        <v>24</v>
      </c>
    </row>
    <row r="5134" spans="1:8">
      <c r="A5134" t="n">
        <v>39553</v>
      </c>
      <c r="B5134" s="22" t="n">
        <v>58</v>
      </c>
      <c r="C5134" s="7" t="n">
        <v>101</v>
      </c>
      <c r="D5134" s="7" t="n">
        <v>300</v>
      </c>
      <c r="E5134" s="7" t="n">
        <v>1</v>
      </c>
    </row>
    <row r="5135" spans="1:8">
      <c r="A5135" t="s">
        <v>4</v>
      </c>
      <c r="B5135" s="4" t="s">
        <v>5</v>
      </c>
      <c r="C5135" s="4" t="s">
        <v>13</v>
      </c>
      <c r="D5135" s="4" t="s">
        <v>10</v>
      </c>
    </row>
    <row r="5136" spans="1:8">
      <c r="A5136" t="n">
        <v>39561</v>
      </c>
      <c r="B5136" s="22" t="n">
        <v>58</v>
      </c>
      <c r="C5136" s="7" t="n">
        <v>254</v>
      </c>
      <c r="D5136" s="7" t="n">
        <v>0</v>
      </c>
    </row>
    <row r="5137" spans="1:8">
      <c r="A5137" t="s">
        <v>4</v>
      </c>
      <c r="B5137" s="4" t="s">
        <v>5</v>
      </c>
      <c r="C5137" s="4" t="s">
        <v>13</v>
      </c>
      <c r="D5137" s="4" t="s">
        <v>13</v>
      </c>
      <c r="E5137" s="4" t="s">
        <v>24</v>
      </c>
      <c r="F5137" s="4" t="s">
        <v>24</v>
      </c>
      <c r="G5137" s="4" t="s">
        <v>24</v>
      </c>
      <c r="H5137" s="4" t="s">
        <v>10</v>
      </c>
    </row>
    <row r="5138" spans="1:8">
      <c r="A5138" t="n">
        <v>39565</v>
      </c>
      <c r="B5138" s="39" t="n">
        <v>45</v>
      </c>
      <c r="C5138" s="7" t="n">
        <v>2</v>
      </c>
      <c r="D5138" s="7" t="n">
        <v>3</v>
      </c>
      <c r="E5138" s="7" t="n">
        <v>-3.6800000667572</v>
      </c>
      <c r="F5138" s="7" t="n">
        <v>14.5299997329712</v>
      </c>
      <c r="G5138" s="7" t="n">
        <v>-191.929992675781</v>
      </c>
      <c r="H5138" s="7" t="n">
        <v>0</v>
      </c>
    </row>
    <row r="5139" spans="1:8">
      <c r="A5139" t="s">
        <v>4</v>
      </c>
      <c r="B5139" s="4" t="s">
        <v>5</v>
      </c>
      <c r="C5139" s="4" t="s">
        <v>13</v>
      </c>
      <c r="D5139" s="4" t="s">
        <v>13</v>
      </c>
      <c r="E5139" s="4" t="s">
        <v>24</v>
      </c>
      <c r="F5139" s="4" t="s">
        <v>24</v>
      </c>
      <c r="G5139" s="4" t="s">
        <v>24</v>
      </c>
      <c r="H5139" s="4" t="s">
        <v>10</v>
      </c>
      <c r="I5139" s="4" t="s">
        <v>13</v>
      </c>
    </row>
    <row r="5140" spans="1:8">
      <c r="A5140" t="n">
        <v>39582</v>
      </c>
      <c r="B5140" s="39" t="n">
        <v>45</v>
      </c>
      <c r="C5140" s="7" t="n">
        <v>4</v>
      </c>
      <c r="D5140" s="7" t="n">
        <v>3</v>
      </c>
      <c r="E5140" s="7" t="n">
        <v>344.029998779297</v>
      </c>
      <c r="F5140" s="7" t="n">
        <v>123.230003356934</v>
      </c>
      <c r="G5140" s="7" t="n">
        <v>14</v>
      </c>
      <c r="H5140" s="7" t="n">
        <v>0</v>
      </c>
      <c r="I5140" s="7" t="n">
        <v>0</v>
      </c>
    </row>
    <row r="5141" spans="1:8">
      <c r="A5141" t="s">
        <v>4</v>
      </c>
      <c r="B5141" s="4" t="s">
        <v>5</v>
      </c>
      <c r="C5141" s="4" t="s">
        <v>13</v>
      </c>
      <c r="D5141" s="4" t="s">
        <v>13</v>
      </c>
      <c r="E5141" s="4" t="s">
        <v>24</v>
      </c>
      <c r="F5141" s="4" t="s">
        <v>10</v>
      </c>
    </row>
    <row r="5142" spans="1:8">
      <c r="A5142" t="n">
        <v>39600</v>
      </c>
      <c r="B5142" s="39" t="n">
        <v>45</v>
      </c>
      <c r="C5142" s="7" t="n">
        <v>5</v>
      </c>
      <c r="D5142" s="7" t="n">
        <v>3</v>
      </c>
      <c r="E5142" s="7" t="n">
        <v>4.5</v>
      </c>
      <c r="F5142" s="7" t="n">
        <v>0</v>
      </c>
    </row>
    <row r="5143" spans="1:8">
      <c r="A5143" t="s">
        <v>4</v>
      </c>
      <c r="B5143" s="4" t="s">
        <v>5</v>
      </c>
      <c r="C5143" s="4" t="s">
        <v>13</v>
      </c>
      <c r="D5143" s="4" t="s">
        <v>13</v>
      </c>
      <c r="E5143" s="4" t="s">
        <v>24</v>
      </c>
      <c r="F5143" s="4" t="s">
        <v>10</v>
      </c>
    </row>
    <row r="5144" spans="1:8">
      <c r="A5144" t="n">
        <v>39609</v>
      </c>
      <c r="B5144" s="39" t="n">
        <v>45</v>
      </c>
      <c r="C5144" s="7" t="n">
        <v>11</v>
      </c>
      <c r="D5144" s="7" t="n">
        <v>3</v>
      </c>
      <c r="E5144" s="7" t="n">
        <v>40</v>
      </c>
      <c r="F5144" s="7" t="n">
        <v>0</v>
      </c>
    </row>
    <row r="5145" spans="1:8">
      <c r="A5145" t="s">
        <v>4</v>
      </c>
      <c r="B5145" s="4" t="s">
        <v>5</v>
      </c>
      <c r="C5145" s="4" t="s">
        <v>13</v>
      </c>
      <c r="D5145" s="4" t="s">
        <v>13</v>
      </c>
      <c r="E5145" s="4" t="s">
        <v>24</v>
      </c>
      <c r="F5145" s="4" t="s">
        <v>10</v>
      </c>
    </row>
    <row r="5146" spans="1:8">
      <c r="A5146" t="n">
        <v>39618</v>
      </c>
      <c r="B5146" s="39" t="n">
        <v>45</v>
      </c>
      <c r="C5146" s="7" t="n">
        <v>5</v>
      </c>
      <c r="D5146" s="7" t="n">
        <v>3</v>
      </c>
      <c r="E5146" s="7" t="n">
        <v>3.20000004768372</v>
      </c>
      <c r="F5146" s="7" t="n">
        <v>800</v>
      </c>
    </row>
    <row r="5147" spans="1:8">
      <c r="A5147" t="s">
        <v>4</v>
      </c>
      <c r="B5147" s="4" t="s">
        <v>5</v>
      </c>
      <c r="C5147" s="4" t="s">
        <v>13</v>
      </c>
      <c r="D5147" s="4" t="s">
        <v>10</v>
      </c>
    </row>
    <row r="5148" spans="1:8">
      <c r="A5148" t="n">
        <v>39627</v>
      </c>
      <c r="B5148" s="22" t="n">
        <v>58</v>
      </c>
      <c r="C5148" s="7" t="n">
        <v>255</v>
      </c>
      <c r="D5148" s="7" t="n">
        <v>0</v>
      </c>
    </row>
    <row r="5149" spans="1:8">
      <c r="A5149" t="s">
        <v>4</v>
      </c>
      <c r="B5149" s="4" t="s">
        <v>5</v>
      </c>
      <c r="C5149" s="4" t="s">
        <v>10</v>
      </c>
    </row>
    <row r="5150" spans="1:8">
      <c r="A5150" t="n">
        <v>39631</v>
      </c>
      <c r="B5150" s="32" t="n">
        <v>16</v>
      </c>
      <c r="C5150" s="7" t="n">
        <v>500</v>
      </c>
    </row>
    <row r="5151" spans="1:8">
      <c r="A5151" t="s">
        <v>4</v>
      </c>
      <c r="B5151" s="4" t="s">
        <v>5</v>
      </c>
      <c r="C5151" s="4" t="s">
        <v>13</v>
      </c>
      <c r="D5151" s="4" t="s">
        <v>10</v>
      </c>
      <c r="E5151" s="4" t="s">
        <v>10</v>
      </c>
      <c r="F5151" s="4" t="s">
        <v>9</v>
      </c>
    </row>
    <row r="5152" spans="1:8">
      <c r="A5152" t="n">
        <v>39634</v>
      </c>
      <c r="B5152" s="40" t="n">
        <v>84</v>
      </c>
      <c r="C5152" s="7" t="n">
        <v>1</v>
      </c>
      <c r="D5152" s="7" t="n">
        <v>0</v>
      </c>
      <c r="E5152" s="7" t="n">
        <v>0</v>
      </c>
      <c r="F5152" s="7" t="n">
        <v>0</v>
      </c>
    </row>
    <row r="5153" spans="1:9">
      <c r="A5153" t="s">
        <v>4</v>
      </c>
      <c r="B5153" s="4" t="s">
        <v>5</v>
      </c>
      <c r="C5153" s="4" t="s">
        <v>13</v>
      </c>
      <c r="D5153" s="4" t="s">
        <v>10</v>
      </c>
      <c r="E5153" s="4" t="s">
        <v>10</v>
      </c>
      <c r="F5153" s="4" t="s">
        <v>10</v>
      </c>
    </row>
    <row r="5154" spans="1:9">
      <c r="A5154" t="n">
        <v>39644</v>
      </c>
      <c r="B5154" s="62" t="n">
        <v>63</v>
      </c>
      <c r="C5154" s="7" t="n">
        <v>0</v>
      </c>
      <c r="D5154" s="7" t="n">
        <v>6</v>
      </c>
      <c r="E5154" s="7" t="n">
        <v>0</v>
      </c>
      <c r="F5154" s="7" t="n">
        <v>75</v>
      </c>
    </row>
    <row r="5155" spans="1:9">
      <c r="A5155" t="s">
        <v>4</v>
      </c>
      <c r="B5155" s="4" t="s">
        <v>5</v>
      </c>
      <c r="C5155" s="4" t="s">
        <v>13</v>
      </c>
      <c r="D5155" s="4" t="s">
        <v>10</v>
      </c>
      <c r="E5155" s="4" t="s">
        <v>9</v>
      </c>
    </row>
    <row r="5156" spans="1:9">
      <c r="A5156" t="n">
        <v>39652</v>
      </c>
      <c r="B5156" s="79" t="n">
        <v>101</v>
      </c>
      <c r="C5156" s="7" t="n">
        <v>0</v>
      </c>
      <c r="D5156" s="7" t="n">
        <v>1555</v>
      </c>
      <c r="E5156" s="7" t="n">
        <v>1</v>
      </c>
    </row>
    <row r="5157" spans="1:9">
      <c r="A5157" t="s">
        <v>4</v>
      </c>
      <c r="B5157" s="4" t="s">
        <v>5</v>
      </c>
      <c r="C5157" s="4" t="s">
        <v>13</v>
      </c>
      <c r="D5157" s="4" t="s">
        <v>10</v>
      </c>
      <c r="E5157" s="4" t="s">
        <v>9</v>
      </c>
    </row>
    <row r="5158" spans="1:9">
      <c r="A5158" t="n">
        <v>39660</v>
      </c>
      <c r="B5158" s="79" t="n">
        <v>101</v>
      </c>
      <c r="C5158" s="7" t="n">
        <v>0</v>
      </c>
      <c r="D5158" s="7" t="n">
        <v>406</v>
      </c>
      <c r="E5158" s="7" t="n">
        <v>1</v>
      </c>
    </row>
    <row r="5159" spans="1:9">
      <c r="A5159" t="s">
        <v>4</v>
      </c>
      <c r="B5159" s="4" t="s">
        <v>5</v>
      </c>
      <c r="C5159" s="4" t="s">
        <v>13</v>
      </c>
      <c r="D5159" s="4" t="s">
        <v>10</v>
      </c>
      <c r="E5159" s="4" t="s">
        <v>9</v>
      </c>
    </row>
    <row r="5160" spans="1:9">
      <c r="A5160" t="n">
        <v>39668</v>
      </c>
      <c r="B5160" s="79" t="n">
        <v>101</v>
      </c>
      <c r="C5160" s="7" t="n">
        <v>0</v>
      </c>
      <c r="D5160" s="7" t="n">
        <v>556</v>
      </c>
      <c r="E5160" s="7" t="n">
        <v>1</v>
      </c>
    </row>
    <row r="5161" spans="1:9">
      <c r="A5161" t="s">
        <v>4</v>
      </c>
      <c r="B5161" s="4" t="s">
        <v>5</v>
      </c>
      <c r="C5161" s="4" t="s">
        <v>13</v>
      </c>
      <c r="D5161" s="4" t="s">
        <v>10</v>
      </c>
      <c r="E5161" s="4" t="s">
        <v>10</v>
      </c>
      <c r="F5161" s="4" t="s">
        <v>13</v>
      </c>
    </row>
    <row r="5162" spans="1:9">
      <c r="A5162" t="n">
        <v>39676</v>
      </c>
      <c r="B5162" s="80" t="n">
        <v>102</v>
      </c>
      <c r="C5162" s="7" t="n">
        <v>0</v>
      </c>
      <c r="D5162" s="7" t="n">
        <v>6</v>
      </c>
      <c r="E5162" s="7" t="n">
        <v>1555</v>
      </c>
      <c r="F5162" s="7" t="n">
        <v>255</v>
      </c>
    </row>
    <row r="5163" spans="1:9">
      <c r="A5163" t="s">
        <v>4</v>
      </c>
      <c r="B5163" s="4" t="s">
        <v>5</v>
      </c>
      <c r="C5163" s="4" t="s">
        <v>13</v>
      </c>
      <c r="D5163" s="4" t="s">
        <v>10</v>
      </c>
      <c r="E5163" s="4" t="s">
        <v>10</v>
      </c>
      <c r="F5163" s="4" t="s">
        <v>13</v>
      </c>
    </row>
    <row r="5164" spans="1:9">
      <c r="A5164" t="n">
        <v>39683</v>
      </c>
      <c r="B5164" s="80" t="n">
        <v>102</v>
      </c>
      <c r="C5164" s="7" t="n">
        <v>0</v>
      </c>
      <c r="D5164" s="7" t="n">
        <v>6</v>
      </c>
      <c r="E5164" s="7" t="n">
        <v>406</v>
      </c>
      <c r="F5164" s="7" t="n">
        <v>255</v>
      </c>
    </row>
    <row r="5165" spans="1:9">
      <c r="A5165" t="s">
        <v>4</v>
      </c>
      <c r="B5165" s="4" t="s">
        <v>5</v>
      </c>
      <c r="C5165" s="4" t="s">
        <v>13</v>
      </c>
      <c r="D5165" s="4" t="s">
        <v>10</v>
      </c>
      <c r="E5165" s="4" t="s">
        <v>10</v>
      </c>
      <c r="F5165" s="4" t="s">
        <v>13</v>
      </c>
    </row>
    <row r="5166" spans="1:9">
      <c r="A5166" t="n">
        <v>39690</v>
      </c>
      <c r="B5166" s="80" t="n">
        <v>102</v>
      </c>
      <c r="C5166" s="7" t="n">
        <v>0</v>
      </c>
      <c r="D5166" s="7" t="n">
        <v>6</v>
      </c>
      <c r="E5166" s="7" t="n">
        <v>556</v>
      </c>
      <c r="F5166" s="7" t="n">
        <v>255</v>
      </c>
    </row>
    <row r="5167" spans="1:9">
      <c r="A5167" t="s">
        <v>4</v>
      </c>
      <c r="B5167" s="4" t="s">
        <v>5</v>
      </c>
      <c r="C5167" s="4" t="s">
        <v>13</v>
      </c>
      <c r="D5167" s="4" t="s">
        <v>10</v>
      </c>
      <c r="E5167" s="4" t="s">
        <v>13</v>
      </c>
      <c r="F5167" s="4" t="s">
        <v>13</v>
      </c>
      <c r="G5167" s="4" t="s">
        <v>13</v>
      </c>
    </row>
    <row r="5168" spans="1:9">
      <c r="A5168" t="n">
        <v>39697</v>
      </c>
      <c r="B5168" s="80" t="n">
        <v>102</v>
      </c>
      <c r="C5168" s="7" t="n">
        <v>6</v>
      </c>
      <c r="D5168" s="7" t="n">
        <v>6</v>
      </c>
      <c r="E5168" s="7" t="n">
        <v>255</v>
      </c>
      <c r="F5168" s="7" t="n">
        <v>1</v>
      </c>
      <c r="G5168" s="7" t="n">
        <v>1</v>
      </c>
    </row>
    <row r="5169" spans="1:7">
      <c r="A5169" t="s">
        <v>4</v>
      </c>
      <c r="B5169" s="4" t="s">
        <v>5</v>
      </c>
      <c r="C5169" s="4" t="s">
        <v>13</v>
      </c>
      <c r="D5169" s="4" t="s">
        <v>10</v>
      </c>
      <c r="E5169" s="4" t="s">
        <v>13</v>
      </c>
      <c r="F5169" s="4" t="s">
        <v>13</v>
      </c>
      <c r="G5169" s="4" t="s">
        <v>13</v>
      </c>
    </row>
    <row r="5170" spans="1:7">
      <c r="A5170" t="n">
        <v>39704</v>
      </c>
      <c r="B5170" s="80" t="n">
        <v>102</v>
      </c>
      <c r="C5170" s="7" t="n">
        <v>6</v>
      </c>
      <c r="D5170" s="7" t="n">
        <v>6</v>
      </c>
      <c r="E5170" s="7" t="n">
        <v>1</v>
      </c>
      <c r="F5170" s="7" t="n">
        <v>2</v>
      </c>
      <c r="G5170" s="7" t="n">
        <v>1</v>
      </c>
    </row>
    <row r="5171" spans="1:7">
      <c r="A5171" t="s">
        <v>4</v>
      </c>
      <c r="B5171" s="4" t="s">
        <v>5</v>
      </c>
      <c r="C5171" s="4" t="s">
        <v>13</v>
      </c>
      <c r="D5171" s="4" t="s">
        <v>10</v>
      </c>
      <c r="E5171" s="4" t="s">
        <v>13</v>
      </c>
      <c r="F5171" s="4" t="s">
        <v>13</v>
      </c>
      <c r="G5171" s="4" t="s">
        <v>13</v>
      </c>
    </row>
    <row r="5172" spans="1:7">
      <c r="A5172" t="n">
        <v>39711</v>
      </c>
      <c r="B5172" s="80" t="n">
        <v>102</v>
      </c>
      <c r="C5172" s="7" t="n">
        <v>6</v>
      </c>
      <c r="D5172" s="7" t="n">
        <v>6</v>
      </c>
      <c r="E5172" s="7" t="n">
        <v>2</v>
      </c>
      <c r="F5172" s="7" t="n">
        <v>2</v>
      </c>
      <c r="G5172" s="7" t="n">
        <v>1</v>
      </c>
    </row>
    <row r="5173" spans="1:7">
      <c r="A5173" t="s">
        <v>4</v>
      </c>
      <c r="B5173" s="4" t="s">
        <v>5</v>
      </c>
      <c r="C5173" s="4" t="s">
        <v>13</v>
      </c>
      <c r="D5173" s="4" t="s">
        <v>10</v>
      </c>
      <c r="E5173" s="4" t="s">
        <v>13</v>
      </c>
      <c r="F5173" s="4" t="s">
        <v>13</v>
      </c>
      <c r="G5173" s="4" t="s">
        <v>13</v>
      </c>
    </row>
    <row r="5174" spans="1:7">
      <c r="A5174" t="n">
        <v>39718</v>
      </c>
      <c r="B5174" s="80" t="n">
        <v>102</v>
      </c>
      <c r="C5174" s="7" t="n">
        <v>6</v>
      </c>
      <c r="D5174" s="7" t="n">
        <v>6</v>
      </c>
      <c r="E5174" s="7" t="n">
        <v>3</v>
      </c>
      <c r="F5174" s="7" t="n">
        <v>2</v>
      </c>
      <c r="G5174" s="7" t="n">
        <v>1</v>
      </c>
    </row>
    <row r="5175" spans="1:7">
      <c r="A5175" t="s">
        <v>4</v>
      </c>
      <c r="B5175" s="4" t="s">
        <v>5</v>
      </c>
      <c r="C5175" s="4" t="s">
        <v>13</v>
      </c>
      <c r="D5175" s="4" t="s">
        <v>10</v>
      </c>
      <c r="E5175" s="4" t="s">
        <v>13</v>
      </c>
      <c r="F5175" s="4" t="s">
        <v>13</v>
      </c>
      <c r="G5175" s="4" t="s">
        <v>13</v>
      </c>
    </row>
    <row r="5176" spans="1:7">
      <c r="A5176" t="n">
        <v>39725</v>
      </c>
      <c r="B5176" s="80" t="n">
        <v>102</v>
      </c>
      <c r="C5176" s="7" t="n">
        <v>6</v>
      </c>
      <c r="D5176" s="7" t="n">
        <v>6</v>
      </c>
      <c r="E5176" s="7" t="n">
        <v>4</v>
      </c>
      <c r="F5176" s="7" t="n">
        <v>2</v>
      </c>
      <c r="G5176" s="7" t="n">
        <v>1</v>
      </c>
    </row>
    <row r="5177" spans="1:7">
      <c r="A5177" t="s">
        <v>4</v>
      </c>
      <c r="B5177" s="4" t="s">
        <v>5</v>
      </c>
      <c r="C5177" s="4" t="s">
        <v>13</v>
      </c>
      <c r="D5177" s="4" t="s">
        <v>10</v>
      </c>
      <c r="E5177" s="4" t="s">
        <v>13</v>
      </c>
      <c r="F5177" s="4" t="s">
        <v>13</v>
      </c>
      <c r="G5177" s="4" t="s">
        <v>13</v>
      </c>
    </row>
    <row r="5178" spans="1:7">
      <c r="A5178" t="n">
        <v>39732</v>
      </c>
      <c r="B5178" s="80" t="n">
        <v>102</v>
      </c>
      <c r="C5178" s="7" t="n">
        <v>6</v>
      </c>
      <c r="D5178" s="7" t="n">
        <v>6</v>
      </c>
      <c r="E5178" s="7" t="n">
        <v>5</v>
      </c>
      <c r="F5178" s="7" t="n">
        <v>2</v>
      </c>
      <c r="G5178" s="7" t="n">
        <v>1</v>
      </c>
    </row>
    <row r="5179" spans="1:7">
      <c r="A5179" t="s">
        <v>4</v>
      </c>
      <c r="B5179" s="4" t="s">
        <v>5</v>
      </c>
      <c r="C5179" s="4" t="s">
        <v>13</v>
      </c>
      <c r="D5179" s="4" t="s">
        <v>10</v>
      </c>
      <c r="E5179" s="4" t="s">
        <v>13</v>
      </c>
      <c r="F5179" s="4" t="s">
        <v>13</v>
      </c>
      <c r="G5179" s="4" t="s">
        <v>13</v>
      </c>
    </row>
    <row r="5180" spans="1:7">
      <c r="A5180" t="n">
        <v>39739</v>
      </c>
      <c r="B5180" s="80" t="n">
        <v>102</v>
      </c>
      <c r="C5180" s="7" t="n">
        <v>6</v>
      </c>
      <c r="D5180" s="7" t="n">
        <v>6</v>
      </c>
      <c r="E5180" s="7" t="n">
        <v>6</v>
      </c>
      <c r="F5180" s="7" t="n">
        <v>2</v>
      </c>
      <c r="G5180" s="7" t="n">
        <v>1</v>
      </c>
    </row>
    <row r="5181" spans="1:7">
      <c r="A5181" t="s">
        <v>4</v>
      </c>
      <c r="B5181" s="4" t="s">
        <v>5</v>
      </c>
      <c r="C5181" s="4" t="s">
        <v>13</v>
      </c>
      <c r="D5181" s="4" t="s">
        <v>10</v>
      </c>
      <c r="E5181" s="4" t="s">
        <v>13</v>
      </c>
      <c r="F5181" s="4" t="s">
        <v>13</v>
      </c>
      <c r="G5181" s="4" t="s">
        <v>13</v>
      </c>
    </row>
    <row r="5182" spans="1:7">
      <c r="A5182" t="n">
        <v>39746</v>
      </c>
      <c r="B5182" s="80" t="n">
        <v>102</v>
      </c>
      <c r="C5182" s="7" t="n">
        <v>6</v>
      </c>
      <c r="D5182" s="7" t="n">
        <v>6</v>
      </c>
      <c r="E5182" s="7" t="n">
        <v>7</v>
      </c>
      <c r="F5182" s="7" t="n">
        <v>2</v>
      </c>
      <c r="G5182" s="7" t="n">
        <v>1</v>
      </c>
    </row>
    <row r="5183" spans="1:7">
      <c r="A5183" t="s">
        <v>4</v>
      </c>
      <c r="B5183" s="4" t="s">
        <v>5</v>
      </c>
      <c r="C5183" s="4" t="s">
        <v>13</v>
      </c>
      <c r="D5183" s="4" t="s">
        <v>10</v>
      </c>
      <c r="E5183" s="4" t="s">
        <v>13</v>
      </c>
      <c r="F5183" s="4" t="s">
        <v>13</v>
      </c>
      <c r="G5183" s="4" t="s">
        <v>13</v>
      </c>
    </row>
    <row r="5184" spans="1:7">
      <c r="A5184" t="n">
        <v>39753</v>
      </c>
      <c r="B5184" s="80" t="n">
        <v>102</v>
      </c>
      <c r="C5184" s="7" t="n">
        <v>6</v>
      </c>
      <c r="D5184" s="7" t="n">
        <v>6</v>
      </c>
      <c r="E5184" s="7" t="n">
        <v>8</v>
      </c>
      <c r="F5184" s="7" t="n">
        <v>2</v>
      </c>
      <c r="G5184" s="7" t="n">
        <v>1</v>
      </c>
    </row>
    <row r="5185" spans="1:7">
      <c r="A5185" t="s">
        <v>4</v>
      </c>
      <c r="B5185" s="4" t="s">
        <v>5</v>
      </c>
      <c r="C5185" s="4" t="s">
        <v>13</v>
      </c>
      <c r="D5185" s="4" t="s">
        <v>10</v>
      </c>
      <c r="E5185" s="4" t="s">
        <v>9</v>
      </c>
    </row>
    <row r="5186" spans="1:7">
      <c r="A5186" t="n">
        <v>39760</v>
      </c>
      <c r="B5186" s="79" t="n">
        <v>101</v>
      </c>
      <c r="C5186" s="7" t="n">
        <v>0</v>
      </c>
      <c r="D5186" s="7" t="n">
        <v>3207</v>
      </c>
      <c r="E5186" s="7" t="n">
        <v>1</v>
      </c>
    </row>
    <row r="5187" spans="1:7">
      <c r="A5187" t="s">
        <v>4</v>
      </c>
      <c r="B5187" s="4" t="s">
        <v>5</v>
      </c>
      <c r="C5187" s="4" t="s">
        <v>13</v>
      </c>
      <c r="D5187" s="4" t="s">
        <v>10</v>
      </c>
      <c r="E5187" s="4" t="s">
        <v>9</v>
      </c>
    </row>
    <row r="5188" spans="1:7">
      <c r="A5188" t="n">
        <v>39768</v>
      </c>
      <c r="B5188" s="79" t="n">
        <v>101</v>
      </c>
      <c r="C5188" s="7" t="n">
        <v>0</v>
      </c>
      <c r="D5188" s="7" t="n">
        <v>3551</v>
      </c>
      <c r="E5188" s="7" t="n">
        <v>1</v>
      </c>
    </row>
    <row r="5189" spans="1:7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9</v>
      </c>
    </row>
    <row r="5190" spans="1:7">
      <c r="A5190" t="n">
        <v>39776</v>
      </c>
      <c r="B5190" s="79" t="n">
        <v>101</v>
      </c>
      <c r="C5190" s="7" t="n">
        <v>0</v>
      </c>
      <c r="D5190" s="7" t="n">
        <v>3452</v>
      </c>
      <c r="E5190" s="7" t="n">
        <v>1</v>
      </c>
    </row>
    <row r="5191" spans="1:7">
      <c r="A5191" t="s">
        <v>4</v>
      </c>
      <c r="B5191" s="4" t="s">
        <v>5</v>
      </c>
      <c r="C5191" s="4" t="s">
        <v>13</v>
      </c>
      <c r="D5191" s="4" t="s">
        <v>10</v>
      </c>
      <c r="E5191" s="4" t="s">
        <v>9</v>
      </c>
    </row>
    <row r="5192" spans="1:7">
      <c r="A5192" t="n">
        <v>39784</v>
      </c>
      <c r="B5192" s="79" t="n">
        <v>101</v>
      </c>
      <c r="C5192" s="7" t="n">
        <v>0</v>
      </c>
      <c r="D5192" s="7" t="n">
        <v>3461</v>
      </c>
      <c r="E5192" s="7" t="n">
        <v>1</v>
      </c>
    </row>
    <row r="5193" spans="1:7">
      <c r="A5193" t="s">
        <v>4</v>
      </c>
      <c r="B5193" s="4" t="s">
        <v>5</v>
      </c>
      <c r="C5193" s="4" t="s">
        <v>13</v>
      </c>
      <c r="D5193" s="4" t="s">
        <v>10</v>
      </c>
      <c r="E5193" s="4" t="s">
        <v>9</v>
      </c>
    </row>
    <row r="5194" spans="1:7">
      <c r="A5194" t="n">
        <v>39792</v>
      </c>
      <c r="B5194" s="79" t="n">
        <v>101</v>
      </c>
      <c r="C5194" s="7" t="n">
        <v>0</v>
      </c>
      <c r="D5194" s="7" t="n">
        <v>3610</v>
      </c>
      <c r="E5194" s="7" t="n">
        <v>1</v>
      </c>
    </row>
    <row r="5195" spans="1:7">
      <c r="A5195" t="s">
        <v>4</v>
      </c>
      <c r="B5195" s="4" t="s">
        <v>5</v>
      </c>
      <c r="C5195" s="4" t="s">
        <v>13</v>
      </c>
      <c r="D5195" s="4" t="s">
        <v>10</v>
      </c>
      <c r="E5195" s="4" t="s">
        <v>10</v>
      </c>
      <c r="F5195" s="4" t="s">
        <v>13</v>
      </c>
      <c r="G5195" s="4" t="s">
        <v>13</v>
      </c>
    </row>
    <row r="5196" spans="1:7">
      <c r="A5196" t="n">
        <v>39800</v>
      </c>
      <c r="B5196" s="80" t="n">
        <v>102</v>
      </c>
      <c r="C5196" s="7" t="n">
        <v>3</v>
      </c>
      <c r="D5196" s="7" t="n">
        <v>6</v>
      </c>
      <c r="E5196" s="7" t="n">
        <v>3207</v>
      </c>
      <c r="F5196" s="7" t="n">
        <v>0</v>
      </c>
      <c r="G5196" s="7" t="n">
        <v>1</v>
      </c>
    </row>
    <row r="5197" spans="1:7">
      <c r="A5197" t="s">
        <v>4</v>
      </c>
      <c r="B5197" s="4" t="s">
        <v>5</v>
      </c>
      <c r="C5197" s="4" t="s">
        <v>13</v>
      </c>
      <c r="D5197" s="4" t="s">
        <v>10</v>
      </c>
      <c r="E5197" s="4" t="s">
        <v>10</v>
      </c>
      <c r="F5197" s="4" t="s">
        <v>13</v>
      </c>
      <c r="G5197" s="4" t="s">
        <v>13</v>
      </c>
    </row>
    <row r="5198" spans="1:7">
      <c r="A5198" t="n">
        <v>39808</v>
      </c>
      <c r="B5198" s="80" t="n">
        <v>102</v>
      </c>
      <c r="C5198" s="7" t="n">
        <v>3</v>
      </c>
      <c r="D5198" s="7" t="n">
        <v>6</v>
      </c>
      <c r="E5198" s="7" t="n">
        <v>3551</v>
      </c>
      <c r="F5198" s="7" t="n">
        <v>1</v>
      </c>
      <c r="G5198" s="7" t="n">
        <v>1</v>
      </c>
    </row>
    <row r="5199" spans="1:7">
      <c r="A5199" t="s">
        <v>4</v>
      </c>
      <c r="B5199" s="4" t="s">
        <v>5</v>
      </c>
      <c r="C5199" s="4" t="s">
        <v>13</v>
      </c>
      <c r="D5199" s="4" t="s">
        <v>10</v>
      </c>
      <c r="E5199" s="4" t="s">
        <v>10</v>
      </c>
      <c r="F5199" s="4" t="s">
        <v>13</v>
      </c>
      <c r="G5199" s="4" t="s">
        <v>13</v>
      </c>
    </row>
    <row r="5200" spans="1:7">
      <c r="A5200" t="n">
        <v>39816</v>
      </c>
      <c r="B5200" s="80" t="n">
        <v>102</v>
      </c>
      <c r="C5200" s="7" t="n">
        <v>3</v>
      </c>
      <c r="D5200" s="7" t="n">
        <v>6</v>
      </c>
      <c r="E5200" s="7" t="n">
        <v>3452</v>
      </c>
      <c r="F5200" s="7" t="n">
        <v>2</v>
      </c>
      <c r="G5200" s="7" t="n">
        <v>1</v>
      </c>
    </row>
    <row r="5201" spans="1:7">
      <c r="A5201" t="s">
        <v>4</v>
      </c>
      <c r="B5201" s="4" t="s">
        <v>5</v>
      </c>
      <c r="C5201" s="4" t="s">
        <v>13</v>
      </c>
      <c r="D5201" s="4" t="s">
        <v>10</v>
      </c>
      <c r="E5201" s="4" t="s">
        <v>10</v>
      </c>
      <c r="F5201" s="4" t="s">
        <v>13</v>
      </c>
      <c r="G5201" s="4" t="s">
        <v>13</v>
      </c>
    </row>
    <row r="5202" spans="1:7">
      <c r="A5202" t="n">
        <v>39824</v>
      </c>
      <c r="B5202" s="80" t="n">
        <v>102</v>
      </c>
      <c r="C5202" s="7" t="n">
        <v>3</v>
      </c>
      <c r="D5202" s="7" t="n">
        <v>6</v>
      </c>
      <c r="E5202" s="7" t="n">
        <v>3461</v>
      </c>
      <c r="F5202" s="7" t="n">
        <v>3</v>
      </c>
      <c r="G5202" s="7" t="n">
        <v>1</v>
      </c>
    </row>
    <row r="5203" spans="1:7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10</v>
      </c>
      <c r="F5203" s="4" t="s">
        <v>13</v>
      </c>
      <c r="G5203" s="4" t="s">
        <v>13</v>
      </c>
    </row>
    <row r="5204" spans="1:7">
      <c r="A5204" t="n">
        <v>39832</v>
      </c>
      <c r="B5204" s="80" t="n">
        <v>102</v>
      </c>
      <c r="C5204" s="7" t="n">
        <v>3</v>
      </c>
      <c r="D5204" s="7" t="n">
        <v>6</v>
      </c>
      <c r="E5204" s="7" t="n">
        <v>3610</v>
      </c>
      <c r="F5204" s="7" t="n">
        <v>4</v>
      </c>
      <c r="G5204" s="7" t="n">
        <v>1</v>
      </c>
    </row>
    <row r="5205" spans="1:7">
      <c r="A5205" t="s">
        <v>4</v>
      </c>
      <c r="B5205" s="4" t="s">
        <v>5</v>
      </c>
      <c r="C5205" s="4" t="s">
        <v>13</v>
      </c>
      <c r="D5205" s="4" t="s">
        <v>10</v>
      </c>
      <c r="E5205" s="4" t="s">
        <v>10</v>
      </c>
    </row>
    <row r="5206" spans="1:7">
      <c r="A5206" t="n">
        <v>39840</v>
      </c>
      <c r="B5206" s="81" t="n">
        <v>92</v>
      </c>
      <c r="C5206" s="7" t="n">
        <v>0</v>
      </c>
      <c r="D5206" s="7" t="n">
        <v>6</v>
      </c>
      <c r="E5206" s="7" t="n">
        <v>320</v>
      </c>
    </row>
    <row r="5207" spans="1:7">
      <c r="A5207" t="s">
        <v>4</v>
      </c>
      <c r="B5207" s="4" t="s">
        <v>5</v>
      </c>
      <c r="C5207" s="4" t="s">
        <v>13</v>
      </c>
      <c r="D5207" s="4" t="s">
        <v>10</v>
      </c>
      <c r="E5207" s="4" t="s">
        <v>10</v>
      </c>
    </row>
    <row r="5208" spans="1:7">
      <c r="A5208" t="n">
        <v>39846</v>
      </c>
      <c r="B5208" s="81" t="n">
        <v>92</v>
      </c>
      <c r="C5208" s="7" t="n">
        <v>0</v>
      </c>
      <c r="D5208" s="7" t="n">
        <v>6</v>
      </c>
      <c r="E5208" s="7" t="n">
        <v>321</v>
      </c>
    </row>
    <row r="5209" spans="1:7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10</v>
      </c>
    </row>
    <row r="5210" spans="1:7">
      <c r="A5210" t="n">
        <v>39852</v>
      </c>
      <c r="B5210" s="81" t="n">
        <v>92</v>
      </c>
      <c r="C5210" s="7" t="n">
        <v>0</v>
      </c>
      <c r="D5210" s="7" t="n">
        <v>6</v>
      </c>
      <c r="E5210" s="7" t="n">
        <v>322</v>
      </c>
    </row>
    <row r="5211" spans="1:7">
      <c r="A5211" t="s">
        <v>4</v>
      </c>
      <c r="B5211" s="4" t="s">
        <v>5</v>
      </c>
      <c r="C5211" s="4" t="s">
        <v>13</v>
      </c>
      <c r="D5211" s="4" t="s">
        <v>10</v>
      </c>
      <c r="E5211" s="4" t="s">
        <v>10</v>
      </c>
    </row>
    <row r="5212" spans="1:7">
      <c r="A5212" t="n">
        <v>39858</v>
      </c>
      <c r="B5212" s="81" t="n">
        <v>92</v>
      </c>
      <c r="C5212" s="7" t="n">
        <v>0</v>
      </c>
      <c r="D5212" s="7" t="n">
        <v>6</v>
      </c>
      <c r="E5212" s="7" t="n">
        <v>323</v>
      </c>
    </row>
    <row r="5213" spans="1:7">
      <c r="A5213" t="s">
        <v>4</v>
      </c>
      <c r="B5213" s="4" t="s">
        <v>5</v>
      </c>
      <c r="C5213" s="4" t="s">
        <v>13</v>
      </c>
      <c r="D5213" s="4" t="s">
        <v>10</v>
      </c>
      <c r="E5213" s="4" t="s">
        <v>10</v>
      </c>
    </row>
    <row r="5214" spans="1:7">
      <c r="A5214" t="n">
        <v>39864</v>
      </c>
      <c r="B5214" s="81" t="n">
        <v>92</v>
      </c>
      <c r="C5214" s="7" t="n">
        <v>0</v>
      </c>
      <c r="D5214" s="7" t="n">
        <v>6</v>
      </c>
      <c r="E5214" s="7" t="n">
        <v>328</v>
      </c>
    </row>
    <row r="5215" spans="1:7">
      <c r="A5215" t="s">
        <v>4</v>
      </c>
      <c r="B5215" s="4" t="s">
        <v>5</v>
      </c>
      <c r="C5215" s="4" t="s">
        <v>13</v>
      </c>
      <c r="D5215" s="4" t="s">
        <v>10</v>
      </c>
      <c r="E5215" s="4" t="s">
        <v>10</v>
      </c>
    </row>
    <row r="5216" spans="1:7">
      <c r="A5216" t="n">
        <v>39870</v>
      </c>
      <c r="B5216" s="81" t="n">
        <v>92</v>
      </c>
      <c r="C5216" s="7" t="n">
        <v>0</v>
      </c>
      <c r="D5216" s="7" t="n">
        <v>6</v>
      </c>
      <c r="E5216" s="7" t="n">
        <v>336</v>
      </c>
    </row>
    <row r="5217" spans="1:7">
      <c r="A5217" t="s">
        <v>4</v>
      </c>
      <c r="B5217" s="4" t="s">
        <v>5</v>
      </c>
      <c r="C5217" s="4" t="s">
        <v>13</v>
      </c>
      <c r="D5217" s="4" t="s">
        <v>10</v>
      </c>
      <c r="E5217" s="4" t="s">
        <v>13</v>
      </c>
      <c r="F5217" s="4" t="s">
        <v>13</v>
      </c>
      <c r="G5217" s="4" t="s">
        <v>23</v>
      </c>
    </row>
    <row r="5218" spans="1:7">
      <c r="A5218" t="n">
        <v>39876</v>
      </c>
      <c r="B5218" s="11" t="n">
        <v>5</v>
      </c>
      <c r="C5218" s="7" t="n">
        <v>30</v>
      </c>
      <c r="D5218" s="7" t="n">
        <v>6497</v>
      </c>
      <c r="E5218" s="7" t="n">
        <v>8</v>
      </c>
      <c r="F5218" s="7" t="n">
        <v>1</v>
      </c>
      <c r="G5218" s="12" t="n">
        <f t="normal" ca="1">A5222</f>
        <v>0</v>
      </c>
    </row>
    <row r="5219" spans="1:7">
      <c r="A5219" t="s">
        <v>4</v>
      </c>
      <c r="B5219" s="4" t="s">
        <v>5</v>
      </c>
      <c r="C5219" s="4" t="s">
        <v>13</v>
      </c>
      <c r="D5219" s="4" t="s">
        <v>10</v>
      </c>
      <c r="E5219" s="4" t="s">
        <v>10</v>
      </c>
    </row>
    <row r="5220" spans="1:7">
      <c r="A5220" t="n">
        <v>39886</v>
      </c>
      <c r="B5220" s="81" t="n">
        <v>92</v>
      </c>
      <c r="C5220" s="7" t="n">
        <v>4</v>
      </c>
      <c r="D5220" s="7" t="n">
        <v>6</v>
      </c>
      <c r="E5220" s="7" t="n">
        <v>336</v>
      </c>
    </row>
    <row r="5221" spans="1:7">
      <c r="A5221" t="s">
        <v>4</v>
      </c>
      <c r="B5221" s="4" t="s">
        <v>5</v>
      </c>
      <c r="C5221" s="4" t="s">
        <v>13</v>
      </c>
      <c r="D5221" s="4" t="s">
        <v>10</v>
      </c>
      <c r="E5221" s="4" t="s">
        <v>9</v>
      </c>
    </row>
    <row r="5222" spans="1:7">
      <c r="A5222" t="n">
        <v>39892</v>
      </c>
      <c r="B5222" s="82" t="n">
        <v>167</v>
      </c>
      <c r="C5222" s="7" t="n">
        <v>0</v>
      </c>
      <c r="D5222" s="7" t="n">
        <v>6</v>
      </c>
      <c r="E5222" s="7" t="n">
        <v>512</v>
      </c>
    </row>
    <row r="5223" spans="1:7">
      <c r="A5223" t="s">
        <v>4</v>
      </c>
      <c r="B5223" s="4" t="s">
        <v>5</v>
      </c>
      <c r="C5223" s="4" t="s">
        <v>13</v>
      </c>
      <c r="D5223" s="4" t="s">
        <v>10</v>
      </c>
      <c r="E5223" s="4" t="s">
        <v>10</v>
      </c>
      <c r="F5223" s="4" t="s">
        <v>10</v>
      </c>
    </row>
    <row r="5224" spans="1:7">
      <c r="A5224" t="n">
        <v>39900</v>
      </c>
      <c r="B5224" s="62" t="n">
        <v>63</v>
      </c>
      <c r="C5224" s="7" t="n">
        <v>0</v>
      </c>
      <c r="D5224" s="7" t="n">
        <v>6</v>
      </c>
      <c r="E5224" s="7" t="n">
        <v>45</v>
      </c>
      <c r="F5224" s="7" t="n">
        <v>0</v>
      </c>
    </row>
    <row r="5225" spans="1:7">
      <c r="A5225" t="s">
        <v>4</v>
      </c>
      <c r="B5225" s="4" t="s">
        <v>5</v>
      </c>
      <c r="C5225" s="4" t="s">
        <v>13</v>
      </c>
      <c r="D5225" s="4" t="s">
        <v>10</v>
      </c>
      <c r="E5225" s="4" t="s">
        <v>10</v>
      </c>
      <c r="F5225" s="4" t="s">
        <v>10</v>
      </c>
    </row>
    <row r="5226" spans="1:7">
      <c r="A5226" t="n">
        <v>39908</v>
      </c>
      <c r="B5226" s="62" t="n">
        <v>63</v>
      </c>
      <c r="C5226" s="7" t="n">
        <v>0</v>
      </c>
      <c r="D5226" s="7" t="n">
        <v>6</v>
      </c>
      <c r="E5226" s="7" t="n">
        <v>32</v>
      </c>
      <c r="F5226" s="7" t="n">
        <v>100</v>
      </c>
    </row>
    <row r="5227" spans="1:7">
      <c r="A5227" t="s">
        <v>4</v>
      </c>
      <c r="B5227" s="4" t="s">
        <v>5</v>
      </c>
      <c r="C5227" s="4" t="s">
        <v>13</v>
      </c>
      <c r="D5227" s="4" t="s">
        <v>6</v>
      </c>
    </row>
    <row r="5228" spans="1:7">
      <c r="A5228" t="n">
        <v>39916</v>
      </c>
      <c r="B5228" s="9" t="n">
        <v>2</v>
      </c>
      <c r="C5228" s="7" t="n">
        <v>10</v>
      </c>
      <c r="D5228" s="7" t="s">
        <v>389</v>
      </c>
    </row>
    <row r="5229" spans="1:7">
      <c r="A5229" t="s">
        <v>4</v>
      </c>
      <c r="B5229" s="4" t="s">
        <v>5</v>
      </c>
      <c r="C5229" s="4" t="s">
        <v>13</v>
      </c>
      <c r="D5229" s="4" t="s">
        <v>10</v>
      </c>
      <c r="E5229" s="4" t="s">
        <v>13</v>
      </c>
      <c r="F5229" s="4" t="s">
        <v>13</v>
      </c>
      <c r="G5229" s="4" t="s">
        <v>10</v>
      </c>
    </row>
    <row r="5230" spans="1:7">
      <c r="A5230" t="n">
        <v>39933</v>
      </c>
      <c r="B5230" s="30" t="n">
        <v>64</v>
      </c>
      <c r="C5230" s="7" t="n">
        <v>8</v>
      </c>
      <c r="D5230" s="7" t="n">
        <v>7</v>
      </c>
      <c r="E5230" s="7" t="n">
        <v>0</v>
      </c>
      <c r="F5230" s="7" t="n">
        <v>0</v>
      </c>
      <c r="G5230" s="7" t="n">
        <v>1</v>
      </c>
    </row>
    <row r="5231" spans="1:7">
      <c r="A5231" t="s">
        <v>4</v>
      </c>
      <c r="B5231" s="4" t="s">
        <v>5</v>
      </c>
      <c r="C5231" s="4" t="s">
        <v>13</v>
      </c>
      <c r="D5231" s="4" t="s">
        <v>10</v>
      </c>
      <c r="E5231" s="4" t="s">
        <v>13</v>
      </c>
      <c r="F5231" s="4" t="s">
        <v>13</v>
      </c>
      <c r="G5231" s="4" t="s">
        <v>10</v>
      </c>
    </row>
    <row r="5232" spans="1:7">
      <c r="A5232" t="n">
        <v>39941</v>
      </c>
      <c r="B5232" s="30" t="n">
        <v>64</v>
      </c>
      <c r="C5232" s="7" t="n">
        <v>8</v>
      </c>
      <c r="D5232" s="7" t="n">
        <v>6</v>
      </c>
      <c r="E5232" s="7" t="n">
        <v>1</v>
      </c>
      <c r="F5232" s="7" t="n">
        <v>0</v>
      </c>
      <c r="G5232" s="7" t="n">
        <v>1</v>
      </c>
    </row>
    <row r="5233" spans="1:7">
      <c r="A5233" t="s">
        <v>4</v>
      </c>
      <c r="B5233" s="4" t="s">
        <v>5</v>
      </c>
      <c r="C5233" s="4" t="s">
        <v>13</v>
      </c>
      <c r="D5233" s="4" t="s">
        <v>10</v>
      </c>
      <c r="E5233" s="4" t="s">
        <v>13</v>
      </c>
      <c r="F5233" s="4" t="s">
        <v>13</v>
      </c>
      <c r="G5233" s="4" t="s">
        <v>10</v>
      </c>
    </row>
    <row r="5234" spans="1:7">
      <c r="A5234" t="n">
        <v>39949</v>
      </c>
      <c r="B5234" s="30" t="n">
        <v>64</v>
      </c>
      <c r="C5234" s="7" t="n">
        <v>8</v>
      </c>
      <c r="D5234" s="7" t="n">
        <v>0</v>
      </c>
      <c r="E5234" s="7" t="n">
        <v>3</v>
      </c>
      <c r="F5234" s="7" t="n">
        <v>0</v>
      </c>
      <c r="G5234" s="7" t="n">
        <v>1</v>
      </c>
    </row>
    <row r="5235" spans="1:7">
      <c r="A5235" t="s">
        <v>4</v>
      </c>
      <c r="B5235" s="4" t="s">
        <v>5</v>
      </c>
      <c r="C5235" s="4" t="s">
        <v>13</v>
      </c>
      <c r="D5235" s="4" t="s">
        <v>10</v>
      </c>
      <c r="E5235" s="4" t="s">
        <v>13</v>
      </c>
      <c r="F5235" s="4" t="s">
        <v>13</v>
      </c>
      <c r="G5235" s="4" t="s">
        <v>10</v>
      </c>
    </row>
    <row r="5236" spans="1:7">
      <c r="A5236" t="n">
        <v>39957</v>
      </c>
      <c r="B5236" s="30" t="n">
        <v>64</v>
      </c>
      <c r="C5236" s="7" t="n">
        <v>8</v>
      </c>
      <c r="D5236" s="7" t="n">
        <v>14</v>
      </c>
      <c r="E5236" s="7" t="n">
        <v>0</v>
      </c>
      <c r="F5236" s="7" t="n">
        <v>1</v>
      </c>
      <c r="G5236" s="7" t="n">
        <v>1</v>
      </c>
    </row>
    <row r="5237" spans="1:7">
      <c r="A5237" t="s">
        <v>4</v>
      </c>
      <c r="B5237" s="4" t="s">
        <v>5</v>
      </c>
      <c r="C5237" s="4" t="s">
        <v>13</v>
      </c>
      <c r="D5237" s="4" t="s">
        <v>10</v>
      </c>
      <c r="E5237" s="4" t="s">
        <v>13</v>
      </c>
      <c r="F5237" s="4" t="s">
        <v>13</v>
      </c>
      <c r="G5237" s="4" t="s">
        <v>10</v>
      </c>
    </row>
    <row r="5238" spans="1:7">
      <c r="A5238" t="n">
        <v>39965</v>
      </c>
      <c r="B5238" s="30" t="n">
        <v>64</v>
      </c>
      <c r="C5238" s="7" t="n">
        <v>8</v>
      </c>
      <c r="D5238" s="7" t="n">
        <v>8</v>
      </c>
      <c r="E5238" s="7" t="n">
        <v>1</v>
      </c>
      <c r="F5238" s="7" t="n">
        <v>1</v>
      </c>
      <c r="G5238" s="7" t="n">
        <v>1</v>
      </c>
    </row>
    <row r="5239" spans="1:7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13</v>
      </c>
      <c r="F5239" s="4" t="s">
        <v>13</v>
      </c>
      <c r="G5239" s="4" t="s">
        <v>10</v>
      </c>
    </row>
    <row r="5240" spans="1:7">
      <c r="A5240" t="n">
        <v>39973</v>
      </c>
      <c r="B5240" s="30" t="n">
        <v>64</v>
      </c>
      <c r="C5240" s="7" t="n">
        <v>8</v>
      </c>
      <c r="D5240" s="7" t="n">
        <v>3</v>
      </c>
      <c r="E5240" s="7" t="n">
        <v>2</v>
      </c>
      <c r="F5240" s="7" t="n">
        <v>1</v>
      </c>
      <c r="G5240" s="7" t="n">
        <v>1</v>
      </c>
    </row>
    <row r="5241" spans="1:7">
      <c r="A5241" t="s">
        <v>4</v>
      </c>
      <c r="B5241" s="4" t="s">
        <v>5</v>
      </c>
      <c r="C5241" s="4" t="s">
        <v>13</v>
      </c>
      <c r="D5241" s="4" t="s">
        <v>10</v>
      </c>
      <c r="E5241" s="4" t="s">
        <v>13</v>
      </c>
      <c r="F5241" s="4" t="s">
        <v>13</v>
      </c>
      <c r="G5241" s="4" t="s">
        <v>10</v>
      </c>
    </row>
    <row r="5242" spans="1:7">
      <c r="A5242" t="n">
        <v>39981</v>
      </c>
      <c r="B5242" s="30" t="n">
        <v>64</v>
      </c>
      <c r="C5242" s="7" t="n">
        <v>8</v>
      </c>
      <c r="D5242" s="7" t="n">
        <v>9</v>
      </c>
      <c r="E5242" s="7" t="n">
        <v>3</v>
      </c>
      <c r="F5242" s="7" t="n">
        <v>1</v>
      </c>
      <c r="G5242" s="7" t="n">
        <v>1</v>
      </c>
    </row>
    <row r="5243" spans="1:7">
      <c r="A5243" t="s">
        <v>4</v>
      </c>
      <c r="B5243" s="4" t="s">
        <v>5</v>
      </c>
      <c r="C5243" s="4" t="s">
        <v>13</v>
      </c>
      <c r="D5243" s="4" t="s">
        <v>10</v>
      </c>
      <c r="E5243" s="4" t="s">
        <v>13</v>
      </c>
      <c r="F5243" s="4" t="s">
        <v>13</v>
      </c>
      <c r="G5243" s="4" t="s">
        <v>10</v>
      </c>
    </row>
    <row r="5244" spans="1:7">
      <c r="A5244" t="n">
        <v>39989</v>
      </c>
      <c r="B5244" s="30" t="n">
        <v>64</v>
      </c>
      <c r="C5244" s="7" t="n">
        <v>8</v>
      </c>
      <c r="D5244" s="7" t="n">
        <v>16</v>
      </c>
      <c r="E5244" s="7" t="n">
        <v>4</v>
      </c>
      <c r="F5244" s="7" t="n">
        <v>1</v>
      </c>
      <c r="G5244" s="7" t="n">
        <v>1</v>
      </c>
    </row>
    <row r="5245" spans="1:7">
      <c r="A5245" t="s">
        <v>4</v>
      </c>
      <c r="B5245" s="4" t="s">
        <v>5</v>
      </c>
      <c r="C5245" s="4" t="s">
        <v>13</v>
      </c>
      <c r="D5245" s="4" t="s">
        <v>10</v>
      </c>
      <c r="E5245" s="4" t="s">
        <v>13</v>
      </c>
      <c r="F5245" s="4" t="s">
        <v>13</v>
      </c>
      <c r="G5245" s="4" t="s">
        <v>10</v>
      </c>
    </row>
    <row r="5246" spans="1:7">
      <c r="A5246" t="n">
        <v>39997</v>
      </c>
      <c r="B5246" s="30" t="n">
        <v>64</v>
      </c>
      <c r="C5246" s="7" t="n">
        <v>8</v>
      </c>
      <c r="D5246" s="7" t="n">
        <v>4</v>
      </c>
      <c r="E5246" s="7" t="n">
        <v>0</v>
      </c>
      <c r="F5246" s="7" t="n">
        <v>2</v>
      </c>
      <c r="G5246" s="7" t="n">
        <v>1</v>
      </c>
    </row>
    <row r="5247" spans="1:7">
      <c r="A5247" t="s">
        <v>4</v>
      </c>
      <c r="B5247" s="4" t="s">
        <v>5</v>
      </c>
      <c r="C5247" s="4" t="s">
        <v>13</v>
      </c>
      <c r="D5247" s="4" t="s">
        <v>10</v>
      </c>
      <c r="E5247" s="4" t="s">
        <v>13</v>
      </c>
      <c r="F5247" s="4" t="s">
        <v>13</v>
      </c>
      <c r="G5247" s="4" t="s">
        <v>10</v>
      </c>
    </row>
    <row r="5248" spans="1:7">
      <c r="A5248" t="n">
        <v>40005</v>
      </c>
      <c r="B5248" s="30" t="n">
        <v>64</v>
      </c>
      <c r="C5248" s="7" t="n">
        <v>8</v>
      </c>
      <c r="D5248" s="7" t="n">
        <v>15</v>
      </c>
      <c r="E5248" s="7" t="n">
        <v>2</v>
      </c>
      <c r="F5248" s="7" t="n">
        <v>2</v>
      </c>
      <c r="G5248" s="7" t="n">
        <v>1</v>
      </c>
    </row>
    <row r="5249" spans="1:7">
      <c r="A5249" t="s">
        <v>4</v>
      </c>
      <c r="B5249" s="4" t="s">
        <v>5</v>
      </c>
      <c r="C5249" s="4" t="s">
        <v>13</v>
      </c>
      <c r="D5249" s="4" t="s">
        <v>10</v>
      </c>
      <c r="E5249" s="4" t="s">
        <v>13</v>
      </c>
      <c r="F5249" s="4" t="s">
        <v>13</v>
      </c>
      <c r="G5249" s="4" t="s">
        <v>10</v>
      </c>
    </row>
    <row r="5250" spans="1:7">
      <c r="A5250" t="n">
        <v>40013</v>
      </c>
      <c r="B5250" s="30" t="n">
        <v>64</v>
      </c>
      <c r="C5250" s="7" t="n">
        <v>8</v>
      </c>
      <c r="D5250" s="7" t="n">
        <v>2</v>
      </c>
      <c r="E5250" s="7" t="n">
        <v>4</v>
      </c>
      <c r="F5250" s="7" t="n">
        <v>2</v>
      </c>
      <c r="G5250" s="7" t="n">
        <v>1</v>
      </c>
    </row>
    <row r="5251" spans="1:7">
      <c r="A5251" t="s">
        <v>4</v>
      </c>
      <c r="B5251" s="4" t="s">
        <v>5</v>
      </c>
      <c r="C5251" s="4" t="s">
        <v>13</v>
      </c>
      <c r="D5251" s="4" t="s">
        <v>10</v>
      </c>
      <c r="E5251" s="4" t="s">
        <v>13</v>
      </c>
      <c r="F5251" s="4" t="s">
        <v>13</v>
      </c>
      <c r="G5251" s="4" t="s">
        <v>10</v>
      </c>
    </row>
    <row r="5252" spans="1:7">
      <c r="A5252" t="n">
        <v>40021</v>
      </c>
      <c r="B5252" s="30" t="n">
        <v>64</v>
      </c>
      <c r="C5252" s="7" t="n">
        <v>8</v>
      </c>
      <c r="D5252" s="7" t="n">
        <v>1</v>
      </c>
      <c r="E5252" s="7" t="n">
        <v>1</v>
      </c>
      <c r="F5252" s="7" t="n">
        <v>3</v>
      </c>
      <c r="G5252" s="7" t="n">
        <v>1</v>
      </c>
    </row>
    <row r="5253" spans="1:7">
      <c r="A5253" t="s">
        <v>4</v>
      </c>
      <c r="B5253" s="4" t="s">
        <v>5</v>
      </c>
      <c r="C5253" s="4" t="s">
        <v>13</v>
      </c>
      <c r="D5253" s="4" t="s">
        <v>10</v>
      </c>
      <c r="E5253" s="4" t="s">
        <v>13</v>
      </c>
      <c r="F5253" s="4" t="s">
        <v>13</v>
      </c>
      <c r="G5253" s="4" t="s">
        <v>10</v>
      </c>
    </row>
    <row r="5254" spans="1:7">
      <c r="A5254" t="n">
        <v>40029</v>
      </c>
      <c r="B5254" s="30" t="n">
        <v>64</v>
      </c>
      <c r="C5254" s="7" t="n">
        <v>8</v>
      </c>
      <c r="D5254" s="7" t="n">
        <v>5</v>
      </c>
      <c r="E5254" s="7" t="n">
        <v>3</v>
      </c>
      <c r="F5254" s="7" t="n">
        <v>3</v>
      </c>
      <c r="G5254" s="7" t="n">
        <v>1</v>
      </c>
    </row>
    <row r="5255" spans="1:7">
      <c r="A5255" t="s">
        <v>4</v>
      </c>
      <c r="B5255" s="4" t="s">
        <v>5</v>
      </c>
      <c r="C5255" s="4" t="s">
        <v>13</v>
      </c>
      <c r="D5255" s="4" t="s">
        <v>10</v>
      </c>
      <c r="E5255" s="4" t="s">
        <v>10</v>
      </c>
      <c r="F5255" s="4" t="s">
        <v>10</v>
      </c>
    </row>
    <row r="5256" spans="1:7">
      <c r="A5256" t="n">
        <v>40037</v>
      </c>
      <c r="B5256" s="62" t="n">
        <v>63</v>
      </c>
      <c r="C5256" s="7" t="n">
        <v>0</v>
      </c>
      <c r="D5256" s="7" t="n">
        <v>65535</v>
      </c>
      <c r="E5256" s="7" t="n">
        <v>45</v>
      </c>
      <c r="F5256" s="7" t="n">
        <v>0</v>
      </c>
    </row>
    <row r="5257" spans="1:7">
      <c r="A5257" t="s">
        <v>4</v>
      </c>
      <c r="B5257" s="4" t="s">
        <v>5</v>
      </c>
      <c r="C5257" s="4" t="s">
        <v>13</v>
      </c>
      <c r="D5257" s="4" t="s">
        <v>10</v>
      </c>
      <c r="E5257" s="4" t="s">
        <v>10</v>
      </c>
      <c r="F5257" s="4" t="s">
        <v>10</v>
      </c>
    </row>
    <row r="5258" spans="1:7">
      <c r="A5258" t="n">
        <v>40045</v>
      </c>
      <c r="B5258" s="62" t="n">
        <v>63</v>
      </c>
      <c r="C5258" s="7" t="n">
        <v>0</v>
      </c>
      <c r="D5258" s="7" t="n">
        <v>65535</v>
      </c>
      <c r="E5258" s="7" t="n">
        <v>32</v>
      </c>
      <c r="F5258" s="7" t="n">
        <v>100</v>
      </c>
    </row>
    <row r="5259" spans="1:7">
      <c r="A5259" t="s">
        <v>4</v>
      </c>
      <c r="B5259" s="4" t="s">
        <v>5</v>
      </c>
      <c r="C5259" s="4" t="s">
        <v>13</v>
      </c>
      <c r="D5259" s="4" t="s">
        <v>6</v>
      </c>
    </row>
    <row r="5260" spans="1:7">
      <c r="A5260" t="n">
        <v>40053</v>
      </c>
      <c r="B5260" s="9" t="n">
        <v>2</v>
      </c>
      <c r="C5260" s="7" t="n">
        <v>11</v>
      </c>
      <c r="D5260" s="7" t="s">
        <v>390</v>
      </c>
    </row>
    <row r="5261" spans="1:7">
      <c r="A5261" t="s">
        <v>4</v>
      </c>
      <c r="B5261" s="4" t="s">
        <v>5</v>
      </c>
      <c r="C5261" s="4" t="s">
        <v>13</v>
      </c>
      <c r="D5261" s="4" t="s">
        <v>13</v>
      </c>
      <c r="E5261" s="4" t="s">
        <v>13</v>
      </c>
      <c r="F5261" s="4" t="s">
        <v>13</v>
      </c>
    </row>
    <row r="5262" spans="1:7">
      <c r="A5262" t="n">
        <v>40075</v>
      </c>
      <c r="B5262" s="8" t="n">
        <v>14</v>
      </c>
      <c r="C5262" s="7" t="n">
        <v>0</v>
      </c>
      <c r="D5262" s="7" t="n">
        <v>16</v>
      </c>
      <c r="E5262" s="7" t="n">
        <v>0</v>
      </c>
      <c r="F5262" s="7" t="n">
        <v>0</v>
      </c>
    </row>
    <row r="5263" spans="1:7">
      <c r="A5263" t="s">
        <v>4</v>
      </c>
      <c r="B5263" s="4" t="s">
        <v>5</v>
      </c>
      <c r="C5263" s="4" t="s">
        <v>13</v>
      </c>
    </row>
    <row r="5264" spans="1:7">
      <c r="A5264" t="n">
        <v>40080</v>
      </c>
      <c r="B5264" s="30" t="n">
        <v>64</v>
      </c>
      <c r="C5264" s="7" t="n">
        <v>18</v>
      </c>
    </row>
    <row r="5265" spans="1:7">
      <c r="A5265" t="s">
        <v>4</v>
      </c>
      <c r="B5265" s="4" t="s">
        <v>5</v>
      </c>
      <c r="C5265" s="4" t="s">
        <v>13</v>
      </c>
      <c r="D5265" s="4" t="s">
        <v>10</v>
      </c>
    </row>
    <row r="5266" spans="1:7">
      <c r="A5266" t="n">
        <v>40082</v>
      </c>
      <c r="B5266" s="30" t="n">
        <v>64</v>
      </c>
      <c r="C5266" s="7" t="n">
        <v>0</v>
      </c>
      <c r="D5266" s="7" t="n">
        <v>0</v>
      </c>
    </row>
    <row r="5267" spans="1:7">
      <c r="A5267" t="s">
        <v>4</v>
      </c>
      <c r="B5267" s="4" t="s">
        <v>5</v>
      </c>
      <c r="C5267" s="4" t="s">
        <v>13</v>
      </c>
      <c r="D5267" s="4" t="s">
        <v>10</v>
      </c>
      <c r="E5267" s="4" t="s">
        <v>13</v>
      </c>
      <c r="F5267" s="4" t="s">
        <v>23</v>
      </c>
    </row>
    <row r="5268" spans="1:7">
      <c r="A5268" t="n">
        <v>40086</v>
      </c>
      <c r="B5268" s="11" t="n">
        <v>5</v>
      </c>
      <c r="C5268" s="7" t="n">
        <v>30</v>
      </c>
      <c r="D5268" s="7" t="n">
        <v>10</v>
      </c>
      <c r="E5268" s="7" t="n">
        <v>1</v>
      </c>
      <c r="F5268" s="12" t="n">
        <f t="normal" ca="1">A5276</f>
        <v>0</v>
      </c>
    </row>
    <row r="5269" spans="1:7">
      <c r="A5269" t="s">
        <v>4</v>
      </c>
      <c r="B5269" s="4" t="s">
        <v>5</v>
      </c>
      <c r="C5269" s="4" t="s">
        <v>13</v>
      </c>
      <c r="D5269" s="4" t="s">
        <v>10</v>
      </c>
    </row>
    <row r="5270" spans="1:7">
      <c r="A5270" t="n">
        <v>40095</v>
      </c>
      <c r="B5270" s="30" t="n">
        <v>64</v>
      </c>
      <c r="C5270" s="7" t="n">
        <v>0</v>
      </c>
      <c r="D5270" s="7" t="n">
        <v>16</v>
      </c>
    </row>
    <row r="5271" spans="1:7">
      <c r="A5271" t="s">
        <v>4</v>
      </c>
      <c r="B5271" s="4" t="s">
        <v>5</v>
      </c>
      <c r="C5271" s="4" t="s">
        <v>13</v>
      </c>
      <c r="D5271" s="4" t="s">
        <v>10</v>
      </c>
      <c r="E5271" s="4" t="s">
        <v>10</v>
      </c>
      <c r="F5271" s="4" t="s">
        <v>13</v>
      </c>
      <c r="G5271" s="4" t="s">
        <v>9</v>
      </c>
    </row>
    <row r="5272" spans="1:7">
      <c r="A5272" t="n">
        <v>40099</v>
      </c>
      <c r="B5272" s="83" t="n">
        <v>95</v>
      </c>
      <c r="C5272" s="7" t="n">
        <v>0</v>
      </c>
      <c r="D5272" s="7" t="n">
        <v>0</v>
      </c>
      <c r="E5272" s="7" t="n">
        <v>16</v>
      </c>
      <c r="F5272" s="7" t="n">
        <v>255</v>
      </c>
      <c r="G5272" s="7" t="n">
        <v>0</v>
      </c>
    </row>
    <row r="5273" spans="1:7">
      <c r="A5273" t="s">
        <v>4</v>
      </c>
      <c r="B5273" s="4" t="s">
        <v>5</v>
      </c>
      <c r="C5273" s="4" t="s">
        <v>23</v>
      </c>
    </row>
    <row r="5274" spans="1:7">
      <c r="A5274" t="n">
        <v>40110</v>
      </c>
      <c r="B5274" s="14" t="n">
        <v>3</v>
      </c>
      <c r="C5274" s="12" t="n">
        <f t="normal" ca="1">A5290</f>
        <v>0</v>
      </c>
    </row>
    <row r="5275" spans="1:7">
      <c r="A5275" t="s">
        <v>4</v>
      </c>
      <c r="B5275" s="4" t="s">
        <v>5</v>
      </c>
      <c r="C5275" s="4" t="s">
        <v>13</v>
      </c>
      <c r="D5275" s="4" t="s">
        <v>10</v>
      </c>
      <c r="E5275" s="4" t="s">
        <v>13</v>
      </c>
      <c r="F5275" s="4" t="s">
        <v>23</v>
      </c>
    </row>
    <row r="5276" spans="1:7">
      <c r="A5276" t="n">
        <v>40115</v>
      </c>
      <c r="B5276" s="11" t="n">
        <v>5</v>
      </c>
      <c r="C5276" s="7" t="n">
        <v>30</v>
      </c>
      <c r="D5276" s="7" t="n">
        <v>11</v>
      </c>
      <c r="E5276" s="7" t="n">
        <v>1</v>
      </c>
      <c r="F5276" s="12" t="n">
        <f t="normal" ca="1">A5284</f>
        <v>0</v>
      </c>
    </row>
    <row r="5277" spans="1:7">
      <c r="A5277" t="s">
        <v>4</v>
      </c>
      <c r="B5277" s="4" t="s">
        <v>5</v>
      </c>
      <c r="C5277" s="4" t="s">
        <v>13</v>
      </c>
      <c r="D5277" s="4" t="s">
        <v>10</v>
      </c>
    </row>
    <row r="5278" spans="1:7">
      <c r="A5278" t="n">
        <v>40124</v>
      </c>
      <c r="B5278" s="30" t="n">
        <v>64</v>
      </c>
      <c r="C5278" s="7" t="n">
        <v>0</v>
      </c>
      <c r="D5278" s="7" t="n">
        <v>15</v>
      </c>
    </row>
    <row r="5279" spans="1:7">
      <c r="A5279" t="s">
        <v>4</v>
      </c>
      <c r="B5279" s="4" t="s">
        <v>5</v>
      </c>
      <c r="C5279" s="4" t="s">
        <v>13</v>
      </c>
      <c r="D5279" s="4" t="s">
        <v>10</v>
      </c>
      <c r="E5279" s="4" t="s">
        <v>10</v>
      </c>
      <c r="F5279" s="4" t="s">
        <v>13</v>
      </c>
      <c r="G5279" s="4" t="s">
        <v>9</v>
      </c>
    </row>
    <row r="5280" spans="1:7">
      <c r="A5280" t="n">
        <v>40128</v>
      </c>
      <c r="B5280" s="83" t="n">
        <v>95</v>
      </c>
      <c r="C5280" s="7" t="n">
        <v>0</v>
      </c>
      <c r="D5280" s="7" t="n">
        <v>0</v>
      </c>
      <c r="E5280" s="7" t="n">
        <v>15</v>
      </c>
      <c r="F5280" s="7" t="n">
        <v>255</v>
      </c>
      <c r="G5280" s="7" t="n">
        <v>0</v>
      </c>
    </row>
    <row r="5281" spans="1:7">
      <c r="A5281" t="s">
        <v>4</v>
      </c>
      <c r="B5281" s="4" t="s">
        <v>5</v>
      </c>
      <c r="C5281" s="4" t="s">
        <v>23</v>
      </c>
    </row>
    <row r="5282" spans="1:7">
      <c r="A5282" t="n">
        <v>40139</v>
      </c>
      <c r="B5282" s="14" t="n">
        <v>3</v>
      </c>
      <c r="C5282" s="12" t="n">
        <f t="normal" ca="1">A5290</f>
        <v>0</v>
      </c>
    </row>
    <row r="5283" spans="1:7">
      <c r="A5283" t="s">
        <v>4</v>
      </c>
      <c r="B5283" s="4" t="s">
        <v>5</v>
      </c>
      <c r="C5283" s="4" t="s">
        <v>13</v>
      </c>
      <c r="D5283" s="4" t="s">
        <v>10</v>
      </c>
      <c r="E5283" s="4" t="s">
        <v>13</v>
      </c>
      <c r="F5283" s="4" t="s">
        <v>23</v>
      </c>
    </row>
    <row r="5284" spans="1:7">
      <c r="A5284" t="n">
        <v>40144</v>
      </c>
      <c r="B5284" s="11" t="n">
        <v>5</v>
      </c>
      <c r="C5284" s="7" t="n">
        <v>30</v>
      </c>
      <c r="D5284" s="7" t="n">
        <v>12</v>
      </c>
      <c r="E5284" s="7" t="n">
        <v>1</v>
      </c>
      <c r="F5284" s="12" t="n">
        <f t="normal" ca="1">A5290</f>
        <v>0</v>
      </c>
    </row>
    <row r="5285" spans="1:7">
      <c r="A5285" t="s">
        <v>4</v>
      </c>
      <c r="B5285" s="4" t="s">
        <v>5</v>
      </c>
      <c r="C5285" s="4" t="s">
        <v>13</v>
      </c>
      <c r="D5285" s="4" t="s">
        <v>10</v>
      </c>
    </row>
    <row r="5286" spans="1:7">
      <c r="A5286" t="n">
        <v>40153</v>
      </c>
      <c r="B5286" s="30" t="n">
        <v>64</v>
      </c>
      <c r="C5286" s="7" t="n">
        <v>0</v>
      </c>
      <c r="D5286" s="7" t="n">
        <v>14</v>
      </c>
    </row>
    <row r="5287" spans="1:7">
      <c r="A5287" t="s">
        <v>4</v>
      </c>
      <c r="B5287" s="4" t="s">
        <v>5</v>
      </c>
      <c r="C5287" s="4" t="s">
        <v>13</v>
      </c>
      <c r="D5287" s="4" t="s">
        <v>10</v>
      </c>
      <c r="E5287" s="4" t="s">
        <v>10</v>
      </c>
      <c r="F5287" s="4" t="s">
        <v>13</v>
      </c>
      <c r="G5287" s="4" t="s">
        <v>9</v>
      </c>
    </row>
    <row r="5288" spans="1:7">
      <c r="A5288" t="n">
        <v>40157</v>
      </c>
      <c r="B5288" s="83" t="n">
        <v>95</v>
      </c>
      <c r="C5288" s="7" t="n">
        <v>0</v>
      </c>
      <c r="D5288" s="7" t="n">
        <v>0</v>
      </c>
      <c r="E5288" s="7" t="n">
        <v>14</v>
      </c>
      <c r="F5288" s="7" t="n">
        <v>255</v>
      </c>
      <c r="G5288" s="7" t="n">
        <v>0</v>
      </c>
    </row>
    <row r="5289" spans="1:7">
      <c r="A5289" t="s">
        <v>4</v>
      </c>
      <c r="B5289" s="4" t="s">
        <v>5</v>
      </c>
      <c r="C5289" s="4" t="s">
        <v>13</v>
      </c>
      <c r="D5289" s="4" t="s">
        <v>10</v>
      </c>
    </row>
    <row r="5290" spans="1:7">
      <c r="A5290" t="n">
        <v>40168</v>
      </c>
      <c r="B5290" s="30" t="n">
        <v>64</v>
      </c>
      <c r="C5290" s="7" t="n">
        <v>0</v>
      </c>
      <c r="D5290" s="7" t="n">
        <v>6</v>
      </c>
    </row>
    <row r="5291" spans="1:7">
      <c r="A5291" t="s">
        <v>4</v>
      </c>
      <c r="B5291" s="4" t="s">
        <v>5</v>
      </c>
      <c r="C5291" s="4" t="s">
        <v>13</v>
      </c>
      <c r="D5291" s="4" t="s">
        <v>10</v>
      </c>
    </row>
    <row r="5292" spans="1:7">
      <c r="A5292" t="n">
        <v>40172</v>
      </c>
      <c r="B5292" s="30" t="n">
        <v>64</v>
      </c>
      <c r="C5292" s="7" t="n">
        <v>0</v>
      </c>
      <c r="D5292" s="7" t="n">
        <v>3</v>
      </c>
    </row>
    <row r="5293" spans="1:7">
      <c r="A5293" t="s">
        <v>4</v>
      </c>
      <c r="B5293" s="4" t="s">
        <v>5</v>
      </c>
      <c r="C5293" s="4" t="s">
        <v>13</v>
      </c>
      <c r="D5293" s="4" t="s">
        <v>10</v>
      </c>
      <c r="E5293" s="4" t="s">
        <v>10</v>
      </c>
      <c r="F5293" s="4" t="s">
        <v>13</v>
      </c>
      <c r="G5293" s="4" t="s">
        <v>9</v>
      </c>
    </row>
    <row r="5294" spans="1:7">
      <c r="A5294" t="n">
        <v>40176</v>
      </c>
      <c r="B5294" s="83" t="n">
        <v>95</v>
      </c>
      <c r="C5294" s="7" t="n">
        <v>0</v>
      </c>
      <c r="D5294" s="7" t="n">
        <v>3</v>
      </c>
      <c r="E5294" s="7" t="n">
        <v>6</v>
      </c>
      <c r="F5294" s="7" t="n">
        <v>255</v>
      </c>
      <c r="G5294" s="7" t="n">
        <v>0</v>
      </c>
    </row>
    <row r="5295" spans="1:7">
      <c r="A5295" t="s">
        <v>4</v>
      </c>
      <c r="B5295" s="4" t="s">
        <v>5</v>
      </c>
      <c r="C5295" s="4" t="s">
        <v>13</v>
      </c>
      <c r="D5295" s="4" t="s">
        <v>10</v>
      </c>
      <c r="E5295" s="4" t="s">
        <v>13</v>
      </c>
      <c r="F5295" s="4" t="s">
        <v>23</v>
      </c>
    </row>
    <row r="5296" spans="1:7">
      <c r="A5296" t="n">
        <v>40187</v>
      </c>
      <c r="B5296" s="11" t="n">
        <v>5</v>
      </c>
      <c r="C5296" s="7" t="n">
        <v>30</v>
      </c>
      <c r="D5296" s="7" t="n">
        <v>0</v>
      </c>
      <c r="E5296" s="7" t="n">
        <v>1</v>
      </c>
      <c r="F5296" s="12" t="n">
        <f t="normal" ca="1">A5300</f>
        <v>0</v>
      </c>
    </row>
    <row r="5297" spans="1:7">
      <c r="A5297" t="s">
        <v>4</v>
      </c>
      <c r="B5297" s="4" t="s">
        <v>5</v>
      </c>
      <c r="C5297" s="4" t="s">
        <v>13</v>
      </c>
      <c r="D5297" s="4" t="s">
        <v>10</v>
      </c>
    </row>
    <row r="5298" spans="1:7">
      <c r="A5298" t="n">
        <v>40196</v>
      </c>
      <c r="B5298" s="30" t="n">
        <v>64</v>
      </c>
      <c r="C5298" s="7" t="n">
        <v>0</v>
      </c>
      <c r="D5298" s="7" t="n">
        <v>1</v>
      </c>
    </row>
    <row r="5299" spans="1:7">
      <c r="A5299" t="s">
        <v>4</v>
      </c>
      <c r="B5299" s="4" t="s">
        <v>5</v>
      </c>
      <c r="C5299" s="4" t="s">
        <v>13</v>
      </c>
      <c r="D5299" s="4" t="s">
        <v>10</v>
      </c>
      <c r="E5299" s="4" t="s">
        <v>13</v>
      </c>
      <c r="F5299" s="4" t="s">
        <v>23</v>
      </c>
    </row>
    <row r="5300" spans="1:7">
      <c r="A5300" t="n">
        <v>40200</v>
      </c>
      <c r="B5300" s="11" t="n">
        <v>5</v>
      </c>
      <c r="C5300" s="7" t="n">
        <v>30</v>
      </c>
      <c r="D5300" s="7" t="n">
        <v>1</v>
      </c>
      <c r="E5300" s="7" t="n">
        <v>1</v>
      </c>
      <c r="F5300" s="12" t="n">
        <f t="normal" ca="1">A5304</f>
        <v>0</v>
      </c>
    </row>
    <row r="5301" spans="1:7">
      <c r="A5301" t="s">
        <v>4</v>
      </c>
      <c r="B5301" s="4" t="s">
        <v>5</v>
      </c>
      <c r="C5301" s="4" t="s">
        <v>13</v>
      </c>
      <c r="D5301" s="4" t="s">
        <v>10</v>
      </c>
    </row>
    <row r="5302" spans="1:7">
      <c r="A5302" t="n">
        <v>40209</v>
      </c>
      <c r="B5302" s="30" t="n">
        <v>64</v>
      </c>
      <c r="C5302" s="7" t="n">
        <v>0</v>
      </c>
      <c r="D5302" s="7" t="n">
        <v>2</v>
      </c>
    </row>
    <row r="5303" spans="1:7">
      <c r="A5303" t="s">
        <v>4</v>
      </c>
      <c r="B5303" s="4" t="s">
        <v>5</v>
      </c>
      <c r="C5303" s="4" t="s">
        <v>13</v>
      </c>
      <c r="D5303" s="4" t="s">
        <v>10</v>
      </c>
      <c r="E5303" s="4" t="s">
        <v>13</v>
      </c>
      <c r="F5303" s="4" t="s">
        <v>23</v>
      </c>
    </row>
    <row r="5304" spans="1:7">
      <c r="A5304" t="n">
        <v>40213</v>
      </c>
      <c r="B5304" s="11" t="n">
        <v>5</v>
      </c>
      <c r="C5304" s="7" t="n">
        <v>30</v>
      </c>
      <c r="D5304" s="7" t="n">
        <v>3</v>
      </c>
      <c r="E5304" s="7" t="n">
        <v>1</v>
      </c>
      <c r="F5304" s="12" t="n">
        <f t="normal" ca="1">A5308</f>
        <v>0</v>
      </c>
    </row>
    <row r="5305" spans="1:7">
      <c r="A5305" t="s">
        <v>4</v>
      </c>
      <c r="B5305" s="4" t="s">
        <v>5</v>
      </c>
      <c r="C5305" s="4" t="s">
        <v>13</v>
      </c>
      <c r="D5305" s="4" t="s">
        <v>10</v>
      </c>
    </row>
    <row r="5306" spans="1:7">
      <c r="A5306" t="n">
        <v>40222</v>
      </c>
      <c r="B5306" s="30" t="n">
        <v>64</v>
      </c>
      <c r="C5306" s="7" t="n">
        <v>0</v>
      </c>
      <c r="D5306" s="7" t="n">
        <v>4</v>
      </c>
    </row>
    <row r="5307" spans="1:7">
      <c r="A5307" t="s">
        <v>4</v>
      </c>
      <c r="B5307" s="4" t="s">
        <v>5</v>
      </c>
      <c r="C5307" s="4" t="s">
        <v>13</v>
      </c>
      <c r="D5307" s="4" t="s">
        <v>10</v>
      </c>
      <c r="E5307" s="4" t="s">
        <v>13</v>
      </c>
      <c r="F5307" s="4" t="s">
        <v>23</v>
      </c>
    </row>
    <row r="5308" spans="1:7">
      <c r="A5308" t="n">
        <v>40226</v>
      </c>
      <c r="B5308" s="11" t="n">
        <v>5</v>
      </c>
      <c r="C5308" s="7" t="n">
        <v>30</v>
      </c>
      <c r="D5308" s="7" t="n">
        <v>4</v>
      </c>
      <c r="E5308" s="7" t="n">
        <v>1</v>
      </c>
      <c r="F5308" s="12" t="n">
        <f t="normal" ca="1">A5312</f>
        <v>0</v>
      </c>
    </row>
    <row r="5309" spans="1:7">
      <c r="A5309" t="s">
        <v>4</v>
      </c>
      <c r="B5309" s="4" t="s">
        <v>5</v>
      </c>
      <c r="C5309" s="4" t="s">
        <v>13</v>
      </c>
      <c r="D5309" s="4" t="s">
        <v>10</v>
      </c>
    </row>
    <row r="5310" spans="1:7">
      <c r="A5310" t="n">
        <v>40235</v>
      </c>
      <c r="B5310" s="30" t="n">
        <v>64</v>
      </c>
      <c r="C5310" s="7" t="n">
        <v>0</v>
      </c>
      <c r="D5310" s="7" t="n">
        <v>5</v>
      </c>
    </row>
    <row r="5311" spans="1:7">
      <c r="A5311" t="s">
        <v>4</v>
      </c>
      <c r="B5311" s="4" t="s">
        <v>5</v>
      </c>
      <c r="C5311" s="4" t="s">
        <v>13</v>
      </c>
      <c r="D5311" s="4" t="s">
        <v>10</v>
      </c>
      <c r="E5311" s="4" t="s">
        <v>13</v>
      </c>
      <c r="F5311" s="4" t="s">
        <v>23</v>
      </c>
    </row>
    <row r="5312" spans="1:7">
      <c r="A5312" t="n">
        <v>40239</v>
      </c>
      <c r="B5312" s="11" t="n">
        <v>5</v>
      </c>
      <c r="C5312" s="7" t="n">
        <v>30</v>
      </c>
      <c r="D5312" s="7" t="n">
        <v>6</v>
      </c>
      <c r="E5312" s="7" t="n">
        <v>1</v>
      </c>
      <c r="F5312" s="12" t="n">
        <f t="normal" ca="1">A5316</f>
        <v>0</v>
      </c>
    </row>
    <row r="5313" spans="1:6">
      <c r="A5313" t="s">
        <v>4</v>
      </c>
      <c r="B5313" s="4" t="s">
        <v>5</v>
      </c>
      <c r="C5313" s="4" t="s">
        <v>13</v>
      </c>
      <c r="D5313" s="4" t="s">
        <v>10</v>
      </c>
    </row>
    <row r="5314" spans="1:6">
      <c r="A5314" t="n">
        <v>40248</v>
      </c>
      <c r="B5314" s="30" t="n">
        <v>64</v>
      </c>
      <c r="C5314" s="7" t="n">
        <v>0</v>
      </c>
      <c r="D5314" s="7" t="n">
        <v>7</v>
      </c>
    </row>
    <row r="5315" spans="1:6">
      <c r="A5315" t="s">
        <v>4</v>
      </c>
      <c r="B5315" s="4" t="s">
        <v>5</v>
      </c>
      <c r="C5315" s="4" t="s">
        <v>13</v>
      </c>
      <c r="D5315" s="4" t="s">
        <v>10</v>
      </c>
      <c r="E5315" s="4" t="s">
        <v>13</v>
      </c>
      <c r="F5315" s="4" t="s">
        <v>23</v>
      </c>
    </row>
    <row r="5316" spans="1:6">
      <c r="A5316" t="n">
        <v>40252</v>
      </c>
      <c r="B5316" s="11" t="n">
        <v>5</v>
      </c>
      <c r="C5316" s="7" t="n">
        <v>30</v>
      </c>
      <c r="D5316" s="7" t="n">
        <v>7</v>
      </c>
      <c r="E5316" s="7" t="n">
        <v>1</v>
      </c>
      <c r="F5316" s="12" t="n">
        <f t="normal" ca="1">A5320</f>
        <v>0</v>
      </c>
    </row>
    <row r="5317" spans="1:6">
      <c r="A5317" t="s">
        <v>4</v>
      </c>
      <c r="B5317" s="4" t="s">
        <v>5</v>
      </c>
      <c r="C5317" s="4" t="s">
        <v>13</v>
      </c>
      <c r="D5317" s="4" t="s">
        <v>10</v>
      </c>
    </row>
    <row r="5318" spans="1:6">
      <c r="A5318" t="n">
        <v>40261</v>
      </c>
      <c r="B5318" s="30" t="n">
        <v>64</v>
      </c>
      <c r="C5318" s="7" t="n">
        <v>0</v>
      </c>
      <c r="D5318" s="7" t="n">
        <v>8</v>
      </c>
    </row>
    <row r="5319" spans="1:6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13</v>
      </c>
      <c r="F5319" s="4" t="s">
        <v>23</v>
      </c>
    </row>
    <row r="5320" spans="1:6">
      <c r="A5320" t="n">
        <v>40265</v>
      </c>
      <c r="B5320" s="11" t="n">
        <v>5</v>
      </c>
      <c r="C5320" s="7" t="n">
        <v>30</v>
      </c>
      <c r="D5320" s="7" t="n">
        <v>8</v>
      </c>
      <c r="E5320" s="7" t="n">
        <v>1</v>
      </c>
      <c r="F5320" s="12" t="n">
        <f t="normal" ca="1">A5324</f>
        <v>0</v>
      </c>
    </row>
    <row r="5321" spans="1:6">
      <c r="A5321" t="s">
        <v>4</v>
      </c>
      <c r="B5321" s="4" t="s">
        <v>5</v>
      </c>
      <c r="C5321" s="4" t="s">
        <v>13</v>
      </c>
      <c r="D5321" s="4" t="s">
        <v>10</v>
      </c>
    </row>
    <row r="5322" spans="1:6">
      <c r="A5322" t="n">
        <v>40274</v>
      </c>
      <c r="B5322" s="30" t="n">
        <v>64</v>
      </c>
      <c r="C5322" s="7" t="n">
        <v>0</v>
      </c>
      <c r="D5322" s="7" t="n">
        <v>9</v>
      </c>
    </row>
    <row r="5323" spans="1:6">
      <c r="A5323" t="s">
        <v>4</v>
      </c>
      <c r="B5323" s="4" t="s">
        <v>5</v>
      </c>
      <c r="C5323" s="4" t="s">
        <v>13</v>
      </c>
      <c r="D5323" s="4" t="s">
        <v>10</v>
      </c>
    </row>
    <row r="5324" spans="1:6">
      <c r="A5324" t="n">
        <v>40278</v>
      </c>
      <c r="B5324" s="30" t="n">
        <v>64</v>
      </c>
      <c r="C5324" s="7" t="n">
        <v>4</v>
      </c>
      <c r="D5324" s="7" t="n">
        <v>0</v>
      </c>
    </row>
    <row r="5325" spans="1:6">
      <c r="A5325" t="s">
        <v>4</v>
      </c>
      <c r="B5325" s="4" t="s">
        <v>5</v>
      </c>
      <c r="C5325" s="4" t="s">
        <v>13</v>
      </c>
    </row>
    <row r="5326" spans="1:6">
      <c r="A5326" t="n">
        <v>40282</v>
      </c>
      <c r="B5326" s="84" t="n">
        <v>117</v>
      </c>
      <c r="C5326" s="7" t="n">
        <v>3</v>
      </c>
    </row>
    <row r="5327" spans="1:6">
      <c r="A5327" t="s">
        <v>4</v>
      </c>
      <c r="B5327" s="4" t="s">
        <v>5</v>
      </c>
      <c r="C5327" s="4" t="s">
        <v>10</v>
      </c>
    </row>
    <row r="5328" spans="1:6">
      <c r="A5328" t="n">
        <v>40284</v>
      </c>
      <c r="B5328" s="24" t="n">
        <v>12</v>
      </c>
      <c r="C5328" s="7" t="n">
        <v>6466</v>
      </c>
    </row>
    <row r="5329" spans="1:6">
      <c r="A5329" t="s">
        <v>4</v>
      </c>
      <c r="B5329" s="4" t="s">
        <v>5</v>
      </c>
      <c r="C5329" s="4" t="s">
        <v>13</v>
      </c>
      <c r="D5329" s="4" t="s">
        <v>9</v>
      </c>
      <c r="E5329" s="4" t="s">
        <v>13</v>
      </c>
      <c r="F5329" s="4" t="s">
        <v>13</v>
      </c>
      <c r="G5329" s="4" t="s">
        <v>9</v>
      </c>
      <c r="H5329" s="4" t="s">
        <v>13</v>
      </c>
      <c r="I5329" s="4" t="s">
        <v>9</v>
      </c>
      <c r="J5329" s="4" t="s">
        <v>13</v>
      </c>
    </row>
    <row r="5330" spans="1:6">
      <c r="A5330" t="n">
        <v>40287</v>
      </c>
      <c r="B5330" s="73" t="n">
        <v>33</v>
      </c>
      <c r="C5330" s="7" t="n">
        <v>0</v>
      </c>
      <c r="D5330" s="7" t="n">
        <v>2</v>
      </c>
      <c r="E5330" s="7" t="n">
        <v>0</v>
      </c>
      <c r="F5330" s="7" t="n">
        <v>0</v>
      </c>
      <c r="G5330" s="7" t="n">
        <v>-1</v>
      </c>
      <c r="H5330" s="7" t="n">
        <v>0</v>
      </c>
      <c r="I5330" s="7" t="n">
        <v>-1</v>
      </c>
      <c r="J5330" s="7" t="n">
        <v>0</v>
      </c>
    </row>
    <row r="5331" spans="1:6">
      <c r="A5331" t="s">
        <v>4</v>
      </c>
      <c r="B5331" s="4" t="s">
        <v>5</v>
      </c>
    </row>
    <row r="5332" spans="1:6">
      <c r="A5332" t="n">
        <v>40305</v>
      </c>
      <c r="B5332" s="5" t="n">
        <v>1</v>
      </c>
    </row>
    <row r="5333" spans="1:6" s="3" customFormat="1" customHeight="0">
      <c r="A5333" s="3" t="s">
        <v>2</v>
      </c>
      <c r="B5333" s="3" t="s">
        <v>391</v>
      </c>
    </row>
    <row r="5334" spans="1:6">
      <c r="A5334" t="s">
        <v>4</v>
      </c>
      <c r="B5334" s="4" t="s">
        <v>5</v>
      </c>
      <c r="C5334" s="4" t="s">
        <v>13</v>
      </c>
      <c r="D5334" s="4" t="s">
        <v>13</v>
      </c>
      <c r="E5334" s="4" t="s">
        <v>13</v>
      </c>
      <c r="F5334" s="4" t="s">
        <v>13</v>
      </c>
    </row>
    <row r="5335" spans="1:6">
      <c r="A5335" t="n">
        <v>40308</v>
      </c>
      <c r="B5335" s="8" t="n">
        <v>14</v>
      </c>
      <c r="C5335" s="7" t="n">
        <v>2</v>
      </c>
      <c r="D5335" s="7" t="n">
        <v>0</v>
      </c>
      <c r="E5335" s="7" t="n">
        <v>0</v>
      </c>
      <c r="F5335" s="7" t="n">
        <v>0</v>
      </c>
    </row>
    <row r="5336" spans="1:6">
      <c r="A5336" t="s">
        <v>4</v>
      </c>
      <c r="B5336" s="4" t="s">
        <v>5</v>
      </c>
      <c r="C5336" s="4" t="s">
        <v>13</v>
      </c>
      <c r="D5336" s="20" t="s">
        <v>33</v>
      </c>
      <c r="E5336" s="4" t="s">
        <v>5</v>
      </c>
      <c r="F5336" s="4" t="s">
        <v>13</v>
      </c>
      <c r="G5336" s="4" t="s">
        <v>10</v>
      </c>
      <c r="H5336" s="20" t="s">
        <v>34</v>
      </c>
      <c r="I5336" s="4" t="s">
        <v>13</v>
      </c>
      <c r="J5336" s="4" t="s">
        <v>9</v>
      </c>
      <c r="K5336" s="4" t="s">
        <v>13</v>
      </c>
      <c r="L5336" s="4" t="s">
        <v>13</v>
      </c>
      <c r="M5336" s="20" t="s">
        <v>33</v>
      </c>
      <c r="N5336" s="4" t="s">
        <v>5</v>
      </c>
      <c r="O5336" s="4" t="s">
        <v>13</v>
      </c>
      <c r="P5336" s="4" t="s">
        <v>10</v>
      </c>
      <c r="Q5336" s="20" t="s">
        <v>34</v>
      </c>
      <c r="R5336" s="4" t="s">
        <v>13</v>
      </c>
      <c r="S5336" s="4" t="s">
        <v>9</v>
      </c>
      <c r="T5336" s="4" t="s">
        <v>13</v>
      </c>
      <c r="U5336" s="4" t="s">
        <v>13</v>
      </c>
      <c r="V5336" s="4" t="s">
        <v>13</v>
      </c>
      <c r="W5336" s="4" t="s">
        <v>23</v>
      </c>
    </row>
    <row r="5337" spans="1:6">
      <c r="A5337" t="n">
        <v>40313</v>
      </c>
      <c r="B5337" s="11" t="n">
        <v>5</v>
      </c>
      <c r="C5337" s="7" t="n">
        <v>28</v>
      </c>
      <c r="D5337" s="20" t="s">
        <v>3</v>
      </c>
      <c r="E5337" s="10" t="n">
        <v>162</v>
      </c>
      <c r="F5337" s="7" t="n">
        <v>3</v>
      </c>
      <c r="G5337" s="7" t="n">
        <v>4239</v>
      </c>
      <c r="H5337" s="20" t="s">
        <v>3</v>
      </c>
      <c r="I5337" s="7" t="n">
        <v>0</v>
      </c>
      <c r="J5337" s="7" t="n">
        <v>1</v>
      </c>
      <c r="K5337" s="7" t="n">
        <v>2</v>
      </c>
      <c r="L5337" s="7" t="n">
        <v>28</v>
      </c>
      <c r="M5337" s="20" t="s">
        <v>3</v>
      </c>
      <c r="N5337" s="10" t="n">
        <v>162</v>
      </c>
      <c r="O5337" s="7" t="n">
        <v>3</v>
      </c>
      <c r="P5337" s="7" t="n">
        <v>4239</v>
      </c>
      <c r="Q5337" s="20" t="s">
        <v>3</v>
      </c>
      <c r="R5337" s="7" t="n">
        <v>0</v>
      </c>
      <c r="S5337" s="7" t="n">
        <v>2</v>
      </c>
      <c r="T5337" s="7" t="n">
        <v>2</v>
      </c>
      <c r="U5337" s="7" t="n">
        <v>11</v>
      </c>
      <c r="V5337" s="7" t="n">
        <v>1</v>
      </c>
      <c r="W5337" s="12" t="n">
        <f t="normal" ca="1">A5341</f>
        <v>0</v>
      </c>
    </row>
    <row r="5338" spans="1:6">
      <c r="A5338" t="s">
        <v>4</v>
      </c>
      <c r="B5338" s="4" t="s">
        <v>5</v>
      </c>
      <c r="C5338" s="4" t="s">
        <v>13</v>
      </c>
      <c r="D5338" s="4" t="s">
        <v>10</v>
      </c>
      <c r="E5338" s="4" t="s">
        <v>24</v>
      </c>
    </row>
    <row r="5339" spans="1:6">
      <c r="A5339" t="n">
        <v>40342</v>
      </c>
      <c r="B5339" s="22" t="n">
        <v>58</v>
      </c>
      <c r="C5339" s="7" t="n">
        <v>0</v>
      </c>
      <c r="D5339" s="7" t="n">
        <v>0</v>
      </c>
      <c r="E5339" s="7" t="n">
        <v>1</v>
      </c>
    </row>
    <row r="5340" spans="1:6">
      <c r="A5340" t="s">
        <v>4</v>
      </c>
      <c r="B5340" s="4" t="s">
        <v>5</v>
      </c>
      <c r="C5340" s="4" t="s">
        <v>13</v>
      </c>
      <c r="D5340" s="20" t="s">
        <v>33</v>
      </c>
      <c r="E5340" s="4" t="s">
        <v>5</v>
      </c>
      <c r="F5340" s="4" t="s">
        <v>13</v>
      </c>
      <c r="G5340" s="4" t="s">
        <v>10</v>
      </c>
      <c r="H5340" s="20" t="s">
        <v>34</v>
      </c>
      <c r="I5340" s="4" t="s">
        <v>13</v>
      </c>
      <c r="J5340" s="4" t="s">
        <v>9</v>
      </c>
      <c r="K5340" s="4" t="s">
        <v>13</v>
      </c>
      <c r="L5340" s="4" t="s">
        <v>13</v>
      </c>
      <c r="M5340" s="20" t="s">
        <v>33</v>
      </c>
      <c r="N5340" s="4" t="s">
        <v>5</v>
      </c>
      <c r="O5340" s="4" t="s">
        <v>13</v>
      </c>
      <c r="P5340" s="4" t="s">
        <v>10</v>
      </c>
      <c r="Q5340" s="20" t="s">
        <v>34</v>
      </c>
      <c r="R5340" s="4" t="s">
        <v>13</v>
      </c>
      <c r="S5340" s="4" t="s">
        <v>9</v>
      </c>
      <c r="T5340" s="4" t="s">
        <v>13</v>
      </c>
      <c r="U5340" s="4" t="s">
        <v>13</v>
      </c>
      <c r="V5340" s="4" t="s">
        <v>13</v>
      </c>
      <c r="W5340" s="4" t="s">
        <v>23</v>
      </c>
    </row>
    <row r="5341" spans="1:6">
      <c r="A5341" t="n">
        <v>40350</v>
      </c>
      <c r="B5341" s="11" t="n">
        <v>5</v>
      </c>
      <c r="C5341" s="7" t="n">
        <v>28</v>
      </c>
      <c r="D5341" s="20" t="s">
        <v>3</v>
      </c>
      <c r="E5341" s="10" t="n">
        <v>162</v>
      </c>
      <c r="F5341" s="7" t="n">
        <v>3</v>
      </c>
      <c r="G5341" s="7" t="n">
        <v>4239</v>
      </c>
      <c r="H5341" s="20" t="s">
        <v>3</v>
      </c>
      <c r="I5341" s="7" t="n">
        <v>0</v>
      </c>
      <c r="J5341" s="7" t="n">
        <v>1</v>
      </c>
      <c r="K5341" s="7" t="n">
        <v>3</v>
      </c>
      <c r="L5341" s="7" t="n">
        <v>28</v>
      </c>
      <c r="M5341" s="20" t="s">
        <v>3</v>
      </c>
      <c r="N5341" s="10" t="n">
        <v>162</v>
      </c>
      <c r="O5341" s="7" t="n">
        <v>3</v>
      </c>
      <c r="P5341" s="7" t="n">
        <v>4239</v>
      </c>
      <c r="Q5341" s="20" t="s">
        <v>3</v>
      </c>
      <c r="R5341" s="7" t="n">
        <v>0</v>
      </c>
      <c r="S5341" s="7" t="n">
        <v>2</v>
      </c>
      <c r="T5341" s="7" t="n">
        <v>3</v>
      </c>
      <c r="U5341" s="7" t="n">
        <v>9</v>
      </c>
      <c r="V5341" s="7" t="n">
        <v>1</v>
      </c>
      <c r="W5341" s="12" t="n">
        <f t="normal" ca="1">A5351</f>
        <v>0</v>
      </c>
    </row>
    <row r="5342" spans="1:6">
      <c r="A5342" t="s">
        <v>4</v>
      </c>
      <c r="B5342" s="4" t="s">
        <v>5</v>
      </c>
      <c r="C5342" s="4" t="s">
        <v>13</v>
      </c>
      <c r="D5342" s="20" t="s">
        <v>33</v>
      </c>
      <c r="E5342" s="4" t="s">
        <v>5</v>
      </c>
      <c r="F5342" s="4" t="s">
        <v>10</v>
      </c>
      <c r="G5342" s="4" t="s">
        <v>13</v>
      </c>
      <c r="H5342" s="4" t="s">
        <v>13</v>
      </c>
      <c r="I5342" s="4" t="s">
        <v>6</v>
      </c>
      <c r="J5342" s="20" t="s">
        <v>34</v>
      </c>
      <c r="K5342" s="4" t="s">
        <v>13</v>
      </c>
      <c r="L5342" s="4" t="s">
        <v>13</v>
      </c>
      <c r="M5342" s="20" t="s">
        <v>33</v>
      </c>
      <c r="N5342" s="4" t="s">
        <v>5</v>
      </c>
      <c r="O5342" s="4" t="s">
        <v>13</v>
      </c>
      <c r="P5342" s="20" t="s">
        <v>34</v>
      </c>
      <c r="Q5342" s="4" t="s">
        <v>13</v>
      </c>
      <c r="R5342" s="4" t="s">
        <v>9</v>
      </c>
      <c r="S5342" s="4" t="s">
        <v>13</v>
      </c>
      <c r="T5342" s="4" t="s">
        <v>13</v>
      </c>
      <c r="U5342" s="4" t="s">
        <v>13</v>
      </c>
      <c r="V5342" s="20" t="s">
        <v>33</v>
      </c>
      <c r="W5342" s="4" t="s">
        <v>5</v>
      </c>
      <c r="X5342" s="4" t="s">
        <v>13</v>
      </c>
      <c r="Y5342" s="20" t="s">
        <v>34</v>
      </c>
      <c r="Z5342" s="4" t="s">
        <v>13</v>
      </c>
      <c r="AA5342" s="4" t="s">
        <v>9</v>
      </c>
      <c r="AB5342" s="4" t="s">
        <v>13</v>
      </c>
      <c r="AC5342" s="4" t="s">
        <v>13</v>
      </c>
      <c r="AD5342" s="4" t="s">
        <v>13</v>
      </c>
      <c r="AE5342" s="4" t="s">
        <v>23</v>
      </c>
    </row>
    <row r="5343" spans="1:6">
      <c r="A5343" t="n">
        <v>40379</v>
      </c>
      <c r="B5343" s="11" t="n">
        <v>5</v>
      </c>
      <c r="C5343" s="7" t="n">
        <v>28</v>
      </c>
      <c r="D5343" s="20" t="s">
        <v>3</v>
      </c>
      <c r="E5343" s="27" t="n">
        <v>47</v>
      </c>
      <c r="F5343" s="7" t="n">
        <v>61456</v>
      </c>
      <c r="G5343" s="7" t="n">
        <v>2</v>
      </c>
      <c r="H5343" s="7" t="n">
        <v>0</v>
      </c>
      <c r="I5343" s="7" t="s">
        <v>53</v>
      </c>
      <c r="J5343" s="20" t="s">
        <v>3</v>
      </c>
      <c r="K5343" s="7" t="n">
        <v>8</v>
      </c>
      <c r="L5343" s="7" t="n">
        <v>28</v>
      </c>
      <c r="M5343" s="20" t="s">
        <v>3</v>
      </c>
      <c r="N5343" s="21" t="n">
        <v>74</v>
      </c>
      <c r="O5343" s="7" t="n">
        <v>65</v>
      </c>
      <c r="P5343" s="20" t="s">
        <v>3</v>
      </c>
      <c r="Q5343" s="7" t="n">
        <v>0</v>
      </c>
      <c r="R5343" s="7" t="n">
        <v>1</v>
      </c>
      <c r="S5343" s="7" t="n">
        <v>3</v>
      </c>
      <c r="T5343" s="7" t="n">
        <v>9</v>
      </c>
      <c r="U5343" s="7" t="n">
        <v>28</v>
      </c>
      <c r="V5343" s="20" t="s">
        <v>3</v>
      </c>
      <c r="W5343" s="21" t="n">
        <v>74</v>
      </c>
      <c r="X5343" s="7" t="n">
        <v>65</v>
      </c>
      <c r="Y5343" s="20" t="s">
        <v>3</v>
      </c>
      <c r="Z5343" s="7" t="n">
        <v>0</v>
      </c>
      <c r="AA5343" s="7" t="n">
        <v>2</v>
      </c>
      <c r="AB5343" s="7" t="n">
        <v>3</v>
      </c>
      <c r="AC5343" s="7" t="n">
        <v>9</v>
      </c>
      <c r="AD5343" s="7" t="n">
        <v>1</v>
      </c>
      <c r="AE5343" s="12" t="n">
        <f t="normal" ca="1">A5347</f>
        <v>0</v>
      </c>
    </row>
    <row r="5344" spans="1:6">
      <c r="A5344" t="s">
        <v>4</v>
      </c>
      <c r="B5344" s="4" t="s">
        <v>5</v>
      </c>
      <c r="C5344" s="4" t="s">
        <v>10</v>
      </c>
      <c r="D5344" s="4" t="s">
        <v>13</v>
      </c>
      <c r="E5344" s="4" t="s">
        <v>13</v>
      </c>
      <c r="F5344" s="4" t="s">
        <v>6</v>
      </c>
    </row>
    <row r="5345" spans="1:31">
      <c r="A5345" t="n">
        <v>40427</v>
      </c>
      <c r="B5345" s="27" t="n">
        <v>47</v>
      </c>
      <c r="C5345" s="7" t="n">
        <v>61456</v>
      </c>
      <c r="D5345" s="7" t="n">
        <v>0</v>
      </c>
      <c r="E5345" s="7" t="n">
        <v>0</v>
      </c>
      <c r="F5345" s="7" t="s">
        <v>54</v>
      </c>
    </row>
    <row r="5346" spans="1:31">
      <c r="A5346" t="s">
        <v>4</v>
      </c>
      <c r="B5346" s="4" t="s">
        <v>5</v>
      </c>
      <c r="C5346" s="4" t="s">
        <v>13</v>
      </c>
      <c r="D5346" s="4" t="s">
        <v>10</v>
      </c>
      <c r="E5346" s="4" t="s">
        <v>24</v>
      </c>
    </row>
    <row r="5347" spans="1:31">
      <c r="A5347" t="n">
        <v>40440</v>
      </c>
      <c r="B5347" s="22" t="n">
        <v>58</v>
      </c>
      <c r="C5347" s="7" t="n">
        <v>0</v>
      </c>
      <c r="D5347" s="7" t="n">
        <v>300</v>
      </c>
      <c r="E5347" s="7" t="n">
        <v>1</v>
      </c>
    </row>
    <row r="5348" spans="1:31">
      <c r="A5348" t="s">
        <v>4</v>
      </c>
      <c r="B5348" s="4" t="s">
        <v>5</v>
      </c>
      <c r="C5348" s="4" t="s">
        <v>13</v>
      </c>
      <c r="D5348" s="4" t="s">
        <v>10</v>
      </c>
    </row>
    <row r="5349" spans="1:31">
      <c r="A5349" t="n">
        <v>40448</v>
      </c>
      <c r="B5349" s="22" t="n">
        <v>58</v>
      </c>
      <c r="C5349" s="7" t="n">
        <v>255</v>
      </c>
      <c r="D5349" s="7" t="n">
        <v>0</v>
      </c>
    </row>
    <row r="5350" spans="1:31">
      <c r="A5350" t="s">
        <v>4</v>
      </c>
      <c r="B5350" s="4" t="s">
        <v>5</v>
      </c>
      <c r="C5350" s="4" t="s">
        <v>13</v>
      </c>
      <c r="D5350" s="4" t="s">
        <v>13</v>
      </c>
      <c r="E5350" s="4" t="s">
        <v>13</v>
      </c>
      <c r="F5350" s="4" t="s">
        <v>13</v>
      </c>
    </row>
    <row r="5351" spans="1:31">
      <c r="A5351" t="n">
        <v>40452</v>
      </c>
      <c r="B5351" s="8" t="n">
        <v>14</v>
      </c>
      <c r="C5351" s="7" t="n">
        <v>0</v>
      </c>
      <c r="D5351" s="7" t="n">
        <v>0</v>
      </c>
      <c r="E5351" s="7" t="n">
        <v>0</v>
      </c>
      <c r="F5351" s="7" t="n">
        <v>64</v>
      </c>
    </row>
    <row r="5352" spans="1:31">
      <c r="A5352" t="s">
        <v>4</v>
      </c>
      <c r="B5352" s="4" t="s">
        <v>5</v>
      </c>
      <c r="C5352" s="4" t="s">
        <v>13</v>
      </c>
      <c r="D5352" s="4" t="s">
        <v>10</v>
      </c>
    </row>
    <row r="5353" spans="1:31">
      <c r="A5353" t="n">
        <v>40457</v>
      </c>
      <c r="B5353" s="28" t="n">
        <v>22</v>
      </c>
      <c r="C5353" s="7" t="n">
        <v>0</v>
      </c>
      <c r="D5353" s="7" t="n">
        <v>4239</v>
      </c>
    </row>
    <row r="5354" spans="1:31">
      <c r="A5354" t="s">
        <v>4</v>
      </c>
      <c r="B5354" s="4" t="s">
        <v>5</v>
      </c>
      <c r="C5354" s="4" t="s">
        <v>13</v>
      </c>
      <c r="D5354" s="4" t="s">
        <v>10</v>
      </c>
    </row>
    <row r="5355" spans="1:31">
      <c r="A5355" t="n">
        <v>40461</v>
      </c>
      <c r="B5355" s="22" t="n">
        <v>58</v>
      </c>
      <c r="C5355" s="7" t="n">
        <v>5</v>
      </c>
      <c r="D5355" s="7" t="n">
        <v>300</v>
      </c>
    </row>
    <row r="5356" spans="1:31">
      <c r="A5356" t="s">
        <v>4</v>
      </c>
      <c r="B5356" s="4" t="s">
        <v>5</v>
      </c>
      <c r="C5356" s="4" t="s">
        <v>24</v>
      </c>
      <c r="D5356" s="4" t="s">
        <v>10</v>
      </c>
    </row>
    <row r="5357" spans="1:31">
      <c r="A5357" t="n">
        <v>40465</v>
      </c>
      <c r="B5357" s="29" t="n">
        <v>103</v>
      </c>
      <c r="C5357" s="7" t="n">
        <v>0</v>
      </c>
      <c r="D5357" s="7" t="n">
        <v>300</v>
      </c>
    </row>
    <row r="5358" spans="1:31">
      <c r="A5358" t="s">
        <v>4</v>
      </c>
      <c r="B5358" s="4" t="s">
        <v>5</v>
      </c>
      <c r="C5358" s="4" t="s">
        <v>13</v>
      </c>
    </row>
    <row r="5359" spans="1:31">
      <c r="A5359" t="n">
        <v>40472</v>
      </c>
      <c r="B5359" s="30" t="n">
        <v>64</v>
      </c>
      <c r="C5359" s="7" t="n">
        <v>7</v>
      </c>
    </row>
    <row r="5360" spans="1:31">
      <c r="A5360" t="s">
        <v>4</v>
      </c>
      <c r="B5360" s="4" t="s">
        <v>5</v>
      </c>
      <c r="C5360" s="4" t="s">
        <v>13</v>
      </c>
      <c r="D5360" s="4" t="s">
        <v>10</v>
      </c>
    </row>
    <row r="5361" spans="1:6">
      <c r="A5361" t="n">
        <v>40474</v>
      </c>
      <c r="B5361" s="31" t="n">
        <v>72</v>
      </c>
      <c r="C5361" s="7" t="n">
        <v>5</v>
      </c>
      <c r="D5361" s="7" t="n">
        <v>0</v>
      </c>
    </row>
    <row r="5362" spans="1:6">
      <c r="A5362" t="s">
        <v>4</v>
      </c>
      <c r="B5362" s="4" t="s">
        <v>5</v>
      </c>
      <c r="C5362" s="4" t="s">
        <v>13</v>
      </c>
      <c r="D5362" s="20" t="s">
        <v>33</v>
      </c>
      <c r="E5362" s="4" t="s">
        <v>5</v>
      </c>
      <c r="F5362" s="4" t="s">
        <v>13</v>
      </c>
      <c r="G5362" s="4" t="s">
        <v>10</v>
      </c>
      <c r="H5362" s="20" t="s">
        <v>34</v>
      </c>
      <c r="I5362" s="4" t="s">
        <v>13</v>
      </c>
      <c r="J5362" s="4" t="s">
        <v>9</v>
      </c>
      <c r="K5362" s="4" t="s">
        <v>13</v>
      </c>
      <c r="L5362" s="4" t="s">
        <v>13</v>
      </c>
      <c r="M5362" s="4" t="s">
        <v>23</v>
      </c>
    </row>
    <row r="5363" spans="1:6">
      <c r="A5363" t="n">
        <v>40478</v>
      </c>
      <c r="B5363" s="11" t="n">
        <v>5</v>
      </c>
      <c r="C5363" s="7" t="n">
        <v>28</v>
      </c>
      <c r="D5363" s="20" t="s">
        <v>3</v>
      </c>
      <c r="E5363" s="10" t="n">
        <v>162</v>
      </c>
      <c r="F5363" s="7" t="n">
        <v>4</v>
      </c>
      <c r="G5363" s="7" t="n">
        <v>4239</v>
      </c>
      <c r="H5363" s="20" t="s">
        <v>3</v>
      </c>
      <c r="I5363" s="7" t="n">
        <v>0</v>
      </c>
      <c r="J5363" s="7" t="n">
        <v>1</v>
      </c>
      <c r="K5363" s="7" t="n">
        <v>2</v>
      </c>
      <c r="L5363" s="7" t="n">
        <v>1</v>
      </c>
      <c r="M5363" s="12" t="n">
        <f t="normal" ca="1">A5369</f>
        <v>0</v>
      </c>
    </row>
    <row r="5364" spans="1:6">
      <c r="A5364" t="s">
        <v>4</v>
      </c>
      <c r="B5364" s="4" t="s">
        <v>5</v>
      </c>
      <c r="C5364" s="4" t="s">
        <v>13</v>
      </c>
      <c r="D5364" s="4" t="s">
        <v>6</v>
      </c>
    </row>
    <row r="5365" spans="1:6">
      <c r="A5365" t="n">
        <v>40495</v>
      </c>
      <c r="B5365" s="9" t="n">
        <v>2</v>
      </c>
      <c r="C5365" s="7" t="n">
        <v>10</v>
      </c>
      <c r="D5365" s="7" t="s">
        <v>55</v>
      </c>
    </row>
    <row r="5366" spans="1:6">
      <c r="A5366" t="s">
        <v>4</v>
      </c>
      <c r="B5366" s="4" t="s">
        <v>5</v>
      </c>
      <c r="C5366" s="4" t="s">
        <v>10</v>
      </c>
    </row>
    <row r="5367" spans="1:6">
      <c r="A5367" t="n">
        <v>40512</v>
      </c>
      <c r="B5367" s="32" t="n">
        <v>16</v>
      </c>
      <c r="C5367" s="7" t="n">
        <v>0</v>
      </c>
    </row>
    <row r="5368" spans="1:6">
      <c r="A5368" t="s">
        <v>4</v>
      </c>
      <c r="B5368" s="4" t="s">
        <v>5</v>
      </c>
      <c r="C5368" s="4" t="s">
        <v>9</v>
      </c>
    </row>
    <row r="5369" spans="1:6">
      <c r="A5369" t="n">
        <v>40515</v>
      </c>
      <c r="B5369" s="46" t="n">
        <v>15</v>
      </c>
      <c r="C5369" s="7" t="n">
        <v>4096</v>
      </c>
    </row>
    <row r="5370" spans="1:6">
      <c r="A5370" t="s">
        <v>4</v>
      </c>
      <c r="B5370" s="4" t="s">
        <v>5</v>
      </c>
      <c r="C5370" s="4" t="s">
        <v>13</v>
      </c>
      <c r="D5370" s="4" t="s">
        <v>6</v>
      </c>
    </row>
    <row r="5371" spans="1:6">
      <c r="A5371" t="n">
        <v>40520</v>
      </c>
      <c r="B5371" s="9" t="n">
        <v>2</v>
      </c>
      <c r="C5371" s="7" t="n">
        <v>11</v>
      </c>
      <c r="D5371" s="7" t="s">
        <v>40</v>
      </c>
    </row>
    <row r="5372" spans="1:6">
      <c r="A5372" t="s">
        <v>4</v>
      </c>
      <c r="B5372" s="4" t="s">
        <v>5</v>
      </c>
      <c r="C5372" s="4" t="s">
        <v>13</v>
      </c>
      <c r="D5372" s="4" t="s">
        <v>10</v>
      </c>
      <c r="E5372" s="4" t="s">
        <v>13</v>
      </c>
      <c r="F5372" s="4" t="s">
        <v>6</v>
      </c>
    </row>
    <row r="5373" spans="1:6">
      <c r="A5373" t="n">
        <v>40533</v>
      </c>
      <c r="B5373" s="66" t="n">
        <v>39</v>
      </c>
      <c r="C5373" s="7" t="n">
        <v>10</v>
      </c>
      <c r="D5373" s="7" t="n">
        <v>65533</v>
      </c>
      <c r="E5373" s="7" t="n">
        <v>200</v>
      </c>
      <c r="F5373" s="7" t="s">
        <v>392</v>
      </c>
    </row>
    <row r="5374" spans="1:6">
      <c r="A5374" t="s">
        <v>4</v>
      </c>
      <c r="B5374" s="4" t="s">
        <v>5</v>
      </c>
      <c r="C5374" s="4" t="s">
        <v>13</v>
      </c>
      <c r="D5374" s="4" t="s">
        <v>10</v>
      </c>
      <c r="E5374" s="4" t="s">
        <v>13</v>
      </c>
      <c r="F5374" s="4" t="s">
        <v>6</v>
      </c>
    </row>
    <row r="5375" spans="1:6">
      <c r="A5375" t="n">
        <v>40557</v>
      </c>
      <c r="B5375" s="66" t="n">
        <v>39</v>
      </c>
      <c r="C5375" s="7" t="n">
        <v>10</v>
      </c>
      <c r="D5375" s="7" t="n">
        <v>65533</v>
      </c>
      <c r="E5375" s="7" t="n">
        <v>201</v>
      </c>
      <c r="F5375" s="7" t="s">
        <v>393</v>
      </c>
    </row>
    <row r="5376" spans="1:6">
      <c r="A5376" t="s">
        <v>4</v>
      </c>
      <c r="B5376" s="4" t="s">
        <v>5</v>
      </c>
      <c r="C5376" s="4" t="s">
        <v>13</v>
      </c>
      <c r="D5376" s="4" t="s">
        <v>10</v>
      </c>
      <c r="E5376" s="4" t="s">
        <v>13</v>
      </c>
      <c r="F5376" s="4" t="s">
        <v>6</v>
      </c>
    </row>
    <row r="5377" spans="1:13">
      <c r="A5377" t="n">
        <v>40581</v>
      </c>
      <c r="B5377" s="66" t="n">
        <v>39</v>
      </c>
      <c r="C5377" s="7" t="n">
        <v>10</v>
      </c>
      <c r="D5377" s="7" t="n">
        <v>65533</v>
      </c>
      <c r="E5377" s="7" t="n">
        <v>202</v>
      </c>
      <c r="F5377" s="7" t="s">
        <v>394</v>
      </c>
    </row>
    <row r="5378" spans="1:13">
      <c r="A5378" t="s">
        <v>4</v>
      </c>
      <c r="B5378" s="4" t="s">
        <v>5</v>
      </c>
      <c r="C5378" s="4" t="s">
        <v>13</v>
      </c>
      <c r="D5378" s="4" t="s">
        <v>10</v>
      </c>
      <c r="E5378" s="4" t="s">
        <v>13</v>
      </c>
      <c r="F5378" s="4" t="s">
        <v>6</v>
      </c>
    </row>
    <row r="5379" spans="1:13">
      <c r="A5379" t="n">
        <v>40605</v>
      </c>
      <c r="B5379" s="66" t="n">
        <v>39</v>
      </c>
      <c r="C5379" s="7" t="n">
        <v>10</v>
      </c>
      <c r="D5379" s="7" t="n">
        <v>65533</v>
      </c>
      <c r="E5379" s="7" t="n">
        <v>203</v>
      </c>
      <c r="F5379" s="7" t="s">
        <v>395</v>
      </c>
    </row>
    <row r="5380" spans="1:13">
      <c r="A5380" t="s">
        <v>4</v>
      </c>
      <c r="B5380" s="4" t="s">
        <v>5</v>
      </c>
      <c r="C5380" s="4" t="s">
        <v>13</v>
      </c>
      <c r="D5380" s="4" t="s">
        <v>10</v>
      </c>
      <c r="E5380" s="4" t="s">
        <v>13</v>
      </c>
      <c r="F5380" s="4" t="s">
        <v>6</v>
      </c>
    </row>
    <row r="5381" spans="1:13">
      <c r="A5381" t="n">
        <v>40630</v>
      </c>
      <c r="B5381" s="66" t="n">
        <v>39</v>
      </c>
      <c r="C5381" s="7" t="n">
        <v>10</v>
      </c>
      <c r="D5381" s="7" t="n">
        <v>65533</v>
      </c>
      <c r="E5381" s="7" t="n">
        <v>204</v>
      </c>
      <c r="F5381" s="7" t="s">
        <v>396</v>
      </c>
    </row>
    <row r="5382" spans="1:13">
      <c r="A5382" t="s">
        <v>4</v>
      </c>
      <c r="B5382" s="4" t="s">
        <v>5</v>
      </c>
      <c r="C5382" s="4" t="s">
        <v>13</v>
      </c>
      <c r="D5382" s="4" t="s">
        <v>10</v>
      </c>
      <c r="E5382" s="4" t="s">
        <v>13</v>
      </c>
      <c r="F5382" s="4" t="s">
        <v>6</v>
      </c>
    </row>
    <row r="5383" spans="1:13">
      <c r="A5383" t="n">
        <v>40654</v>
      </c>
      <c r="B5383" s="66" t="n">
        <v>39</v>
      </c>
      <c r="C5383" s="7" t="n">
        <v>10</v>
      </c>
      <c r="D5383" s="7" t="n">
        <v>65533</v>
      </c>
      <c r="E5383" s="7" t="n">
        <v>205</v>
      </c>
      <c r="F5383" s="7" t="s">
        <v>397</v>
      </c>
    </row>
    <row r="5384" spans="1:13">
      <c r="A5384" t="s">
        <v>4</v>
      </c>
      <c r="B5384" s="4" t="s">
        <v>5</v>
      </c>
      <c r="C5384" s="4" t="s">
        <v>13</v>
      </c>
      <c r="D5384" s="4" t="s">
        <v>10</v>
      </c>
      <c r="E5384" s="4" t="s">
        <v>13</v>
      </c>
      <c r="F5384" s="4" t="s">
        <v>6</v>
      </c>
    </row>
    <row r="5385" spans="1:13">
      <c r="A5385" t="n">
        <v>40678</v>
      </c>
      <c r="B5385" s="66" t="n">
        <v>39</v>
      </c>
      <c r="C5385" s="7" t="n">
        <v>10</v>
      </c>
      <c r="D5385" s="7" t="n">
        <v>65533</v>
      </c>
      <c r="E5385" s="7" t="n">
        <v>206</v>
      </c>
      <c r="F5385" s="7" t="s">
        <v>398</v>
      </c>
    </row>
    <row r="5386" spans="1:13">
      <c r="A5386" t="s">
        <v>4</v>
      </c>
      <c r="B5386" s="4" t="s">
        <v>5</v>
      </c>
      <c r="C5386" s="4" t="s">
        <v>13</v>
      </c>
      <c r="D5386" s="4" t="s">
        <v>10</v>
      </c>
      <c r="E5386" s="4" t="s">
        <v>13</v>
      </c>
      <c r="F5386" s="4" t="s">
        <v>6</v>
      </c>
    </row>
    <row r="5387" spans="1:13">
      <c r="A5387" t="n">
        <v>40702</v>
      </c>
      <c r="B5387" s="66" t="n">
        <v>39</v>
      </c>
      <c r="C5387" s="7" t="n">
        <v>10</v>
      </c>
      <c r="D5387" s="7" t="n">
        <v>65533</v>
      </c>
      <c r="E5387" s="7" t="n">
        <v>207</v>
      </c>
      <c r="F5387" s="7" t="s">
        <v>399</v>
      </c>
    </row>
    <row r="5388" spans="1:13">
      <c r="A5388" t="s">
        <v>4</v>
      </c>
      <c r="B5388" s="4" t="s">
        <v>5</v>
      </c>
      <c r="C5388" s="4" t="s">
        <v>13</v>
      </c>
      <c r="D5388" s="4" t="s">
        <v>10</v>
      </c>
      <c r="E5388" s="4" t="s">
        <v>13</v>
      </c>
      <c r="F5388" s="4" t="s">
        <v>6</v>
      </c>
    </row>
    <row r="5389" spans="1:13">
      <c r="A5389" t="n">
        <v>40727</v>
      </c>
      <c r="B5389" s="66" t="n">
        <v>39</v>
      </c>
      <c r="C5389" s="7" t="n">
        <v>10</v>
      </c>
      <c r="D5389" s="7" t="n">
        <v>65533</v>
      </c>
      <c r="E5389" s="7" t="n">
        <v>208</v>
      </c>
      <c r="F5389" s="7" t="s">
        <v>400</v>
      </c>
    </row>
    <row r="5390" spans="1:13">
      <c r="A5390" t="s">
        <v>4</v>
      </c>
      <c r="B5390" s="4" t="s">
        <v>5</v>
      </c>
      <c r="C5390" s="4" t="s">
        <v>13</v>
      </c>
      <c r="D5390" s="4" t="s">
        <v>10</v>
      </c>
      <c r="E5390" s="4" t="s">
        <v>13</v>
      </c>
      <c r="F5390" s="4" t="s">
        <v>6</v>
      </c>
    </row>
    <row r="5391" spans="1:13">
      <c r="A5391" t="n">
        <v>40752</v>
      </c>
      <c r="B5391" s="66" t="n">
        <v>39</v>
      </c>
      <c r="C5391" s="7" t="n">
        <v>10</v>
      </c>
      <c r="D5391" s="7" t="n">
        <v>65533</v>
      </c>
      <c r="E5391" s="7" t="n">
        <v>209</v>
      </c>
      <c r="F5391" s="7" t="s">
        <v>401</v>
      </c>
    </row>
    <row r="5392" spans="1:13">
      <c r="A5392" t="s">
        <v>4</v>
      </c>
      <c r="B5392" s="4" t="s">
        <v>5</v>
      </c>
      <c r="C5392" s="4" t="s">
        <v>13</v>
      </c>
      <c r="D5392" s="4" t="s">
        <v>10</v>
      </c>
      <c r="E5392" s="4" t="s">
        <v>13</v>
      </c>
      <c r="F5392" s="4" t="s">
        <v>6</v>
      </c>
    </row>
    <row r="5393" spans="1:6">
      <c r="A5393" t="n">
        <v>40776</v>
      </c>
      <c r="B5393" s="66" t="n">
        <v>39</v>
      </c>
      <c r="C5393" s="7" t="n">
        <v>10</v>
      </c>
      <c r="D5393" s="7" t="n">
        <v>65533</v>
      </c>
      <c r="E5393" s="7" t="n">
        <v>210</v>
      </c>
      <c r="F5393" s="7" t="s">
        <v>402</v>
      </c>
    </row>
    <row r="5394" spans="1:6">
      <c r="A5394" t="s">
        <v>4</v>
      </c>
      <c r="B5394" s="4" t="s">
        <v>5</v>
      </c>
      <c r="C5394" s="4" t="s">
        <v>13</v>
      </c>
      <c r="D5394" s="4" t="s">
        <v>10</v>
      </c>
      <c r="E5394" s="4" t="s">
        <v>13</v>
      </c>
      <c r="F5394" s="4" t="s">
        <v>6</v>
      </c>
    </row>
    <row r="5395" spans="1:6">
      <c r="A5395" t="n">
        <v>40800</v>
      </c>
      <c r="B5395" s="66" t="n">
        <v>39</v>
      </c>
      <c r="C5395" s="7" t="n">
        <v>10</v>
      </c>
      <c r="D5395" s="7" t="n">
        <v>65533</v>
      </c>
      <c r="E5395" s="7" t="n">
        <v>211</v>
      </c>
      <c r="F5395" s="7" t="s">
        <v>403</v>
      </c>
    </row>
    <row r="5396" spans="1:6">
      <c r="A5396" t="s">
        <v>4</v>
      </c>
      <c r="B5396" s="4" t="s">
        <v>5</v>
      </c>
      <c r="C5396" s="4" t="s">
        <v>13</v>
      </c>
      <c r="D5396" s="4" t="s">
        <v>10</v>
      </c>
      <c r="E5396" s="4" t="s">
        <v>13</v>
      </c>
      <c r="F5396" s="4" t="s">
        <v>6</v>
      </c>
    </row>
    <row r="5397" spans="1:6">
      <c r="A5397" t="n">
        <v>40824</v>
      </c>
      <c r="B5397" s="66" t="n">
        <v>39</v>
      </c>
      <c r="C5397" s="7" t="n">
        <v>10</v>
      </c>
      <c r="D5397" s="7" t="n">
        <v>65533</v>
      </c>
      <c r="E5397" s="7" t="n">
        <v>212</v>
      </c>
      <c r="F5397" s="7" t="s">
        <v>404</v>
      </c>
    </row>
    <row r="5398" spans="1:6">
      <c r="A5398" t="s">
        <v>4</v>
      </c>
      <c r="B5398" s="4" t="s">
        <v>5</v>
      </c>
      <c r="C5398" s="4" t="s">
        <v>10</v>
      </c>
      <c r="D5398" s="4" t="s">
        <v>6</v>
      </c>
      <c r="E5398" s="4" t="s">
        <v>6</v>
      </c>
      <c r="F5398" s="4" t="s">
        <v>6</v>
      </c>
      <c r="G5398" s="4" t="s">
        <v>13</v>
      </c>
      <c r="H5398" s="4" t="s">
        <v>9</v>
      </c>
      <c r="I5398" s="4" t="s">
        <v>24</v>
      </c>
      <c r="J5398" s="4" t="s">
        <v>24</v>
      </c>
      <c r="K5398" s="4" t="s">
        <v>24</v>
      </c>
      <c r="L5398" s="4" t="s">
        <v>24</v>
      </c>
      <c r="M5398" s="4" t="s">
        <v>24</v>
      </c>
      <c r="N5398" s="4" t="s">
        <v>24</v>
      </c>
      <c r="O5398" s="4" t="s">
        <v>24</v>
      </c>
      <c r="P5398" s="4" t="s">
        <v>6</v>
      </c>
      <c r="Q5398" s="4" t="s">
        <v>6</v>
      </c>
      <c r="R5398" s="4" t="s">
        <v>9</v>
      </c>
      <c r="S5398" s="4" t="s">
        <v>13</v>
      </c>
      <c r="T5398" s="4" t="s">
        <v>9</v>
      </c>
      <c r="U5398" s="4" t="s">
        <v>9</v>
      </c>
      <c r="V5398" s="4" t="s">
        <v>10</v>
      </c>
    </row>
    <row r="5399" spans="1:6">
      <c r="A5399" t="n">
        <v>40847</v>
      </c>
      <c r="B5399" s="34" t="n">
        <v>19</v>
      </c>
      <c r="C5399" s="7" t="n">
        <v>7032</v>
      </c>
      <c r="D5399" s="7" t="s">
        <v>57</v>
      </c>
      <c r="E5399" s="7" t="s">
        <v>58</v>
      </c>
      <c r="F5399" s="7" t="s">
        <v>12</v>
      </c>
      <c r="G5399" s="7" t="n">
        <v>0</v>
      </c>
      <c r="H5399" s="7" t="n">
        <v>1</v>
      </c>
      <c r="I5399" s="7" t="n">
        <v>0</v>
      </c>
      <c r="J5399" s="7" t="n">
        <v>0</v>
      </c>
      <c r="K5399" s="7" t="n">
        <v>0</v>
      </c>
      <c r="L5399" s="7" t="n">
        <v>0</v>
      </c>
      <c r="M5399" s="7" t="n">
        <v>1</v>
      </c>
      <c r="N5399" s="7" t="n">
        <v>1.60000002384186</v>
      </c>
      <c r="O5399" s="7" t="n">
        <v>0.0900000035762787</v>
      </c>
      <c r="P5399" s="7" t="s">
        <v>12</v>
      </c>
      <c r="Q5399" s="7" t="s">
        <v>12</v>
      </c>
      <c r="R5399" s="7" t="n">
        <v>-1</v>
      </c>
      <c r="S5399" s="7" t="n">
        <v>0</v>
      </c>
      <c r="T5399" s="7" t="n">
        <v>0</v>
      </c>
      <c r="U5399" s="7" t="n">
        <v>0</v>
      </c>
      <c r="V5399" s="7" t="n">
        <v>0</v>
      </c>
    </row>
    <row r="5400" spans="1:6">
      <c r="A5400" t="s">
        <v>4</v>
      </c>
      <c r="B5400" s="4" t="s">
        <v>5</v>
      </c>
      <c r="C5400" s="4" t="s">
        <v>10</v>
      </c>
      <c r="D5400" s="4" t="s">
        <v>6</v>
      </c>
      <c r="E5400" s="4" t="s">
        <v>6</v>
      </c>
      <c r="F5400" s="4" t="s">
        <v>6</v>
      </c>
      <c r="G5400" s="4" t="s">
        <v>13</v>
      </c>
      <c r="H5400" s="4" t="s">
        <v>9</v>
      </c>
      <c r="I5400" s="4" t="s">
        <v>24</v>
      </c>
      <c r="J5400" s="4" t="s">
        <v>24</v>
      </c>
      <c r="K5400" s="4" t="s">
        <v>24</v>
      </c>
      <c r="L5400" s="4" t="s">
        <v>24</v>
      </c>
      <c r="M5400" s="4" t="s">
        <v>24</v>
      </c>
      <c r="N5400" s="4" t="s">
        <v>24</v>
      </c>
      <c r="O5400" s="4" t="s">
        <v>24</v>
      </c>
      <c r="P5400" s="4" t="s">
        <v>6</v>
      </c>
      <c r="Q5400" s="4" t="s">
        <v>6</v>
      </c>
      <c r="R5400" s="4" t="s">
        <v>9</v>
      </c>
      <c r="S5400" s="4" t="s">
        <v>13</v>
      </c>
      <c r="T5400" s="4" t="s">
        <v>9</v>
      </c>
      <c r="U5400" s="4" t="s">
        <v>9</v>
      </c>
      <c r="V5400" s="4" t="s">
        <v>10</v>
      </c>
    </row>
    <row r="5401" spans="1:6">
      <c r="A5401" t="n">
        <v>40917</v>
      </c>
      <c r="B5401" s="34" t="n">
        <v>19</v>
      </c>
      <c r="C5401" s="7" t="n">
        <v>27</v>
      </c>
      <c r="D5401" s="7" t="s">
        <v>196</v>
      </c>
      <c r="E5401" s="7" t="s">
        <v>197</v>
      </c>
      <c r="F5401" s="7" t="s">
        <v>12</v>
      </c>
      <c r="G5401" s="7" t="n">
        <v>0</v>
      </c>
      <c r="H5401" s="7" t="n">
        <v>1</v>
      </c>
      <c r="I5401" s="7" t="n">
        <v>0</v>
      </c>
      <c r="J5401" s="7" t="n">
        <v>0</v>
      </c>
      <c r="K5401" s="7" t="n">
        <v>0</v>
      </c>
      <c r="L5401" s="7" t="n">
        <v>0</v>
      </c>
      <c r="M5401" s="7" t="n">
        <v>1</v>
      </c>
      <c r="N5401" s="7" t="n">
        <v>1.60000002384186</v>
      </c>
      <c r="O5401" s="7" t="n">
        <v>0.0900000035762787</v>
      </c>
      <c r="P5401" s="7" t="s">
        <v>12</v>
      </c>
      <c r="Q5401" s="7" t="s">
        <v>12</v>
      </c>
      <c r="R5401" s="7" t="n">
        <v>-1</v>
      </c>
      <c r="S5401" s="7" t="n">
        <v>0</v>
      </c>
      <c r="T5401" s="7" t="n">
        <v>0</v>
      </c>
      <c r="U5401" s="7" t="n">
        <v>0</v>
      </c>
      <c r="V5401" s="7" t="n">
        <v>0</v>
      </c>
    </row>
    <row r="5402" spans="1:6">
      <c r="A5402" t="s">
        <v>4</v>
      </c>
      <c r="B5402" s="4" t="s">
        <v>5</v>
      </c>
      <c r="C5402" s="4" t="s">
        <v>10</v>
      </c>
      <c r="D5402" s="4" t="s">
        <v>6</v>
      </c>
      <c r="E5402" s="4" t="s">
        <v>6</v>
      </c>
      <c r="F5402" s="4" t="s">
        <v>6</v>
      </c>
      <c r="G5402" s="4" t="s">
        <v>13</v>
      </c>
      <c r="H5402" s="4" t="s">
        <v>9</v>
      </c>
      <c r="I5402" s="4" t="s">
        <v>24</v>
      </c>
      <c r="J5402" s="4" t="s">
        <v>24</v>
      </c>
      <c r="K5402" s="4" t="s">
        <v>24</v>
      </c>
      <c r="L5402" s="4" t="s">
        <v>24</v>
      </c>
      <c r="M5402" s="4" t="s">
        <v>24</v>
      </c>
      <c r="N5402" s="4" t="s">
        <v>24</v>
      </c>
      <c r="O5402" s="4" t="s">
        <v>24</v>
      </c>
      <c r="P5402" s="4" t="s">
        <v>6</v>
      </c>
      <c r="Q5402" s="4" t="s">
        <v>6</v>
      </c>
      <c r="R5402" s="4" t="s">
        <v>9</v>
      </c>
      <c r="S5402" s="4" t="s">
        <v>13</v>
      </c>
      <c r="T5402" s="4" t="s">
        <v>9</v>
      </c>
      <c r="U5402" s="4" t="s">
        <v>9</v>
      </c>
      <c r="V5402" s="4" t="s">
        <v>10</v>
      </c>
    </row>
    <row r="5403" spans="1:6">
      <c r="A5403" t="n">
        <v>40987</v>
      </c>
      <c r="B5403" s="34" t="n">
        <v>19</v>
      </c>
      <c r="C5403" s="7" t="n">
        <v>29</v>
      </c>
      <c r="D5403" s="7" t="s">
        <v>198</v>
      </c>
      <c r="E5403" s="7" t="s">
        <v>199</v>
      </c>
      <c r="F5403" s="7" t="s">
        <v>12</v>
      </c>
      <c r="G5403" s="7" t="n">
        <v>0</v>
      </c>
      <c r="H5403" s="7" t="n">
        <v>1</v>
      </c>
      <c r="I5403" s="7" t="n">
        <v>0</v>
      </c>
      <c r="J5403" s="7" t="n">
        <v>0</v>
      </c>
      <c r="K5403" s="7" t="n">
        <v>0</v>
      </c>
      <c r="L5403" s="7" t="n">
        <v>0</v>
      </c>
      <c r="M5403" s="7" t="n">
        <v>1</v>
      </c>
      <c r="N5403" s="7" t="n">
        <v>1.60000002384186</v>
      </c>
      <c r="O5403" s="7" t="n">
        <v>0.0900000035762787</v>
      </c>
      <c r="P5403" s="7" t="s">
        <v>12</v>
      </c>
      <c r="Q5403" s="7" t="s">
        <v>12</v>
      </c>
      <c r="R5403" s="7" t="n">
        <v>-1</v>
      </c>
      <c r="S5403" s="7" t="n">
        <v>0</v>
      </c>
      <c r="T5403" s="7" t="n">
        <v>0</v>
      </c>
      <c r="U5403" s="7" t="n">
        <v>0</v>
      </c>
      <c r="V5403" s="7" t="n">
        <v>0</v>
      </c>
    </row>
    <row r="5404" spans="1:6">
      <c r="A5404" t="s">
        <v>4</v>
      </c>
      <c r="B5404" s="4" t="s">
        <v>5</v>
      </c>
      <c r="C5404" s="4" t="s">
        <v>10</v>
      </c>
      <c r="D5404" s="4" t="s">
        <v>6</v>
      </c>
      <c r="E5404" s="4" t="s">
        <v>6</v>
      </c>
      <c r="F5404" s="4" t="s">
        <v>6</v>
      </c>
      <c r="G5404" s="4" t="s">
        <v>13</v>
      </c>
      <c r="H5404" s="4" t="s">
        <v>9</v>
      </c>
      <c r="I5404" s="4" t="s">
        <v>24</v>
      </c>
      <c r="J5404" s="4" t="s">
        <v>24</v>
      </c>
      <c r="K5404" s="4" t="s">
        <v>24</v>
      </c>
      <c r="L5404" s="4" t="s">
        <v>24</v>
      </c>
      <c r="M5404" s="4" t="s">
        <v>24</v>
      </c>
      <c r="N5404" s="4" t="s">
        <v>24</v>
      </c>
      <c r="O5404" s="4" t="s">
        <v>24</v>
      </c>
      <c r="P5404" s="4" t="s">
        <v>6</v>
      </c>
      <c r="Q5404" s="4" t="s">
        <v>6</v>
      </c>
      <c r="R5404" s="4" t="s">
        <v>9</v>
      </c>
      <c r="S5404" s="4" t="s">
        <v>13</v>
      </c>
      <c r="T5404" s="4" t="s">
        <v>9</v>
      </c>
      <c r="U5404" s="4" t="s">
        <v>9</v>
      </c>
      <c r="V5404" s="4" t="s">
        <v>10</v>
      </c>
    </row>
    <row r="5405" spans="1:6">
      <c r="A5405" t="n">
        <v>41058</v>
      </c>
      <c r="B5405" s="34" t="n">
        <v>19</v>
      </c>
      <c r="C5405" s="7" t="n">
        <v>11</v>
      </c>
      <c r="D5405" s="7" t="s">
        <v>405</v>
      </c>
      <c r="E5405" s="7" t="s">
        <v>406</v>
      </c>
      <c r="F5405" s="7" t="s">
        <v>12</v>
      </c>
      <c r="G5405" s="7" t="n">
        <v>0</v>
      </c>
      <c r="H5405" s="7" t="n">
        <v>1</v>
      </c>
      <c r="I5405" s="7" t="n">
        <v>0</v>
      </c>
      <c r="J5405" s="7" t="n">
        <v>0</v>
      </c>
      <c r="K5405" s="7" t="n">
        <v>0</v>
      </c>
      <c r="L5405" s="7" t="n">
        <v>0</v>
      </c>
      <c r="M5405" s="7" t="n">
        <v>1</v>
      </c>
      <c r="N5405" s="7" t="n">
        <v>1.60000002384186</v>
      </c>
      <c r="O5405" s="7" t="n">
        <v>0.0900000035762787</v>
      </c>
      <c r="P5405" s="7" t="s">
        <v>12</v>
      </c>
      <c r="Q5405" s="7" t="s">
        <v>12</v>
      </c>
      <c r="R5405" s="7" t="n">
        <v>-1</v>
      </c>
      <c r="S5405" s="7" t="n">
        <v>0</v>
      </c>
      <c r="T5405" s="7" t="n">
        <v>0</v>
      </c>
      <c r="U5405" s="7" t="n">
        <v>0</v>
      </c>
      <c r="V5405" s="7" t="n">
        <v>0</v>
      </c>
    </row>
    <row r="5406" spans="1:6">
      <c r="A5406" t="s">
        <v>4</v>
      </c>
      <c r="B5406" s="4" t="s">
        <v>5</v>
      </c>
      <c r="C5406" s="4" t="s">
        <v>10</v>
      </c>
      <c r="D5406" s="4" t="s">
        <v>6</v>
      </c>
      <c r="E5406" s="4" t="s">
        <v>6</v>
      </c>
      <c r="F5406" s="4" t="s">
        <v>6</v>
      </c>
      <c r="G5406" s="4" t="s">
        <v>13</v>
      </c>
      <c r="H5406" s="4" t="s">
        <v>9</v>
      </c>
      <c r="I5406" s="4" t="s">
        <v>24</v>
      </c>
      <c r="J5406" s="4" t="s">
        <v>24</v>
      </c>
      <c r="K5406" s="4" t="s">
        <v>24</v>
      </c>
      <c r="L5406" s="4" t="s">
        <v>24</v>
      </c>
      <c r="M5406" s="4" t="s">
        <v>24</v>
      </c>
      <c r="N5406" s="4" t="s">
        <v>24</v>
      </c>
      <c r="O5406" s="4" t="s">
        <v>24</v>
      </c>
      <c r="P5406" s="4" t="s">
        <v>6</v>
      </c>
      <c r="Q5406" s="4" t="s">
        <v>6</v>
      </c>
      <c r="R5406" s="4" t="s">
        <v>9</v>
      </c>
      <c r="S5406" s="4" t="s">
        <v>13</v>
      </c>
      <c r="T5406" s="4" t="s">
        <v>9</v>
      </c>
      <c r="U5406" s="4" t="s">
        <v>9</v>
      </c>
      <c r="V5406" s="4" t="s">
        <v>10</v>
      </c>
    </row>
    <row r="5407" spans="1:6">
      <c r="A5407" t="n">
        <v>41137</v>
      </c>
      <c r="B5407" s="34" t="n">
        <v>19</v>
      </c>
      <c r="C5407" s="7" t="n">
        <v>7014</v>
      </c>
      <c r="D5407" s="7" t="s">
        <v>407</v>
      </c>
      <c r="E5407" s="7" t="s">
        <v>408</v>
      </c>
      <c r="F5407" s="7" t="s">
        <v>12</v>
      </c>
      <c r="G5407" s="7" t="n">
        <v>0</v>
      </c>
      <c r="H5407" s="7" t="n">
        <v>1</v>
      </c>
      <c r="I5407" s="7" t="n">
        <v>0</v>
      </c>
      <c r="J5407" s="7" t="n">
        <v>0</v>
      </c>
      <c r="K5407" s="7" t="n">
        <v>0</v>
      </c>
      <c r="L5407" s="7" t="n">
        <v>0</v>
      </c>
      <c r="M5407" s="7" t="n">
        <v>1</v>
      </c>
      <c r="N5407" s="7" t="n">
        <v>1.60000002384186</v>
      </c>
      <c r="O5407" s="7" t="n">
        <v>0.0900000035762787</v>
      </c>
      <c r="P5407" s="7" t="s">
        <v>12</v>
      </c>
      <c r="Q5407" s="7" t="s">
        <v>12</v>
      </c>
      <c r="R5407" s="7" t="n">
        <v>-1</v>
      </c>
      <c r="S5407" s="7" t="n">
        <v>0</v>
      </c>
      <c r="T5407" s="7" t="n">
        <v>0</v>
      </c>
      <c r="U5407" s="7" t="n">
        <v>0</v>
      </c>
      <c r="V5407" s="7" t="n">
        <v>0</v>
      </c>
    </row>
    <row r="5408" spans="1:6">
      <c r="A5408" t="s">
        <v>4</v>
      </c>
      <c r="B5408" s="4" t="s">
        <v>5</v>
      </c>
      <c r="C5408" s="4" t="s">
        <v>10</v>
      </c>
      <c r="D5408" s="4" t="s">
        <v>6</v>
      </c>
      <c r="E5408" s="4" t="s">
        <v>6</v>
      </c>
      <c r="F5408" s="4" t="s">
        <v>6</v>
      </c>
      <c r="G5408" s="4" t="s">
        <v>13</v>
      </c>
      <c r="H5408" s="4" t="s">
        <v>9</v>
      </c>
      <c r="I5408" s="4" t="s">
        <v>24</v>
      </c>
      <c r="J5408" s="4" t="s">
        <v>24</v>
      </c>
      <c r="K5408" s="4" t="s">
        <v>24</v>
      </c>
      <c r="L5408" s="4" t="s">
        <v>24</v>
      </c>
      <c r="M5408" s="4" t="s">
        <v>24</v>
      </c>
      <c r="N5408" s="4" t="s">
        <v>24</v>
      </c>
      <c r="O5408" s="4" t="s">
        <v>24</v>
      </c>
      <c r="P5408" s="4" t="s">
        <v>6</v>
      </c>
      <c r="Q5408" s="4" t="s">
        <v>6</v>
      </c>
      <c r="R5408" s="4" t="s">
        <v>9</v>
      </c>
      <c r="S5408" s="4" t="s">
        <v>13</v>
      </c>
      <c r="T5408" s="4" t="s">
        <v>9</v>
      </c>
      <c r="U5408" s="4" t="s">
        <v>9</v>
      </c>
      <c r="V5408" s="4" t="s">
        <v>10</v>
      </c>
    </row>
    <row r="5409" spans="1:22">
      <c r="A5409" t="n">
        <v>41213</v>
      </c>
      <c r="B5409" s="34" t="n">
        <v>19</v>
      </c>
      <c r="C5409" s="7" t="n">
        <v>5259</v>
      </c>
      <c r="D5409" s="7" t="s">
        <v>409</v>
      </c>
      <c r="E5409" s="7" t="s">
        <v>410</v>
      </c>
      <c r="F5409" s="7" t="s">
        <v>12</v>
      </c>
      <c r="G5409" s="7" t="n">
        <v>0</v>
      </c>
      <c r="H5409" s="7" t="n">
        <v>1</v>
      </c>
      <c r="I5409" s="7" t="n">
        <v>0</v>
      </c>
      <c r="J5409" s="7" t="n">
        <v>0</v>
      </c>
      <c r="K5409" s="7" t="n">
        <v>0</v>
      </c>
      <c r="L5409" s="7" t="n">
        <v>0</v>
      </c>
      <c r="M5409" s="7" t="n">
        <v>1</v>
      </c>
      <c r="N5409" s="7" t="n">
        <v>1.60000002384186</v>
      </c>
      <c r="O5409" s="7" t="n">
        <v>0.0900000035762787</v>
      </c>
      <c r="P5409" s="7" t="s">
        <v>12</v>
      </c>
      <c r="Q5409" s="7" t="s">
        <v>12</v>
      </c>
      <c r="R5409" s="7" t="n">
        <v>-1</v>
      </c>
      <c r="S5409" s="7" t="n">
        <v>0</v>
      </c>
      <c r="T5409" s="7" t="n">
        <v>0</v>
      </c>
      <c r="U5409" s="7" t="n">
        <v>0</v>
      </c>
      <c r="V5409" s="7" t="n">
        <v>0</v>
      </c>
    </row>
    <row r="5410" spans="1:22">
      <c r="A5410" t="s">
        <v>4</v>
      </c>
      <c r="B5410" s="4" t="s">
        <v>5</v>
      </c>
      <c r="C5410" s="4" t="s">
        <v>10</v>
      </c>
      <c r="D5410" s="4" t="s">
        <v>6</v>
      </c>
      <c r="E5410" s="4" t="s">
        <v>6</v>
      </c>
      <c r="F5410" s="4" t="s">
        <v>6</v>
      </c>
      <c r="G5410" s="4" t="s">
        <v>13</v>
      </c>
      <c r="H5410" s="4" t="s">
        <v>9</v>
      </c>
      <c r="I5410" s="4" t="s">
        <v>24</v>
      </c>
      <c r="J5410" s="4" t="s">
        <v>24</v>
      </c>
      <c r="K5410" s="4" t="s">
        <v>24</v>
      </c>
      <c r="L5410" s="4" t="s">
        <v>24</v>
      </c>
      <c r="M5410" s="4" t="s">
        <v>24</v>
      </c>
      <c r="N5410" s="4" t="s">
        <v>24</v>
      </c>
      <c r="O5410" s="4" t="s">
        <v>24</v>
      </c>
      <c r="P5410" s="4" t="s">
        <v>6</v>
      </c>
      <c r="Q5410" s="4" t="s">
        <v>6</v>
      </c>
      <c r="R5410" s="4" t="s">
        <v>9</v>
      </c>
      <c r="S5410" s="4" t="s">
        <v>13</v>
      </c>
      <c r="T5410" s="4" t="s">
        <v>9</v>
      </c>
      <c r="U5410" s="4" t="s">
        <v>9</v>
      </c>
      <c r="V5410" s="4" t="s">
        <v>10</v>
      </c>
    </row>
    <row r="5411" spans="1:22">
      <c r="A5411" t="n">
        <v>41295</v>
      </c>
      <c r="B5411" s="34" t="n">
        <v>19</v>
      </c>
      <c r="C5411" s="7" t="n">
        <v>1560</v>
      </c>
      <c r="D5411" s="7" t="s">
        <v>411</v>
      </c>
      <c r="E5411" s="7" t="s">
        <v>412</v>
      </c>
      <c r="F5411" s="7" t="s">
        <v>12</v>
      </c>
      <c r="G5411" s="7" t="n">
        <v>0</v>
      </c>
      <c r="H5411" s="7" t="n">
        <v>1</v>
      </c>
      <c r="I5411" s="7" t="n">
        <v>0</v>
      </c>
      <c r="J5411" s="7" t="n">
        <v>0</v>
      </c>
      <c r="K5411" s="7" t="n">
        <v>0</v>
      </c>
      <c r="L5411" s="7" t="n">
        <v>0</v>
      </c>
      <c r="M5411" s="7" t="n">
        <v>1</v>
      </c>
      <c r="N5411" s="7" t="n">
        <v>1.60000002384186</v>
      </c>
      <c r="O5411" s="7" t="n">
        <v>0.0900000035762787</v>
      </c>
      <c r="P5411" s="7" t="s">
        <v>18</v>
      </c>
      <c r="Q5411" s="7" t="s">
        <v>12</v>
      </c>
      <c r="R5411" s="7" t="n">
        <v>-1</v>
      </c>
      <c r="S5411" s="7" t="n">
        <v>0</v>
      </c>
      <c r="T5411" s="7" t="n">
        <v>0</v>
      </c>
      <c r="U5411" s="7" t="n">
        <v>0</v>
      </c>
      <c r="V5411" s="7" t="n">
        <v>0</v>
      </c>
    </row>
    <row r="5412" spans="1:22">
      <c r="A5412" t="s">
        <v>4</v>
      </c>
      <c r="B5412" s="4" t="s">
        <v>5</v>
      </c>
      <c r="C5412" s="4" t="s">
        <v>10</v>
      </c>
      <c r="D5412" s="4" t="s">
        <v>6</v>
      </c>
      <c r="E5412" s="4" t="s">
        <v>6</v>
      </c>
      <c r="F5412" s="4" t="s">
        <v>6</v>
      </c>
      <c r="G5412" s="4" t="s">
        <v>13</v>
      </c>
      <c r="H5412" s="4" t="s">
        <v>9</v>
      </c>
      <c r="I5412" s="4" t="s">
        <v>24</v>
      </c>
      <c r="J5412" s="4" t="s">
        <v>24</v>
      </c>
      <c r="K5412" s="4" t="s">
        <v>24</v>
      </c>
      <c r="L5412" s="4" t="s">
        <v>24</v>
      </c>
      <c r="M5412" s="4" t="s">
        <v>24</v>
      </c>
      <c r="N5412" s="4" t="s">
        <v>24</v>
      </c>
      <c r="O5412" s="4" t="s">
        <v>24</v>
      </c>
      <c r="P5412" s="4" t="s">
        <v>6</v>
      </c>
      <c r="Q5412" s="4" t="s">
        <v>6</v>
      </c>
      <c r="R5412" s="4" t="s">
        <v>9</v>
      </c>
      <c r="S5412" s="4" t="s">
        <v>13</v>
      </c>
      <c r="T5412" s="4" t="s">
        <v>9</v>
      </c>
      <c r="U5412" s="4" t="s">
        <v>9</v>
      </c>
      <c r="V5412" s="4" t="s">
        <v>10</v>
      </c>
    </row>
    <row r="5413" spans="1:22">
      <c r="A5413" t="n">
        <v>41384</v>
      </c>
      <c r="B5413" s="34" t="n">
        <v>19</v>
      </c>
      <c r="C5413" s="7" t="n">
        <v>1561</v>
      </c>
      <c r="D5413" s="7" t="s">
        <v>413</v>
      </c>
      <c r="E5413" s="7" t="s">
        <v>414</v>
      </c>
      <c r="F5413" s="7" t="s">
        <v>12</v>
      </c>
      <c r="G5413" s="7" t="n">
        <v>0</v>
      </c>
      <c r="H5413" s="7" t="n">
        <v>1</v>
      </c>
      <c r="I5413" s="7" t="n">
        <v>0</v>
      </c>
      <c r="J5413" s="7" t="n">
        <v>0</v>
      </c>
      <c r="K5413" s="7" t="n">
        <v>0</v>
      </c>
      <c r="L5413" s="7" t="n">
        <v>0</v>
      </c>
      <c r="M5413" s="7" t="n">
        <v>1</v>
      </c>
      <c r="N5413" s="7" t="n">
        <v>1.60000002384186</v>
      </c>
      <c r="O5413" s="7" t="n">
        <v>0.0900000035762787</v>
      </c>
      <c r="P5413" s="7" t="s">
        <v>415</v>
      </c>
      <c r="Q5413" s="7" t="s">
        <v>12</v>
      </c>
      <c r="R5413" s="7" t="n">
        <v>-1</v>
      </c>
      <c r="S5413" s="7" t="n">
        <v>0</v>
      </c>
      <c r="T5413" s="7" t="n">
        <v>0</v>
      </c>
      <c r="U5413" s="7" t="n">
        <v>0</v>
      </c>
      <c r="V5413" s="7" t="n">
        <v>0</v>
      </c>
    </row>
    <row r="5414" spans="1:22">
      <c r="A5414" t="s">
        <v>4</v>
      </c>
      <c r="B5414" s="4" t="s">
        <v>5</v>
      </c>
      <c r="C5414" s="4" t="s">
        <v>10</v>
      </c>
      <c r="D5414" s="4" t="s">
        <v>6</v>
      </c>
      <c r="E5414" s="4" t="s">
        <v>6</v>
      </c>
      <c r="F5414" s="4" t="s">
        <v>6</v>
      </c>
      <c r="G5414" s="4" t="s">
        <v>13</v>
      </c>
      <c r="H5414" s="4" t="s">
        <v>9</v>
      </c>
      <c r="I5414" s="4" t="s">
        <v>24</v>
      </c>
      <c r="J5414" s="4" t="s">
        <v>24</v>
      </c>
      <c r="K5414" s="4" t="s">
        <v>24</v>
      </c>
      <c r="L5414" s="4" t="s">
        <v>24</v>
      </c>
      <c r="M5414" s="4" t="s">
        <v>24</v>
      </c>
      <c r="N5414" s="4" t="s">
        <v>24</v>
      </c>
      <c r="O5414" s="4" t="s">
        <v>24</v>
      </c>
      <c r="P5414" s="4" t="s">
        <v>6</v>
      </c>
      <c r="Q5414" s="4" t="s">
        <v>6</v>
      </c>
      <c r="R5414" s="4" t="s">
        <v>9</v>
      </c>
      <c r="S5414" s="4" t="s">
        <v>13</v>
      </c>
      <c r="T5414" s="4" t="s">
        <v>9</v>
      </c>
      <c r="U5414" s="4" t="s">
        <v>9</v>
      </c>
      <c r="V5414" s="4" t="s">
        <v>10</v>
      </c>
    </row>
    <row r="5415" spans="1:22">
      <c r="A5415" t="n">
        <v>41460</v>
      </c>
      <c r="B5415" s="34" t="n">
        <v>19</v>
      </c>
      <c r="C5415" s="7" t="n">
        <v>1562</v>
      </c>
      <c r="D5415" s="7" t="s">
        <v>413</v>
      </c>
      <c r="E5415" s="7" t="s">
        <v>414</v>
      </c>
      <c r="F5415" s="7" t="s">
        <v>12</v>
      </c>
      <c r="G5415" s="7" t="n">
        <v>0</v>
      </c>
      <c r="H5415" s="7" t="n">
        <v>1</v>
      </c>
      <c r="I5415" s="7" t="n">
        <v>0</v>
      </c>
      <c r="J5415" s="7" t="n">
        <v>0</v>
      </c>
      <c r="K5415" s="7" t="n">
        <v>0</v>
      </c>
      <c r="L5415" s="7" t="n">
        <v>0</v>
      </c>
      <c r="M5415" s="7" t="n">
        <v>1</v>
      </c>
      <c r="N5415" s="7" t="n">
        <v>1.60000002384186</v>
      </c>
      <c r="O5415" s="7" t="n">
        <v>0.0900000035762787</v>
      </c>
      <c r="P5415" s="7" t="s">
        <v>415</v>
      </c>
      <c r="Q5415" s="7" t="s">
        <v>12</v>
      </c>
      <c r="R5415" s="7" t="n">
        <v>-1</v>
      </c>
      <c r="S5415" s="7" t="n">
        <v>0</v>
      </c>
      <c r="T5415" s="7" t="n">
        <v>0</v>
      </c>
      <c r="U5415" s="7" t="n">
        <v>0</v>
      </c>
      <c r="V5415" s="7" t="n">
        <v>0</v>
      </c>
    </row>
    <row r="5416" spans="1:22">
      <c r="A5416" t="s">
        <v>4</v>
      </c>
      <c r="B5416" s="4" t="s">
        <v>5</v>
      </c>
      <c r="C5416" s="4" t="s">
        <v>10</v>
      </c>
      <c r="D5416" s="4" t="s">
        <v>6</v>
      </c>
      <c r="E5416" s="4" t="s">
        <v>6</v>
      </c>
      <c r="F5416" s="4" t="s">
        <v>6</v>
      </c>
      <c r="G5416" s="4" t="s">
        <v>13</v>
      </c>
      <c r="H5416" s="4" t="s">
        <v>9</v>
      </c>
      <c r="I5416" s="4" t="s">
        <v>24</v>
      </c>
      <c r="J5416" s="4" t="s">
        <v>24</v>
      </c>
      <c r="K5416" s="4" t="s">
        <v>24</v>
      </c>
      <c r="L5416" s="4" t="s">
        <v>24</v>
      </c>
      <c r="M5416" s="4" t="s">
        <v>24</v>
      </c>
      <c r="N5416" s="4" t="s">
        <v>24</v>
      </c>
      <c r="O5416" s="4" t="s">
        <v>24</v>
      </c>
      <c r="P5416" s="4" t="s">
        <v>6</v>
      </c>
      <c r="Q5416" s="4" t="s">
        <v>6</v>
      </c>
      <c r="R5416" s="4" t="s">
        <v>9</v>
      </c>
      <c r="S5416" s="4" t="s">
        <v>13</v>
      </c>
      <c r="T5416" s="4" t="s">
        <v>9</v>
      </c>
      <c r="U5416" s="4" t="s">
        <v>9</v>
      </c>
      <c r="V5416" s="4" t="s">
        <v>10</v>
      </c>
    </row>
    <row r="5417" spans="1:22">
      <c r="A5417" t="n">
        <v>41536</v>
      </c>
      <c r="B5417" s="34" t="n">
        <v>19</v>
      </c>
      <c r="C5417" s="7" t="n">
        <v>1570</v>
      </c>
      <c r="D5417" s="7" t="s">
        <v>416</v>
      </c>
      <c r="E5417" s="7" t="s">
        <v>417</v>
      </c>
      <c r="F5417" s="7" t="s">
        <v>12</v>
      </c>
      <c r="G5417" s="7" t="n">
        <v>0</v>
      </c>
      <c r="H5417" s="7" t="n">
        <v>1</v>
      </c>
      <c r="I5417" s="7" t="n">
        <v>0</v>
      </c>
      <c r="J5417" s="7" t="n">
        <v>0</v>
      </c>
      <c r="K5417" s="7" t="n">
        <v>0</v>
      </c>
      <c r="L5417" s="7" t="n">
        <v>0</v>
      </c>
      <c r="M5417" s="7" t="n">
        <v>1</v>
      </c>
      <c r="N5417" s="7" t="n">
        <v>1.60000002384186</v>
      </c>
      <c r="O5417" s="7" t="n">
        <v>0.0900000035762787</v>
      </c>
      <c r="P5417" s="7" t="s">
        <v>12</v>
      </c>
      <c r="Q5417" s="7" t="s">
        <v>12</v>
      </c>
      <c r="R5417" s="7" t="n">
        <v>-1</v>
      </c>
      <c r="S5417" s="7" t="n">
        <v>0</v>
      </c>
      <c r="T5417" s="7" t="n">
        <v>0</v>
      </c>
      <c r="U5417" s="7" t="n">
        <v>0</v>
      </c>
      <c r="V5417" s="7" t="n">
        <v>0</v>
      </c>
    </row>
    <row r="5418" spans="1:22">
      <c r="A5418" t="s">
        <v>4</v>
      </c>
      <c r="B5418" s="4" t="s">
        <v>5</v>
      </c>
      <c r="C5418" s="4" t="s">
        <v>10</v>
      </c>
      <c r="D5418" s="4" t="s">
        <v>6</v>
      </c>
      <c r="E5418" s="4" t="s">
        <v>6</v>
      </c>
      <c r="F5418" s="4" t="s">
        <v>6</v>
      </c>
      <c r="G5418" s="4" t="s">
        <v>13</v>
      </c>
      <c r="H5418" s="4" t="s">
        <v>9</v>
      </c>
      <c r="I5418" s="4" t="s">
        <v>24</v>
      </c>
      <c r="J5418" s="4" t="s">
        <v>24</v>
      </c>
      <c r="K5418" s="4" t="s">
        <v>24</v>
      </c>
      <c r="L5418" s="4" t="s">
        <v>24</v>
      </c>
      <c r="M5418" s="4" t="s">
        <v>24</v>
      </c>
      <c r="N5418" s="4" t="s">
        <v>24</v>
      </c>
      <c r="O5418" s="4" t="s">
        <v>24</v>
      </c>
      <c r="P5418" s="4" t="s">
        <v>6</v>
      </c>
      <c r="Q5418" s="4" t="s">
        <v>6</v>
      </c>
      <c r="R5418" s="4" t="s">
        <v>9</v>
      </c>
      <c r="S5418" s="4" t="s">
        <v>13</v>
      </c>
      <c r="T5418" s="4" t="s">
        <v>9</v>
      </c>
      <c r="U5418" s="4" t="s">
        <v>9</v>
      </c>
      <c r="V5418" s="4" t="s">
        <v>10</v>
      </c>
    </row>
    <row r="5419" spans="1:22">
      <c r="A5419" t="n">
        <v>41610</v>
      </c>
      <c r="B5419" s="34" t="n">
        <v>19</v>
      </c>
      <c r="C5419" s="7" t="n">
        <v>1571</v>
      </c>
      <c r="D5419" s="7" t="s">
        <v>418</v>
      </c>
      <c r="E5419" s="7" t="s">
        <v>419</v>
      </c>
      <c r="F5419" s="7" t="s">
        <v>12</v>
      </c>
      <c r="G5419" s="7" t="n">
        <v>0</v>
      </c>
      <c r="H5419" s="7" t="n">
        <v>1</v>
      </c>
      <c r="I5419" s="7" t="n">
        <v>0</v>
      </c>
      <c r="J5419" s="7" t="n">
        <v>0</v>
      </c>
      <c r="K5419" s="7" t="n">
        <v>0</v>
      </c>
      <c r="L5419" s="7" t="n">
        <v>0</v>
      </c>
      <c r="M5419" s="7" t="n">
        <v>1</v>
      </c>
      <c r="N5419" s="7" t="n">
        <v>1.60000002384186</v>
      </c>
      <c r="O5419" s="7" t="n">
        <v>0.0900000035762787</v>
      </c>
      <c r="P5419" s="7" t="s">
        <v>12</v>
      </c>
      <c r="Q5419" s="7" t="s">
        <v>12</v>
      </c>
      <c r="R5419" s="7" t="n">
        <v>-1</v>
      </c>
      <c r="S5419" s="7" t="n">
        <v>0</v>
      </c>
      <c r="T5419" s="7" t="n">
        <v>0</v>
      </c>
      <c r="U5419" s="7" t="n">
        <v>0</v>
      </c>
      <c r="V5419" s="7" t="n">
        <v>0</v>
      </c>
    </row>
    <row r="5420" spans="1:22">
      <c r="A5420" t="s">
        <v>4</v>
      </c>
      <c r="B5420" s="4" t="s">
        <v>5</v>
      </c>
      <c r="C5420" s="4" t="s">
        <v>10</v>
      </c>
      <c r="D5420" s="4" t="s">
        <v>6</v>
      </c>
      <c r="E5420" s="4" t="s">
        <v>6</v>
      </c>
      <c r="F5420" s="4" t="s">
        <v>6</v>
      </c>
      <c r="G5420" s="4" t="s">
        <v>13</v>
      </c>
      <c r="H5420" s="4" t="s">
        <v>9</v>
      </c>
      <c r="I5420" s="4" t="s">
        <v>24</v>
      </c>
      <c r="J5420" s="4" t="s">
        <v>24</v>
      </c>
      <c r="K5420" s="4" t="s">
        <v>24</v>
      </c>
      <c r="L5420" s="4" t="s">
        <v>24</v>
      </c>
      <c r="M5420" s="4" t="s">
        <v>24</v>
      </c>
      <c r="N5420" s="4" t="s">
        <v>24</v>
      </c>
      <c r="O5420" s="4" t="s">
        <v>24</v>
      </c>
      <c r="P5420" s="4" t="s">
        <v>6</v>
      </c>
      <c r="Q5420" s="4" t="s">
        <v>6</v>
      </c>
      <c r="R5420" s="4" t="s">
        <v>9</v>
      </c>
      <c r="S5420" s="4" t="s">
        <v>13</v>
      </c>
      <c r="T5420" s="4" t="s">
        <v>9</v>
      </c>
      <c r="U5420" s="4" t="s">
        <v>9</v>
      </c>
      <c r="V5420" s="4" t="s">
        <v>10</v>
      </c>
    </row>
    <row r="5421" spans="1:22">
      <c r="A5421" t="n">
        <v>41685</v>
      </c>
      <c r="B5421" s="34" t="n">
        <v>19</v>
      </c>
      <c r="C5421" s="7" t="n">
        <v>7033</v>
      </c>
      <c r="D5421" s="7" t="s">
        <v>420</v>
      </c>
      <c r="E5421" s="7" t="s">
        <v>421</v>
      </c>
      <c r="F5421" s="7" t="s">
        <v>12</v>
      </c>
      <c r="G5421" s="7" t="n">
        <v>0</v>
      </c>
      <c r="H5421" s="7" t="n">
        <v>1</v>
      </c>
      <c r="I5421" s="7" t="n">
        <v>0</v>
      </c>
      <c r="J5421" s="7" t="n">
        <v>0</v>
      </c>
      <c r="K5421" s="7" t="n">
        <v>0</v>
      </c>
      <c r="L5421" s="7" t="n">
        <v>0</v>
      </c>
      <c r="M5421" s="7" t="n">
        <v>1</v>
      </c>
      <c r="N5421" s="7" t="n">
        <v>1.60000002384186</v>
      </c>
      <c r="O5421" s="7" t="n">
        <v>0.0900000035762787</v>
      </c>
      <c r="P5421" s="7" t="s">
        <v>12</v>
      </c>
      <c r="Q5421" s="7" t="s">
        <v>12</v>
      </c>
      <c r="R5421" s="7" t="n">
        <v>-1</v>
      </c>
      <c r="S5421" s="7" t="n">
        <v>0</v>
      </c>
      <c r="T5421" s="7" t="n">
        <v>0</v>
      </c>
      <c r="U5421" s="7" t="n">
        <v>0</v>
      </c>
      <c r="V5421" s="7" t="n">
        <v>0</v>
      </c>
    </row>
    <row r="5422" spans="1:22">
      <c r="A5422" t="s">
        <v>4</v>
      </c>
      <c r="B5422" s="4" t="s">
        <v>5</v>
      </c>
      <c r="C5422" s="4" t="s">
        <v>10</v>
      </c>
      <c r="D5422" s="4" t="s">
        <v>13</v>
      </c>
      <c r="E5422" s="4" t="s">
        <v>13</v>
      </c>
      <c r="F5422" s="4" t="s">
        <v>6</v>
      </c>
    </row>
    <row r="5423" spans="1:22">
      <c r="A5423" t="n">
        <v>41756</v>
      </c>
      <c r="B5423" s="19" t="n">
        <v>20</v>
      </c>
      <c r="C5423" s="7" t="n">
        <v>0</v>
      </c>
      <c r="D5423" s="7" t="n">
        <v>3</v>
      </c>
      <c r="E5423" s="7" t="n">
        <v>10</v>
      </c>
      <c r="F5423" s="7" t="s">
        <v>65</v>
      </c>
    </row>
    <row r="5424" spans="1:22">
      <c r="A5424" t="s">
        <v>4</v>
      </c>
      <c r="B5424" s="4" t="s">
        <v>5</v>
      </c>
      <c r="C5424" s="4" t="s">
        <v>10</v>
      </c>
    </row>
    <row r="5425" spans="1:22">
      <c r="A5425" t="n">
        <v>41774</v>
      </c>
      <c r="B5425" s="32" t="n">
        <v>16</v>
      </c>
      <c r="C5425" s="7" t="n">
        <v>0</v>
      </c>
    </row>
    <row r="5426" spans="1:22">
      <c r="A5426" t="s">
        <v>4</v>
      </c>
      <c r="B5426" s="4" t="s">
        <v>5</v>
      </c>
      <c r="C5426" s="4" t="s">
        <v>10</v>
      </c>
      <c r="D5426" s="4" t="s">
        <v>13</v>
      </c>
      <c r="E5426" s="4" t="s">
        <v>13</v>
      </c>
      <c r="F5426" s="4" t="s">
        <v>6</v>
      </c>
    </row>
    <row r="5427" spans="1:22">
      <c r="A5427" t="n">
        <v>41777</v>
      </c>
      <c r="B5427" s="19" t="n">
        <v>20</v>
      </c>
      <c r="C5427" s="7" t="n">
        <v>61489</v>
      </c>
      <c r="D5427" s="7" t="n">
        <v>3</v>
      </c>
      <c r="E5427" s="7" t="n">
        <v>10</v>
      </c>
      <c r="F5427" s="7" t="s">
        <v>65</v>
      </c>
    </row>
    <row r="5428" spans="1:22">
      <c r="A5428" t="s">
        <v>4</v>
      </c>
      <c r="B5428" s="4" t="s">
        <v>5</v>
      </c>
      <c r="C5428" s="4" t="s">
        <v>10</v>
      </c>
    </row>
    <row r="5429" spans="1:22">
      <c r="A5429" t="n">
        <v>41795</v>
      </c>
      <c r="B5429" s="32" t="n">
        <v>16</v>
      </c>
      <c r="C5429" s="7" t="n">
        <v>0</v>
      </c>
    </row>
    <row r="5430" spans="1:22">
      <c r="A5430" t="s">
        <v>4</v>
      </c>
      <c r="B5430" s="4" t="s">
        <v>5</v>
      </c>
      <c r="C5430" s="4" t="s">
        <v>10</v>
      </c>
      <c r="D5430" s="4" t="s">
        <v>13</v>
      </c>
      <c r="E5430" s="4" t="s">
        <v>13</v>
      </c>
      <c r="F5430" s="4" t="s">
        <v>6</v>
      </c>
    </row>
    <row r="5431" spans="1:22">
      <c r="A5431" t="n">
        <v>41798</v>
      </c>
      <c r="B5431" s="19" t="n">
        <v>20</v>
      </c>
      <c r="C5431" s="7" t="n">
        <v>61490</v>
      </c>
      <c r="D5431" s="7" t="n">
        <v>3</v>
      </c>
      <c r="E5431" s="7" t="n">
        <v>10</v>
      </c>
      <c r="F5431" s="7" t="s">
        <v>65</v>
      </c>
    </row>
    <row r="5432" spans="1:22">
      <c r="A5432" t="s">
        <v>4</v>
      </c>
      <c r="B5432" s="4" t="s">
        <v>5</v>
      </c>
      <c r="C5432" s="4" t="s">
        <v>10</v>
      </c>
    </row>
    <row r="5433" spans="1:22">
      <c r="A5433" t="n">
        <v>41816</v>
      </c>
      <c r="B5433" s="32" t="n">
        <v>16</v>
      </c>
      <c r="C5433" s="7" t="n">
        <v>0</v>
      </c>
    </row>
    <row r="5434" spans="1:22">
      <c r="A5434" t="s">
        <v>4</v>
      </c>
      <c r="B5434" s="4" t="s">
        <v>5</v>
      </c>
      <c r="C5434" s="4" t="s">
        <v>10</v>
      </c>
      <c r="D5434" s="4" t="s">
        <v>13</v>
      </c>
      <c r="E5434" s="4" t="s">
        <v>13</v>
      </c>
      <c r="F5434" s="4" t="s">
        <v>6</v>
      </c>
    </row>
    <row r="5435" spans="1:22">
      <c r="A5435" t="n">
        <v>41819</v>
      </c>
      <c r="B5435" s="19" t="n">
        <v>20</v>
      </c>
      <c r="C5435" s="7" t="n">
        <v>61488</v>
      </c>
      <c r="D5435" s="7" t="n">
        <v>3</v>
      </c>
      <c r="E5435" s="7" t="n">
        <v>10</v>
      </c>
      <c r="F5435" s="7" t="s">
        <v>65</v>
      </c>
    </row>
    <row r="5436" spans="1:22">
      <c r="A5436" t="s">
        <v>4</v>
      </c>
      <c r="B5436" s="4" t="s">
        <v>5</v>
      </c>
      <c r="C5436" s="4" t="s">
        <v>10</v>
      </c>
    </row>
    <row r="5437" spans="1:22">
      <c r="A5437" t="n">
        <v>41837</v>
      </c>
      <c r="B5437" s="32" t="n">
        <v>16</v>
      </c>
      <c r="C5437" s="7" t="n">
        <v>0</v>
      </c>
    </row>
    <row r="5438" spans="1:22">
      <c r="A5438" t="s">
        <v>4</v>
      </c>
      <c r="B5438" s="4" t="s">
        <v>5</v>
      </c>
      <c r="C5438" s="4" t="s">
        <v>10</v>
      </c>
      <c r="D5438" s="4" t="s">
        <v>13</v>
      </c>
      <c r="E5438" s="4" t="s">
        <v>13</v>
      </c>
      <c r="F5438" s="4" t="s">
        <v>6</v>
      </c>
    </row>
    <row r="5439" spans="1:22">
      <c r="A5439" t="n">
        <v>41840</v>
      </c>
      <c r="B5439" s="19" t="n">
        <v>20</v>
      </c>
      <c r="C5439" s="7" t="n">
        <v>7032</v>
      </c>
      <c r="D5439" s="7" t="n">
        <v>3</v>
      </c>
      <c r="E5439" s="7" t="n">
        <v>10</v>
      </c>
      <c r="F5439" s="7" t="s">
        <v>65</v>
      </c>
    </row>
    <row r="5440" spans="1:22">
      <c r="A5440" t="s">
        <v>4</v>
      </c>
      <c r="B5440" s="4" t="s">
        <v>5</v>
      </c>
      <c r="C5440" s="4" t="s">
        <v>10</v>
      </c>
    </row>
    <row r="5441" spans="1:6">
      <c r="A5441" t="n">
        <v>41858</v>
      </c>
      <c r="B5441" s="32" t="n">
        <v>16</v>
      </c>
      <c r="C5441" s="7" t="n">
        <v>0</v>
      </c>
    </row>
    <row r="5442" spans="1:6">
      <c r="A5442" t="s">
        <v>4</v>
      </c>
      <c r="B5442" s="4" t="s">
        <v>5</v>
      </c>
      <c r="C5442" s="4" t="s">
        <v>10</v>
      </c>
      <c r="D5442" s="4" t="s">
        <v>13</v>
      </c>
      <c r="E5442" s="4" t="s">
        <v>13</v>
      </c>
      <c r="F5442" s="4" t="s">
        <v>6</v>
      </c>
    </row>
    <row r="5443" spans="1:6">
      <c r="A5443" t="n">
        <v>41861</v>
      </c>
      <c r="B5443" s="19" t="n">
        <v>20</v>
      </c>
      <c r="C5443" s="7" t="n">
        <v>5</v>
      </c>
      <c r="D5443" s="7" t="n">
        <v>3</v>
      </c>
      <c r="E5443" s="7" t="n">
        <v>10</v>
      </c>
      <c r="F5443" s="7" t="s">
        <v>65</v>
      </c>
    </row>
    <row r="5444" spans="1:6">
      <c r="A5444" t="s">
        <v>4</v>
      </c>
      <c r="B5444" s="4" t="s">
        <v>5</v>
      </c>
      <c r="C5444" s="4" t="s">
        <v>10</v>
      </c>
    </row>
    <row r="5445" spans="1:6">
      <c r="A5445" t="n">
        <v>41879</v>
      </c>
      <c r="B5445" s="32" t="n">
        <v>16</v>
      </c>
      <c r="C5445" s="7" t="n">
        <v>0</v>
      </c>
    </row>
    <row r="5446" spans="1:6">
      <c r="A5446" t="s">
        <v>4</v>
      </c>
      <c r="B5446" s="4" t="s">
        <v>5</v>
      </c>
      <c r="C5446" s="4" t="s">
        <v>10</v>
      </c>
      <c r="D5446" s="4" t="s">
        <v>13</v>
      </c>
      <c r="E5446" s="4" t="s">
        <v>13</v>
      </c>
      <c r="F5446" s="4" t="s">
        <v>6</v>
      </c>
    </row>
    <row r="5447" spans="1:6">
      <c r="A5447" t="n">
        <v>41882</v>
      </c>
      <c r="B5447" s="19" t="n">
        <v>20</v>
      </c>
      <c r="C5447" s="7" t="n">
        <v>3</v>
      </c>
      <c r="D5447" s="7" t="n">
        <v>3</v>
      </c>
      <c r="E5447" s="7" t="n">
        <v>10</v>
      </c>
      <c r="F5447" s="7" t="s">
        <v>65</v>
      </c>
    </row>
    <row r="5448" spans="1:6">
      <c r="A5448" t="s">
        <v>4</v>
      </c>
      <c r="B5448" s="4" t="s">
        <v>5</v>
      </c>
      <c r="C5448" s="4" t="s">
        <v>10</v>
      </c>
    </row>
    <row r="5449" spans="1:6">
      <c r="A5449" t="n">
        <v>41900</v>
      </c>
      <c r="B5449" s="32" t="n">
        <v>16</v>
      </c>
      <c r="C5449" s="7" t="n">
        <v>0</v>
      </c>
    </row>
    <row r="5450" spans="1:6">
      <c r="A5450" t="s">
        <v>4</v>
      </c>
      <c r="B5450" s="4" t="s">
        <v>5</v>
      </c>
      <c r="C5450" s="4" t="s">
        <v>10</v>
      </c>
      <c r="D5450" s="4" t="s">
        <v>13</v>
      </c>
      <c r="E5450" s="4" t="s">
        <v>13</v>
      </c>
      <c r="F5450" s="4" t="s">
        <v>6</v>
      </c>
    </row>
    <row r="5451" spans="1:6">
      <c r="A5451" t="n">
        <v>41903</v>
      </c>
      <c r="B5451" s="19" t="n">
        <v>20</v>
      </c>
      <c r="C5451" s="7" t="n">
        <v>6</v>
      </c>
      <c r="D5451" s="7" t="n">
        <v>3</v>
      </c>
      <c r="E5451" s="7" t="n">
        <v>10</v>
      </c>
      <c r="F5451" s="7" t="s">
        <v>65</v>
      </c>
    </row>
    <row r="5452" spans="1:6">
      <c r="A5452" t="s">
        <v>4</v>
      </c>
      <c r="B5452" s="4" t="s">
        <v>5</v>
      </c>
      <c r="C5452" s="4" t="s">
        <v>10</v>
      </c>
    </row>
    <row r="5453" spans="1:6">
      <c r="A5453" t="n">
        <v>41921</v>
      </c>
      <c r="B5453" s="32" t="n">
        <v>16</v>
      </c>
      <c r="C5453" s="7" t="n">
        <v>0</v>
      </c>
    </row>
    <row r="5454" spans="1:6">
      <c r="A5454" t="s">
        <v>4</v>
      </c>
      <c r="B5454" s="4" t="s">
        <v>5</v>
      </c>
      <c r="C5454" s="4" t="s">
        <v>10</v>
      </c>
      <c r="D5454" s="4" t="s">
        <v>13</v>
      </c>
      <c r="E5454" s="4" t="s">
        <v>13</v>
      </c>
      <c r="F5454" s="4" t="s">
        <v>6</v>
      </c>
    </row>
    <row r="5455" spans="1:6">
      <c r="A5455" t="n">
        <v>41924</v>
      </c>
      <c r="B5455" s="19" t="n">
        <v>20</v>
      </c>
      <c r="C5455" s="7" t="n">
        <v>29</v>
      </c>
      <c r="D5455" s="7" t="n">
        <v>3</v>
      </c>
      <c r="E5455" s="7" t="n">
        <v>10</v>
      </c>
      <c r="F5455" s="7" t="s">
        <v>65</v>
      </c>
    </row>
    <row r="5456" spans="1:6">
      <c r="A5456" t="s">
        <v>4</v>
      </c>
      <c r="B5456" s="4" t="s">
        <v>5</v>
      </c>
      <c r="C5456" s="4" t="s">
        <v>10</v>
      </c>
    </row>
    <row r="5457" spans="1:6">
      <c r="A5457" t="n">
        <v>41942</v>
      </c>
      <c r="B5457" s="32" t="n">
        <v>16</v>
      </c>
      <c r="C5457" s="7" t="n">
        <v>0</v>
      </c>
    </row>
    <row r="5458" spans="1:6">
      <c r="A5458" t="s">
        <v>4</v>
      </c>
      <c r="B5458" s="4" t="s">
        <v>5</v>
      </c>
      <c r="C5458" s="4" t="s">
        <v>10</v>
      </c>
      <c r="D5458" s="4" t="s">
        <v>13</v>
      </c>
      <c r="E5458" s="4" t="s">
        <v>13</v>
      </c>
      <c r="F5458" s="4" t="s">
        <v>6</v>
      </c>
    </row>
    <row r="5459" spans="1:6">
      <c r="A5459" t="n">
        <v>41945</v>
      </c>
      <c r="B5459" s="19" t="n">
        <v>20</v>
      </c>
      <c r="C5459" s="7" t="n">
        <v>27</v>
      </c>
      <c r="D5459" s="7" t="n">
        <v>3</v>
      </c>
      <c r="E5459" s="7" t="n">
        <v>10</v>
      </c>
      <c r="F5459" s="7" t="s">
        <v>65</v>
      </c>
    </row>
    <row r="5460" spans="1:6">
      <c r="A5460" t="s">
        <v>4</v>
      </c>
      <c r="B5460" s="4" t="s">
        <v>5</v>
      </c>
      <c r="C5460" s="4" t="s">
        <v>10</v>
      </c>
    </row>
    <row r="5461" spans="1:6">
      <c r="A5461" t="n">
        <v>41963</v>
      </c>
      <c r="B5461" s="32" t="n">
        <v>16</v>
      </c>
      <c r="C5461" s="7" t="n">
        <v>0</v>
      </c>
    </row>
    <row r="5462" spans="1:6">
      <c r="A5462" t="s">
        <v>4</v>
      </c>
      <c r="B5462" s="4" t="s">
        <v>5</v>
      </c>
      <c r="C5462" s="4" t="s">
        <v>10</v>
      </c>
      <c r="D5462" s="4" t="s">
        <v>13</v>
      </c>
      <c r="E5462" s="4" t="s">
        <v>13</v>
      </c>
      <c r="F5462" s="4" t="s">
        <v>6</v>
      </c>
    </row>
    <row r="5463" spans="1:6">
      <c r="A5463" t="n">
        <v>41966</v>
      </c>
      <c r="B5463" s="19" t="n">
        <v>20</v>
      </c>
      <c r="C5463" s="7" t="n">
        <v>11</v>
      </c>
      <c r="D5463" s="7" t="n">
        <v>3</v>
      </c>
      <c r="E5463" s="7" t="n">
        <v>10</v>
      </c>
      <c r="F5463" s="7" t="s">
        <v>65</v>
      </c>
    </row>
    <row r="5464" spans="1:6">
      <c r="A5464" t="s">
        <v>4</v>
      </c>
      <c r="B5464" s="4" t="s">
        <v>5</v>
      </c>
      <c r="C5464" s="4" t="s">
        <v>10</v>
      </c>
    </row>
    <row r="5465" spans="1:6">
      <c r="A5465" t="n">
        <v>41984</v>
      </c>
      <c r="B5465" s="32" t="n">
        <v>16</v>
      </c>
      <c r="C5465" s="7" t="n">
        <v>0</v>
      </c>
    </row>
    <row r="5466" spans="1:6">
      <c r="A5466" t="s">
        <v>4</v>
      </c>
      <c r="B5466" s="4" t="s">
        <v>5</v>
      </c>
      <c r="C5466" s="4" t="s">
        <v>10</v>
      </c>
      <c r="D5466" s="4" t="s">
        <v>13</v>
      </c>
      <c r="E5466" s="4" t="s">
        <v>13</v>
      </c>
      <c r="F5466" s="4" t="s">
        <v>6</v>
      </c>
    </row>
    <row r="5467" spans="1:6">
      <c r="A5467" t="n">
        <v>41987</v>
      </c>
      <c r="B5467" s="19" t="n">
        <v>20</v>
      </c>
      <c r="C5467" s="7" t="n">
        <v>7014</v>
      </c>
      <c r="D5467" s="7" t="n">
        <v>3</v>
      </c>
      <c r="E5467" s="7" t="n">
        <v>10</v>
      </c>
      <c r="F5467" s="7" t="s">
        <v>65</v>
      </c>
    </row>
    <row r="5468" spans="1:6">
      <c r="A5468" t="s">
        <v>4</v>
      </c>
      <c r="B5468" s="4" t="s">
        <v>5</v>
      </c>
      <c r="C5468" s="4" t="s">
        <v>10</v>
      </c>
    </row>
    <row r="5469" spans="1:6">
      <c r="A5469" t="n">
        <v>42005</v>
      </c>
      <c r="B5469" s="32" t="n">
        <v>16</v>
      </c>
      <c r="C5469" s="7" t="n">
        <v>0</v>
      </c>
    </row>
    <row r="5470" spans="1:6">
      <c r="A5470" t="s">
        <v>4</v>
      </c>
      <c r="B5470" s="4" t="s">
        <v>5</v>
      </c>
      <c r="C5470" s="4" t="s">
        <v>10</v>
      </c>
      <c r="D5470" s="4" t="s">
        <v>13</v>
      </c>
      <c r="E5470" s="4" t="s">
        <v>13</v>
      </c>
      <c r="F5470" s="4" t="s">
        <v>6</v>
      </c>
    </row>
    <row r="5471" spans="1:6">
      <c r="A5471" t="n">
        <v>42008</v>
      </c>
      <c r="B5471" s="19" t="n">
        <v>20</v>
      </c>
      <c r="C5471" s="7" t="n">
        <v>5259</v>
      </c>
      <c r="D5471" s="7" t="n">
        <v>3</v>
      </c>
      <c r="E5471" s="7" t="n">
        <v>10</v>
      </c>
      <c r="F5471" s="7" t="s">
        <v>65</v>
      </c>
    </row>
    <row r="5472" spans="1:6">
      <c r="A5472" t="s">
        <v>4</v>
      </c>
      <c r="B5472" s="4" t="s">
        <v>5</v>
      </c>
      <c r="C5472" s="4" t="s">
        <v>10</v>
      </c>
    </row>
    <row r="5473" spans="1:6">
      <c r="A5473" t="n">
        <v>42026</v>
      </c>
      <c r="B5473" s="32" t="n">
        <v>16</v>
      </c>
      <c r="C5473" s="7" t="n">
        <v>0</v>
      </c>
    </row>
    <row r="5474" spans="1:6">
      <c r="A5474" t="s">
        <v>4</v>
      </c>
      <c r="B5474" s="4" t="s">
        <v>5</v>
      </c>
      <c r="C5474" s="4" t="s">
        <v>10</v>
      </c>
      <c r="D5474" s="4" t="s">
        <v>13</v>
      </c>
      <c r="E5474" s="4" t="s">
        <v>13</v>
      </c>
      <c r="F5474" s="4" t="s">
        <v>6</v>
      </c>
    </row>
    <row r="5475" spans="1:6">
      <c r="A5475" t="n">
        <v>42029</v>
      </c>
      <c r="B5475" s="19" t="n">
        <v>20</v>
      </c>
      <c r="C5475" s="7" t="n">
        <v>1560</v>
      </c>
      <c r="D5475" s="7" t="n">
        <v>3</v>
      </c>
      <c r="E5475" s="7" t="n">
        <v>10</v>
      </c>
      <c r="F5475" s="7" t="s">
        <v>65</v>
      </c>
    </row>
    <row r="5476" spans="1:6">
      <c r="A5476" t="s">
        <v>4</v>
      </c>
      <c r="B5476" s="4" t="s">
        <v>5</v>
      </c>
      <c r="C5476" s="4" t="s">
        <v>10</v>
      </c>
    </row>
    <row r="5477" spans="1:6">
      <c r="A5477" t="n">
        <v>42047</v>
      </c>
      <c r="B5477" s="32" t="n">
        <v>16</v>
      </c>
      <c r="C5477" s="7" t="n">
        <v>0</v>
      </c>
    </row>
    <row r="5478" spans="1:6">
      <c r="A5478" t="s">
        <v>4</v>
      </c>
      <c r="B5478" s="4" t="s">
        <v>5</v>
      </c>
      <c r="C5478" s="4" t="s">
        <v>10</v>
      </c>
      <c r="D5478" s="4" t="s">
        <v>13</v>
      </c>
      <c r="E5478" s="4" t="s">
        <v>13</v>
      </c>
      <c r="F5478" s="4" t="s">
        <v>6</v>
      </c>
    </row>
    <row r="5479" spans="1:6">
      <c r="A5479" t="n">
        <v>42050</v>
      </c>
      <c r="B5479" s="19" t="n">
        <v>20</v>
      </c>
      <c r="C5479" s="7" t="n">
        <v>1561</v>
      </c>
      <c r="D5479" s="7" t="n">
        <v>3</v>
      </c>
      <c r="E5479" s="7" t="n">
        <v>10</v>
      </c>
      <c r="F5479" s="7" t="s">
        <v>65</v>
      </c>
    </row>
    <row r="5480" spans="1:6">
      <c r="A5480" t="s">
        <v>4</v>
      </c>
      <c r="B5480" s="4" t="s">
        <v>5</v>
      </c>
      <c r="C5480" s="4" t="s">
        <v>10</v>
      </c>
    </row>
    <row r="5481" spans="1:6">
      <c r="A5481" t="n">
        <v>42068</v>
      </c>
      <c r="B5481" s="32" t="n">
        <v>16</v>
      </c>
      <c r="C5481" s="7" t="n">
        <v>0</v>
      </c>
    </row>
    <row r="5482" spans="1:6">
      <c r="A5482" t="s">
        <v>4</v>
      </c>
      <c r="B5482" s="4" t="s">
        <v>5</v>
      </c>
      <c r="C5482" s="4" t="s">
        <v>10</v>
      </c>
      <c r="D5482" s="4" t="s">
        <v>13</v>
      </c>
      <c r="E5482" s="4" t="s">
        <v>13</v>
      </c>
      <c r="F5482" s="4" t="s">
        <v>6</v>
      </c>
    </row>
    <row r="5483" spans="1:6">
      <c r="A5483" t="n">
        <v>42071</v>
      </c>
      <c r="B5483" s="19" t="n">
        <v>20</v>
      </c>
      <c r="C5483" s="7" t="n">
        <v>1562</v>
      </c>
      <c r="D5483" s="7" t="n">
        <v>3</v>
      </c>
      <c r="E5483" s="7" t="n">
        <v>10</v>
      </c>
      <c r="F5483" s="7" t="s">
        <v>65</v>
      </c>
    </row>
    <row r="5484" spans="1:6">
      <c r="A5484" t="s">
        <v>4</v>
      </c>
      <c r="B5484" s="4" t="s">
        <v>5</v>
      </c>
      <c r="C5484" s="4" t="s">
        <v>10</v>
      </c>
    </row>
    <row r="5485" spans="1:6">
      <c r="A5485" t="n">
        <v>42089</v>
      </c>
      <c r="B5485" s="32" t="n">
        <v>16</v>
      </c>
      <c r="C5485" s="7" t="n">
        <v>0</v>
      </c>
    </row>
    <row r="5486" spans="1:6">
      <c r="A5486" t="s">
        <v>4</v>
      </c>
      <c r="B5486" s="4" t="s">
        <v>5</v>
      </c>
      <c r="C5486" s="4" t="s">
        <v>10</v>
      </c>
      <c r="D5486" s="4" t="s">
        <v>13</v>
      </c>
      <c r="E5486" s="4" t="s">
        <v>13</v>
      </c>
      <c r="F5486" s="4" t="s">
        <v>6</v>
      </c>
    </row>
    <row r="5487" spans="1:6">
      <c r="A5487" t="n">
        <v>42092</v>
      </c>
      <c r="B5487" s="19" t="n">
        <v>20</v>
      </c>
      <c r="C5487" s="7" t="n">
        <v>1570</v>
      </c>
      <c r="D5487" s="7" t="n">
        <v>3</v>
      </c>
      <c r="E5487" s="7" t="n">
        <v>10</v>
      </c>
      <c r="F5487" s="7" t="s">
        <v>65</v>
      </c>
    </row>
    <row r="5488" spans="1:6">
      <c r="A5488" t="s">
        <v>4</v>
      </c>
      <c r="B5488" s="4" t="s">
        <v>5</v>
      </c>
      <c r="C5488" s="4" t="s">
        <v>10</v>
      </c>
    </row>
    <row r="5489" spans="1:6">
      <c r="A5489" t="n">
        <v>42110</v>
      </c>
      <c r="B5489" s="32" t="n">
        <v>16</v>
      </c>
      <c r="C5489" s="7" t="n">
        <v>0</v>
      </c>
    </row>
    <row r="5490" spans="1:6">
      <c r="A5490" t="s">
        <v>4</v>
      </c>
      <c r="B5490" s="4" t="s">
        <v>5</v>
      </c>
      <c r="C5490" s="4" t="s">
        <v>10</v>
      </c>
      <c r="D5490" s="4" t="s">
        <v>13</v>
      </c>
      <c r="E5490" s="4" t="s">
        <v>13</v>
      </c>
      <c r="F5490" s="4" t="s">
        <v>6</v>
      </c>
    </row>
    <row r="5491" spans="1:6">
      <c r="A5491" t="n">
        <v>42113</v>
      </c>
      <c r="B5491" s="19" t="n">
        <v>20</v>
      </c>
      <c r="C5491" s="7" t="n">
        <v>1571</v>
      </c>
      <c r="D5491" s="7" t="n">
        <v>3</v>
      </c>
      <c r="E5491" s="7" t="n">
        <v>10</v>
      </c>
      <c r="F5491" s="7" t="s">
        <v>65</v>
      </c>
    </row>
    <row r="5492" spans="1:6">
      <c r="A5492" t="s">
        <v>4</v>
      </c>
      <c r="B5492" s="4" t="s">
        <v>5</v>
      </c>
      <c r="C5492" s="4" t="s">
        <v>10</v>
      </c>
    </row>
    <row r="5493" spans="1:6">
      <c r="A5493" t="n">
        <v>42131</v>
      </c>
      <c r="B5493" s="32" t="n">
        <v>16</v>
      </c>
      <c r="C5493" s="7" t="n">
        <v>0</v>
      </c>
    </row>
    <row r="5494" spans="1:6">
      <c r="A5494" t="s">
        <v>4</v>
      </c>
      <c r="B5494" s="4" t="s">
        <v>5</v>
      </c>
      <c r="C5494" s="4" t="s">
        <v>10</v>
      </c>
      <c r="D5494" s="4" t="s">
        <v>13</v>
      </c>
      <c r="E5494" s="4" t="s">
        <v>13</v>
      </c>
      <c r="F5494" s="4" t="s">
        <v>6</v>
      </c>
    </row>
    <row r="5495" spans="1:6">
      <c r="A5495" t="n">
        <v>42134</v>
      </c>
      <c r="B5495" s="19" t="n">
        <v>20</v>
      </c>
      <c r="C5495" s="7" t="n">
        <v>7033</v>
      </c>
      <c r="D5495" s="7" t="n">
        <v>3</v>
      </c>
      <c r="E5495" s="7" t="n">
        <v>10</v>
      </c>
      <c r="F5495" s="7" t="s">
        <v>65</v>
      </c>
    </row>
    <row r="5496" spans="1:6">
      <c r="A5496" t="s">
        <v>4</v>
      </c>
      <c r="B5496" s="4" t="s">
        <v>5</v>
      </c>
      <c r="C5496" s="4" t="s">
        <v>10</v>
      </c>
    </row>
    <row r="5497" spans="1:6">
      <c r="A5497" t="n">
        <v>42152</v>
      </c>
      <c r="B5497" s="32" t="n">
        <v>16</v>
      </c>
      <c r="C5497" s="7" t="n">
        <v>0</v>
      </c>
    </row>
    <row r="5498" spans="1:6">
      <c r="A5498" t="s">
        <v>4</v>
      </c>
      <c r="B5498" s="4" t="s">
        <v>5</v>
      </c>
      <c r="C5498" s="4" t="s">
        <v>10</v>
      </c>
      <c r="D5498" s="4" t="s">
        <v>9</v>
      </c>
    </row>
    <row r="5499" spans="1:6">
      <c r="A5499" t="n">
        <v>42155</v>
      </c>
      <c r="B5499" s="38" t="n">
        <v>43</v>
      </c>
      <c r="C5499" s="7" t="n">
        <v>1560</v>
      </c>
      <c r="D5499" s="7" t="n">
        <v>1</v>
      </c>
    </row>
    <row r="5500" spans="1:6">
      <c r="A5500" t="s">
        <v>4</v>
      </c>
      <c r="B5500" s="4" t="s">
        <v>5</v>
      </c>
      <c r="C5500" s="4" t="s">
        <v>10</v>
      </c>
      <c r="D5500" s="4" t="s">
        <v>9</v>
      </c>
    </row>
    <row r="5501" spans="1:6">
      <c r="A5501" t="n">
        <v>42162</v>
      </c>
      <c r="B5501" s="38" t="n">
        <v>43</v>
      </c>
      <c r="C5501" s="7" t="n">
        <v>1561</v>
      </c>
      <c r="D5501" s="7" t="n">
        <v>1</v>
      </c>
    </row>
    <row r="5502" spans="1:6">
      <c r="A5502" t="s">
        <v>4</v>
      </c>
      <c r="B5502" s="4" t="s">
        <v>5</v>
      </c>
      <c r="C5502" s="4" t="s">
        <v>10</v>
      </c>
      <c r="D5502" s="4" t="s">
        <v>9</v>
      </c>
    </row>
    <row r="5503" spans="1:6">
      <c r="A5503" t="n">
        <v>42169</v>
      </c>
      <c r="B5503" s="38" t="n">
        <v>43</v>
      </c>
      <c r="C5503" s="7" t="n">
        <v>1562</v>
      </c>
      <c r="D5503" s="7" t="n">
        <v>1</v>
      </c>
    </row>
    <row r="5504" spans="1:6">
      <c r="A5504" t="s">
        <v>4</v>
      </c>
      <c r="B5504" s="4" t="s">
        <v>5</v>
      </c>
      <c r="C5504" s="4" t="s">
        <v>10</v>
      </c>
      <c r="D5504" s="4" t="s">
        <v>9</v>
      </c>
    </row>
    <row r="5505" spans="1:6">
      <c r="A5505" t="n">
        <v>42176</v>
      </c>
      <c r="B5505" s="38" t="n">
        <v>43</v>
      </c>
      <c r="C5505" s="7" t="n">
        <v>1570</v>
      </c>
      <c r="D5505" s="7" t="n">
        <v>1</v>
      </c>
    </row>
    <row r="5506" spans="1:6">
      <c r="A5506" t="s">
        <v>4</v>
      </c>
      <c r="B5506" s="4" t="s">
        <v>5</v>
      </c>
      <c r="C5506" s="4" t="s">
        <v>13</v>
      </c>
      <c r="D5506" s="4" t="s">
        <v>6</v>
      </c>
      <c r="E5506" s="4" t="s">
        <v>10</v>
      </c>
    </row>
    <row r="5507" spans="1:6">
      <c r="A5507" t="n">
        <v>42183</v>
      </c>
      <c r="B5507" s="75" t="n">
        <v>94</v>
      </c>
      <c r="C5507" s="7" t="n">
        <v>0</v>
      </c>
      <c r="D5507" s="7" t="s">
        <v>422</v>
      </c>
      <c r="E5507" s="7" t="n">
        <v>1</v>
      </c>
    </row>
    <row r="5508" spans="1:6">
      <c r="A5508" t="s">
        <v>4</v>
      </c>
      <c r="B5508" s="4" t="s">
        <v>5</v>
      </c>
      <c r="C5508" s="4" t="s">
        <v>13</v>
      </c>
      <c r="D5508" s="4" t="s">
        <v>6</v>
      </c>
      <c r="E5508" s="4" t="s">
        <v>10</v>
      </c>
    </row>
    <row r="5509" spans="1:6">
      <c r="A5509" t="n">
        <v>42192</v>
      </c>
      <c r="B5509" s="75" t="n">
        <v>94</v>
      </c>
      <c r="C5509" s="7" t="n">
        <v>0</v>
      </c>
      <c r="D5509" s="7" t="s">
        <v>422</v>
      </c>
      <c r="E5509" s="7" t="n">
        <v>2</v>
      </c>
    </row>
    <row r="5510" spans="1:6">
      <c r="A5510" t="s">
        <v>4</v>
      </c>
      <c r="B5510" s="4" t="s">
        <v>5</v>
      </c>
      <c r="C5510" s="4" t="s">
        <v>13</v>
      </c>
      <c r="D5510" s="4" t="s">
        <v>6</v>
      </c>
      <c r="E5510" s="4" t="s">
        <v>10</v>
      </c>
    </row>
    <row r="5511" spans="1:6">
      <c r="A5511" t="n">
        <v>42201</v>
      </c>
      <c r="B5511" s="75" t="n">
        <v>94</v>
      </c>
      <c r="C5511" s="7" t="n">
        <v>1</v>
      </c>
      <c r="D5511" s="7" t="s">
        <v>422</v>
      </c>
      <c r="E5511" s="7" t="n">
        <v>4</v>
      </c>
    </row>
    <row r="5512" spans="1:6">
      <c r="A5512" t="s">
        <v>4</v>
      </c>
      <c r="B5512" s="4" t="s">
        <v>5</v>
      </c>
      <c r="C5512" s="4" t="s">
        <v>13</v>
      </c>
      <c r="D5512" s="4" t="s">
        <v>6</v>
      </c>
    </row>
    <row r="5513" spans="1:6">
      <c r="A5513" t="n">
        <v>42210</v>
      </c>
      <c r="B5513" s="75" t="n">
        <v>94</v>
      </c>
      <c r="C5513" s="7" t="n">
        <v>5</v>
      </c>
      <c r="D5513" s="7" t="s">
        <v>422</v>
      </c>
    </row>
    <row r="5514" spans="1:6">
      <c r="A5514" t="s">
        <v>4</v>
      </c>
      <c r="B5514" s="4" t="s">
        <v>5</v>
      </c>
      <c r="C5514" s="4" t="s">
        <v>13</v>
      </c>
      <c r="D5514" s="4" t="s">
        <v>6</v>
      </c>
      <c r="E5514" s="4" t="s">
        <v>10</v>
      </c>
    </row>
    <row r="5515" spans="1:6">
      <c r="A5515" t="n">
        <v>42217</v>
      </c>
      <c r="B5515" s="75" t="n">
        <v>94</v>
      </c>
      <c r="C5515" s="7" t="n">
        <v>0</v>
      </c>
      <c r="D5515" s="7" t="s">
        <v>423</v>
      </c>
      <c r="E5515" s="7" t="n">
        <v>1</v>
      </c>
    </row>
    <row r="5516" spans="1:6">
      <c r="A5516" t="s">
        <v>4</v>
      </c>
      <c r="B5516" s="4" t="s">
        <v>5</v>
      </c>
      <c r="C5516" s="4" t="s">
        <v>13</v>
      </c>
      <c r="D5516" s="4" t="s">
        <v>6</v>
      </c>
      <c r="E5516" s="4" t="s">
        <v>10</v>
      </c>
    </row>
    <row r="5517" spans="1:6">
      <c r="A5517" t="n">
        <v>42229</v>
      </c>
      <c r="B5517" s="75" t="n">
        <v>94</v>
      </c>
      <c r="C5517" s="7" t="n">
        <v>0</v>
      </c>
      <c r="D5517" s="7" t="s">
        <v>423</v>
      </c>
      <c r="E5517" s="7" t="n">
        <v>2</v>
      </c>
    </row>
    <row r="5518" spans="1:6">
      <c r="A5518" t="s">
        <v>4</v>
      </c>
      <c r="B5518" s="4" t="s">
        <v>5</v>
      </c>
      <c r="C5518" s="4" t="s">
        <v>13</v>
      </c>
      <c r="D5518" s="4" t="s">
        <v>6</v>
      </c>
      <c r="E5518" s="4" t="s">
        <v>10</v>
      </c>
    </row>
    <row r="5519" spans="1:6">
      <c r="A5519" t="n">
        <v>42241</v>
      </c>
      <c r="B5519" s="75" t="n">
        <v>94</v>
      </c>
      <c r="C5519" s="7" t="n">
        <v>1</v>
      </c>
      <c r="D5519" s="7" t="s">
        <v>423</v>
      </c>
      <c r="E5519" s="7" t="n">
        <v>4</v>
      </c>
    </row>
    <row r="5520" spans="1:6">
      <c r="A5520" t="s">
        <v>4</v>
      </c>
      <c r="B5520" s="4" t="s">
        <v>5</v>
      </c>
      <c r="C5520" s="4" t="s">
        <v>13</v>
      </c>
      <c r="D5520" s="4" t="s">
        <v>6</v>
      </c>
    </row>
    <row r="5521" spans="1:5">
      <c r="A5521" t="n">
        <v>42253</v>
      </c>
      <c r="B5521" s="75" t="n">
        <v>94</v>
      </c>
      <c r="C5521" s="7" t="n">
        <v>5</v>
      </c>
      <c r="D5521" s="7" t="s">
        <v>423</v>
      </c>
    </row>
    <row r="5522" spans="1:5">
      <c r="A5522" t="s">
        <v>4</v>
      </c>
      <c r="B5522" s="4" t="s">
        <v>5</v>
      </c>
      <c r="C5522" s="4" t="s">
        <v>13</v>
      </c>
      <c r="D5522" s="4" t="s">
        <v>6</v>
      </c>
      <c r="E5522" s="4" t="s">
        <v>10</v>
      </c>
    </row>
    <row r="5523" spans="1:5">
      <c r="A5523" t="n">
        <v>42263</v>
      </c>
      <c r="B5523" s="75" t="n">
        <v>94</v>
      </c>
      <c r="C5523" s="7" t="n">
        <v>1</v>
      </c>
      <c r="D5523" s="7" t="s">
        <v>422</v>
      </c>
      <c r="E5523" s="7" t="n">
        <v>1</v>
      </c>
    </row>
    <row r="5524" spans="1:5">
      <c r="A5524" t="s">
        <v>4</v>
      </c>
      <c r="B5524" s="4" t="s">
        <v>5</v>
      </c>
      <c r="C5524" s="4" t="s">
        <v>13</v>
      </c>
      <c r="D5524" s="4" t="s">
        <v>6</v>
      </c>
      <c r="E5524" s="4" t="s">
        <v>10</v>
      </c>
    </row>
    <row r="5525" spans="1:5">
      <c r="A5525" t="n">
        <v>42272</v>
      </c>
      <c r="B5525" s="75" t="n">
        <v>94</v>
      </c>
      <c r="C5525" s="7" t="n">
        <v>1</v>
      </c>
      <c r="D5525" s="7" t="s">
        <v>422</v>
      </c>
      <c r="E5525" s="7" t="n">
        <v>2</v>
      </c>
    </row>
    <row r="5526" spans="1:5">
      <c r="A5526" t="s">
        <v>4</v>
      </c>
      <c r="B5526" s="4" t="s">
        <v>5</v>
      </c>
      <c r="C5526" s="4" t="s">
        <v>13</v>
      </c>
      <c r="D5526" s="4" t="s">
        <v>6</v>
      </c>
      <c r="E5526" s="4" t="s">
        <v>10</v>
      </c>
    </row>
    <row r="5527" spans="1:5">
      <c r="A5527" t="n">
        <v>42281</v>
      </c>
      <c r="B5527" s="75" t="n">
        <v>94</v>
      </c>
      <c r="C5527" s="7" t="n">
        <v>0</v>
      </c>
      <c r="D5527" s="7" t="s">
        <v>422</v>
      </c>
      <c r="E5527" s="7" t="n">
        <v>4</v>
      </c>
    </row>
    <row r="5528" spans="1:5">
      <c r="A5528" t="s">
        <v>4</v>
      </c>
      <c r="B5528" s="4" t="s">
        <v>5</v>
      </c>
      <c r="C5528" s="4" t="s">
        <v>13</v>
      </c>
      <c r="D5528" s="4" t="s">
        <v>6</v>
      </c>
      <c r="E5528" s="4" t="s">
        <v>10</v>
      </c>
    </row>
    <row r="5529" spans="1:5">
      <c r="A5529" t="n">
        <v>42290</v>
      </c>
      <c r="B5529" s="75" t="n">
        <v>94</v>
      </c>
      <c r="C5529" s="7" t="n">
        <v>1</v>
      </c>
      <c r="D5529" s="7" t="s">
        <v>423</v>
      </c>
      <c r="E5529" s="7" t="n">
        <v>1</v>
      </c>
    </row>
    <row r="5530" spans="1:5">
      <c r="A5530" t="s">
        <v>4</v>
      </c>
      <c r="B5530" s="4" t="s">
        <v>5</v>
      </c>
      <c r="C5530" s="4" t="s">
        <v>13</v>
      </c>
      <c r="D5530" s="4" t="s">
        <v>6</v>
      </c>
      <c r="E5530" s="4" t="s">
        <v>10</v>
      </c>
    </row>
    <row r="5531" spans="1:5">
      <c r="A5531" t="n">
        <v>42302</v>
      </c>
      <c r="B5531" s="75" t="n">
        <v>94</v>
      </c>
      <c r="C5531" s="7" t="n">
        <v>1</v>
      </c>
      <c r="D5531" s="7" t="s">
        <v>423</v>
      </c>
      <c r="E5531" s="7" t="n">
        <v>2</v>
      </c>
    </row>
    <row r="5532" spans="1:5">
      <c r="A5532" t="s">
        <v>4</v>
      </c>
      <c r="B5532" s="4" t="s">
        <v>5</v>
      </c>
      <c r="C5532" s="4" t="s">
        <v>13</v>
      </c>
      <c r="D5532" s="4" t="s">
        <v>6</v>
      </c>
      <c r="E5532" s="4" t="s">
        <v>10</v>
      </c>
    </row>
    <row r="5533" spans="1:5">
      <c r="A5533" t="n">
        <v>42314</v>
      </c>
      <c r="B5533" s="75" t="n">
        <v>94</v>
      </c>
      <c r="C5533" s="7" t="n">
        <v>0</v>
      </c>
      <c r="D5533" s="7" t="s">
        <v>423</v>
      </c>
      <c r="E5533" s="7" t="n">
        <v>4</v>
      </c>
    </row>
    <row r="5534" spans="1:5">
      <c r="A5534" t="s">
        <v>4</v>
      </c>
      <c r="B5534" s="4" t="s">
        <v>5</v>
      </c>
      <c r="C5534" s="4" t="s">
        <v>10</v>
      </c>
    </row>
    <row r="5535" spans="1:5">
      <c r="A5535" t="n">
        <v>42326</v>
      </c>
      <c r="B5535" s="17" t="n">
        <v>13</v>
      </c>
      <c r="C5535" s="7" t="n">
        <v>6466</v>
      </c>
    </row>
    <row r="5536" spans="1:5">
      <c r="A5536" t="s">
        <v>4</v>
      </c>
      <c r="B5536" s="4" t="s">
        <v>5</v>
      </c>
      <c r="C5536" s="4" t="s">
        <v>13</v>
      </c>
      <c r="D5536" s="4" t="s">
        <v>6</v>
      </c>
      <c r="E5536" s="4" t="s">
        <v>10</v>
      </c>
    </row>
    <row r="5537" spans="1:5">
      <c r="A5537" t="n">
        <v>42329</v>
      </c>
      <c r="B5537" s="75" t="n">
        <v>94</v>
      </c>
      <c r="C5537" s="7" t="n">
        <v>1</v>
      </c>
      <c r="D5537" s="7" t="s">
        <v>424</v>
      </c>
      <c r="E5537" s="7" t="n">
        <v>1</v>
      </c>
    </row>
    <row r="5538" spans="1:5">
      <c r="A5538" t="s">
        <v>4</v>
      </c>
      <c r="B5538" s="4" t="s">
        <v>5</v>
      </c>
      <c r="C5538" s="4" t="s">
        <v>13</v>
      </c>
      <c r="D5538" s="4" t="s">
        <v>6</v>
      </c>
      <c r="E5538" s="4" t="s">
        <v>10</v>
      </c>
    </row>
    <row r="5539" spans="1:5">
      <c r="A5539" t="n">
        <v>42343</v>
      </c>
      <c r="B5539" s="75" t="n">
        <v>94</v>
      </c>
      <c r="C5539" s="7" t="n">
        <v>1</v>
      </c>
      <c r="D5539" s="7" t="s">
        <v>424</v>
      </c>
      <c r="E5539" s="7" t="n">
        <v>2</v>
      </c>
    </row>
    <row r="5540" spans="1:5">
      <c r="A5540" t="s">
        <v>4</v>
      </c>
      <c r="B5540" s="4" t="s">
        <v>5</v>
      </c>
      <c r="C5540" s="4" t="s">
        <v>13</v>
      </c>
      <c r="D5540" s="4" t="s">
        <v>6</v>
      </c>
      <c r="E5540" s="4" t="s">
        <v>10</v>
      </c>
    </row>
    <row r="5541" spans="1:5">
      <c r="A5541" t="n">
        <v>42357</v>
      </c>
      <c r="B5541" s="75" t="n">
        <v>94</v>
      </c>
      <c r="C5541" s="7" t="n">
        <v>0</v>
      </c>
      <c r="D5541" s="7" t="s">
        <v>424</v>
      </c>
      <c r="E5541" s="7" t="n">
        <v>4</v>
      </c>
    </row>
    <row r="5542" spans="1:5">
      <c r="A5542" t="s">
        <v>4</v>
      </c>
      <c r="B5542" s="4" t="s">
        <v>5</v>
      </c>
      <c r="C5542" s="4" t="s">
        <v>13</v>
      </c>
      <c r="D5542" s="4" t="s">
        <v>6</v>
      </c>
      <c r="E5542" s="4" t="s">
        <v>10</v>
      </c>
    </row>
    <row r="5543" spans="1:5">
      <c r="A5543" t="n">
        <v>42371</v>
      </c>
      <c r="B5543" s="75" t="n">
        <v>94</v>
      </c>
      <c r="C5543" s="7" t="n">
        <v>1</v>
      </c>
      <c r="D5543" s="7" t="s">
        <v>425</v>
      </c>
      <c r="E5543" s="7" t="n">
        <v>1</v>
      </c>
    </row>
    <row r="5544" spans="1:5">
      <c r="A5544" t="s">
        <v>4</v>
      </c>
      <c r="B5544" s="4" t="s">
        <v>5</v>
      </c>
      <c r="C5544" s="4" t="s">
        <v>13</v>
      </c>
      <c r="D5544" s="4" t="s">
        <v>6</v>
      </c>
      <c r="E5544" s="4" t="s">
        <v>10</v>
      </c>
    </row>
    <row r="5545" spans="1:5">
      <c r="A5545" t="n">
        <v>42385</v>
      </c>
      <c r="B5545" s="75" t="n">
        <v>94</v>
      </c>
      <c r="C5545" s="7" t="n">
        <v>1</v>
      </c>
      <c r="D5545" s="7" t="s">
        <v>425</v>
      </c>
      <c r="E5545" s="7" t="n">
        <v>2</v>
      </c>
    </row>
    <row r="5546" spans="1:5">
      <c r="A5546" t="s">
        <v>4</v>
      </c>
      <c r="B5546" s="4" t="s">
        <v>5</v>
      </c>
      <c r="C5546" s="4" t="s">
        <v>13</v>
      </c>
      <c r="D5546" s="4" t="s">
        <v>6</v>
      </c>
      <c r="E5546" s="4" t="s">
        <v>10</v>
      </c>
    </row>
    <row r="5547" spans="1:5">
      <c r="A5547" t="n">
        <v>42399</v>
      </c>
      <c r="B5547" s="75" t="n">
        <v>94</v>
      </c>
      <c r="C5547" s="7" t="n">
        <v>0</v>
      </c>
      <c r="D5547" s="7" t="s">
        <v>425</v>
      </c>
      <c r="E5547" s="7" t="n">
        <v>4</v>
      </c>
    </row>
    <row r="5548" spans="1:5">
      <c r="A5548" t="s">
        <v>4</v>
      </c>
      <c r="B5548" s="4" t="s">
        <v>5</v>
      </c>
      <c r="C5548" s="4" t="s">
        <v>13</v>
      </c>
      <c r="D5548" s="4" t="s">
        <v>6</v>
      </c>
      <c r="E5548" s="4" t="s">
        <v>10</v>
      </c>
    </row>
    <row r="5549" spans="1:5">
      <c r="A5549" t="n">
        <v>42413</v>
      </c>
      <c r="B5549" s="75" t="n">
        <v>94</v>
      </c>
      <c r="C5549" s="7" t="n">
        <v>1</v>
      </c>
      <c r="D5549" s="7" t="s">
        <v>426</v>
      </c>
      <c r="E5549" s="7" t="n">
        <v>1</v>
      </c>
    </row>
    <row r="5550" spans="1:5">
      <c r="A5550" t="s">
        <v>4</v>
      </c>
      <c r="B5550" s="4" t="s">
        <v>5</v>
      </c>
      <c r="C5550" s="4" t="s">
        <v>13</v>
      </c>
      <c r="D5550" s="4" t="s">
        <v>6</v>
      </c>
      <c r="E5550" s="4" t="s">
        <v>10</v>
      </c>
    </row>
    <row r="5551" spans="1:5">
      <c r="A5551" t="n">
        <v>42427</v>
      </c>
      <c r="B5551" s="75" t="n">
        <v>94</v>
      </c>
      <c r="C5551" s="7" t="n">
        <v>1</v>
      </c>
      <c r="D5551" s="7" t="s">
        <v>426</v>
      </c>
      <c r="E5551" s="7" t="n">
        <v>2</v>
      </c>
    </row>
    <row r="5552" spans="1:5">
      <c r="A5552" t="s">
        <v>4</v>
      </c>
      <c r="B5552" s="4" t="s">
        <v>5</v>
      </c>
      <c r="C5552" s="4" t="s">
        <v>13</v>
      </c>
      <c r="D5552" s="4" t="s">
        <v>6</v>
      </c>
      <c r="E5552" s="4" t="s">
        <v>10</v>
      </c>
    </row>
    <row r="5553" spans="1:5">
      <c r="A5553" t="n">
        <v>42441</v>
      </c>
      <c r="B5553" s="75" t="n">
        <v>94</v>
      </c>
      <c r="C5553" s="7" t="n">
        <v>0</v>
      </c>
      <c r="D5553" s="7" t="s">
        <v>426</v>
      </c>
      <c r="E5553" s="7" t="n">
        <v>4</v>
      </c>
    </row>
    <row r="5554" spans="1:5">
      <c r="A5554" t="s">
        <v>4</v>
      </c>
      <c r="B5554" s="4" t="s">
        <v>5</v>
      </c>
      <c r="C5554" s="4" t="s">
        <v>13</v>
      </c>
      <c r="D5554" s="4" t="s">
        <v>6</v>
      </c>
      <c r="E5554" s="4" t="s">
        <v>10</v>
      </c>
    </row>
    <row r="5555" spans="1:5">
      <c r="A5555" t="n">
        <v>42455</v>
      </c>
      <c r="B5555" s="75" t="n">
        <v>94</v>
      </c>
      <c r="C5555" s="7" t="n">
        <v>1</v>
      </c>
      <c r="D5555" s="7" t="s">
        <v>427</v>
      </c>
      <c r="E5555" s="7" t="n">
        <v>1</v>
      </c>
    </row>
    <row r="5556" spans="1:5">
      <c r="A5556" t="s">
        <v>4</v>
      </c>
      <c r="B5556" s="4" t="s">
        <v>5</v>
      </c>
      <c r="C5556" s="4" t="s">
        <v>13</v>
      </c>
      <c r="D5556" s="4" t="s">
        <v>6</v>
      </c>
      <c r="E5556" s="4" t="s">
        <v>10</v>
      </c>
    </row>
    <row r="5557" spans="1:5">
      <c r="A5557" t="n">
        <v>42469</v>
      </c>
      <c r="B5557" s="75" t="n">
        <v>94</v>
      </c>
      <c r="C5557" s="7" t="n">
        <v>1</v>
      </c>
      <c r="D5557" s="7" t="s">
        <v>427</v>
      </c>
      <c r="E5557" s="7" t="n">
        <v>2</v>
      </c>
    </row>
    <row r="5558" spans="1:5">
      <c r="A5558" t="s">
        <v>4</v>
      </c>
      <c r="B5558" s="4" t="s">
        <v>5</v>
      </c>
      <c r="C5558" s="4" t="s">
        <v>13</v>
      </c>
      <c r="D5558" s="4" t="s">
        <v>6</v>
      </c>
      <c r="E5558" s="4" t="s">
        <v>10</v>
      </c>
    </row>
    <row r="5559" spans="1:5">
      <c r="A5559" t="n">
        <v>42483</v>
      </c>
      <c r="B5559" s="75" t="n">
        <v>94</v>
      </c>
      <c r="C5559" s="7" t="n">
        <v>0</v>
      </c>
      <c r="D5559" s="7" t="s">
        <v>427</v>
      </c>
      <c r="E5559" s="7" t="n">
        <v>4</v>
      </c>
    </row>
    <row r="5560" spans="1:5">
      <c r="A5560" t="s">
        <v>4</v>
      </c>
      <c r="B5560" s="4" t="s">
        <v>5</v>
      </c>
      <c r="C5560" s="4" t="s">
        <v>13</v>
      </c>
      <c r="D5560" s="4" t="s">
        <v>6</v>
      </c>
      <c r="E5560" s="4" t="s">
        <v>10</v>
      </c>
    </row>
    <row r="5561" spans="1:5">
      <c r="A5561" t="n">
        <v>42497</v>
      </c>
      <c r="B5561" s="75" t="n">
        <v>94</v>
      </c>
      <c r="C5561" s="7" t="n">
        <v>1</v>
      </c>
      <c r="D5561" s="7" t="s">
        <v>428</v>
      </c>
      <c r="E5561" s="7" t="n">
        <v>1</v>
      </c>
    </row>
    <row r="5562" spans="1:5">
      <c r="A5562" t="s">
        <v>4</v>
      </c>
      <c r="B5562" s="4" t="s">
        <v>5</v>
      </c>
      <c r="C5562" s="4" t="s">
        <v>13</v>
      </c>
      <c r="D5562" s="4" t="s">
        <v>6</v>
      </c>
      <c r="E5562" s="4" t="s">
        <v>10</v>
      </c>
    </row>
    <row r="5563" spans="1:5">
      <c r="A5563" t="n">
        <v>42511</v>
      </c>
      <c r="B5563" s="75" t="n">
        <v>94</v>
      </c>
      <c r="C5563" s="7" t="n">
        <v>1</v>
      </c>
      <c r="D5563" s="7" t="s">
        <v>428</v>
      </c>
      <c r="E5563" s="7" t="n">
        <v>2</v>
      </c>
    </row>
    <row r="5564" spans="1:5">
      <c r="A5564" t="s">
        <v>4</v>
      </c>
      <c r="B5564" s="4" t="s">
        <v>5</v>
      </c>
      <c r="C5564" s="4" t="s">
        <v>13</v>
      </c>
      <c r="D5564" s="4" t="s">
        <v>6</v>
      </c>
      <c r="E5564" s="4" t="s">
        <v>10</v>
      </c>
    </row>
    <row r="5565" spans="1:5">
      <c r="A5565" t="n">
        <v>42525</v>
      </c>
      <c r="B5565" s="75" t="n">
        <v>94</v>
      </c>
      <c r="C5565" s="7" t="n">
        <v>0</v>
      </c>
      <c r="D5565" s="7" t="s">
        <v>428</v>
      </c>
      <c r="E5565" s="7" t="n">
        <v>4</v>
      </c>
    </row>
    <row r="5566" spans="1:5">
      <c r="A5566" t="s">
        <v>4</v>
      </c>
      <c r="B5566" s="4" t="s">
        <v>5</v>
      </c>
      <c r="C5566" s="4" t="s">
        <v>13</v>
      </c>
      <c r="D5566" s="4" t="s">
        <v>6</v>
      </c>
      <c r="E5566" s="4" t="s">
        <v>10</v>
      </c>
    </row>
    <row r="5567" spans="1:5">
      <c r="A5567" t="n">
        <v>42539</v>
      </c>
      <c r="B5567" s="75" t="n">
        <v>94</v>
      </c>
      <c r="C5567" s="7" t="n">
        <v>1</v>
      </c>
      <c r="D5567" s="7" t="s">
        <v>429</v>
      </c>
      <c r="E5567" s="7" t="n">
        <v>1</v>
      </c>
    </row>
    <row r="5568" spans="1:5">
      <c r="A5568" t="s">
        <v>4</v>
      </c>
      <c r="B5568" s="4" t="s">
        <v>5</v>
      </c>
      <c r="C5568" s="4" t="s">
        <v>13</v>
      </c>
      <c r="D5568" s="4" t="s">
        <v>6</v>
      </c>
      <c r="E5568" s="4" t="s">
        <v>10</v>
      </c>
    </row>
    <row r="5569" spans="1:5">
      <c r="A5569" t="n">
        <v>42553</v>
      </c>
      <c r="B5569" s="75" t="n">
        <v>94</v>
      </c>
      <c r="C5569" s="7" t="n">
        <v>1</v>
      </c>
      <c r="D5569" s="7" t="s">
        <v>429</v>
      </c>
      <c r="E5569" s="7" t="n">
        <v>2</v>
      </c>
    </row>
    <row r="5570" spans="1:5">
      <c r="A5570" t="s">
        <v>4</v>
      </c>
      <c r="B5570" s="4" t="s">
        <v>5</v>
      </c>
      <c r="C5570" s="4" t="s">
        <v>13</v>
      </c>
      <c r="D5570" s="4" t="s">
        <v>6</v>
      </c>
      <c r="E5570" s="4" t="s">
        <v>10</v>
      </c>
    </row>
    <row r="5571" spans="1:5">
      <c r="A5571" t="n">
        <v>42567</v>
      </c>
      <c r="B5571" s="75" t="n">
        <v>94</v>
      </c>
      <c r="C5571" s="7" t="n">
        <v>0</v>
      </c>
      <c r="D5571" s="7" t="s">
        <v>429</v>
      </c>
      <c r="E5571" s="7" t="n">
        <v>4</v>
      </c>
    </row>
    <row r="5572" spans="1:5">
      <c r="A5572" t="s">
        <v>4</v>
      </c>
      <c r="B5572" s="4" t="s">
        <v>5</v>
      </c>
      <c r="C5572" s="4" t="s">
        <v>13</v>
      </c>
      <c r="D5572" s="4" t="s">
        <v>6</v>
      </c>
      <c r="E5572" s="4" t="s">
        <v>10</v>
      </c>
    </row>
    <row r="5573" spans="1:5">
      <c r="A5573" t="n">
        <v>42581</v>
      </c>
      <c r="B5573" s="75" t="n">
        <v>94</v>
      </c>
      <c r="C5573" s="7" t="n">
        <v>1</v>
      </c>
      <c r="D5573" s="7" t="s">
        <v>430</v>
      </c>
      <c r="E5573" s="7" t="n">
        <v>1</v>
      </c>
    </row>
    <row r="5574" spans="1:5">
      <c r="A5574" t="s">
        <v>4</v>
      </c>
      <c r="B5574" s="4" t="s">
        <v>5</v>
      </c>
      <c r="C5574" s="4" t="s">
        <v>13</v>
      </c>
      <c r="D5574" s="4" t="s">
        <v>6</v>
      </c>
      <c r="E5574" s="4" t="s">
        <v>10</v>
      </c>
    </row>
    <row r="5575" spans="1:5">
      <c r="A5575" t="n">
        <v>42595</v>
      </c>
      <c r="B5575" s="75" t="n">
        <v>94</v>
      </c>
      <c r="C5575" s="7" t="n">
        <v>1</v>
      </c>
      <c r="D5575" s="7" t="s">
        <v>430</v>
      </c>
      <c r="E5575" s="7" t="n">
        <v>2</v>
      </c>
    </row>
    <row r="5576" spans="1:5">
      <c r="A5576" t="s">
        <v>4</v>
      </c>
      <c r="B5576" s="4" t="s">
        <v>5</v>
      </c>
      <c r="C5576" s="4" t="s">
        <v>13</v>
      </c>
      <c r="D5576" s="4" t="s">
        <v>6</v>
      </c>
      <c r="E5576" s="4" t="s">
        <v>10</v>
      </c>
    </row>
    <row r="5577" spans="1:5">
      <c r="A5577" t="n">
        <v>42609</v>
      </c>
      <c r="B5577" s="75" t="n">
        <v>94</v>
      </c>
      <c r="C5577" s="7" t="n">
        <v>0</v>
      </c>
      <c r="D5577" s="7" t="s">
        <v>430</v>
      </c>
      <c r="E5577" s="7" t="n">
        <v>4</v>
      </c>
    </row>
    <row r="5578" spans="1:5">
      <c r="A5578" t="s">
        <v>4</v>
      </c>
      <c r="B5578" s="4" t="s">
        <v>5</v>
      </c>
      <c r="C5578" s="4" t="s">
        <v>13</v>
      </c>
      <c r="D5578" s="4" t="s">
        <v>6</v>
      </c>
      <c r="E5578" s="4" t="s">
        <v>10</v>
      </c>
    </row>
    <row r="5579" spans="1:5">
      <c r="A5579" t="n">
        <v>42623</v>
      </c>
      <c r="B5579" s="75" t="n">
        <v>94</v>
      </c>
      <c r="C5579" s="7" t="n">
        <v>1</v>
      </c>
      <c r="D5579" s="7" t="s">
        <v>431</v>
      </c>
      <c r="E5579" s="7" t="n">
        <v>1</v>
      </c>
    </row>
    <row r="5580" spans="1:5">
      <c r="A5580" t="s">
        <v>4</v>
      </c>
      <c r="B5580" s="4" t="s">
        <v>5</v>
      </c>
      <c r="C5580" s="4" t="s">
        <v>13</v>
      </c>
      <c r="D5580" s="4" t="s">
        <v>6</v>
      </c>
      <c r="E5580" s="4" t="s">
        <v>10</v>
      </c>
    </row>
    <row r="5581" spans="1:5">
      <c r="A5581" t="n">
        <v>42637</v>
      </c>
      <c r="B5581" s="75" t="n">
        <v>94</v>
      </c>
      <c r="C5581" s="7" t="n">
        <v>1</v>
      </c>
      <c r="D5581" s="7" t="s">
        <v>431</v>
      </c>
      <c r="E5581" s="7" t="n">
        <v>2</v>
      </c>
    </row>
    <row r="5582" spans="1:5">
      <c r="A5582" t="s">
        <v>4</v>
      </c>
      <c r="B5582" s="4" t="s">
        <v>5</v>
      </c>
      <c r="C5582" s="4" t="s">
        <v>13</v>
      </c>
      <c r="D5582" s="4" t="s">
        <v>6</v>
      </c>
      <c r="E5582" s="4" t="s">
        <v>10</v>
      </c>
    </row>
    <row r="5583" spans="1:5">
      <c r="A5583" t="n">
        <v>42651</v>
      </c>
      <c r="B5583" s="75" t="n">
        <v>94</v>
      </c>
      <c r="C5583" s="7" t="n">
        <v>0</v>
      </c>
      <c r="D5583" s="7" t="s">
        <v>431</v>
      </c>
      <c r="E5583" s="7" t="n">
        <v>4</v>
      </c>
    </row>
    <row r="5584" spans="1:5">
      <c r="A5584" t="s">
        <v>4</v>
      </c>
      <c r="B5584" s="4" t="s">
        <v>5</v>
      </c>
      <c r="C5584" s="4" t="s">
        <v>13</v>
      </c>
      <c r="D5584" s="4" t="s">
        <v>6</v>
      </c>
      <c r="E5584" s="4" t="s">
        <v>10</v>
      </c>
    </row>
    <row r="5585" spans="1:5">
      <c r="A5585" t="n">
        <v>42665</v>
      </c>
      <c r="B5585" s="75" t="n">
        <v>94</v>
      </c>
      <c r="C5585" s="7" t="n">
        <v>1</v>
      </c>
      <c r="D5585" s="7" t="s">
        <v>432</v>
      </c>
      <c r="E5585" s="7" t="n">
        <v>1</v>
      </c>
    </row>
    <row r="5586" spans="1:5">
      <c r="A5586" t="s">
        <v>4</v>
      </c>
      <c r="B5586" s="4" t="s">
        <v>5</v>
      </c>
      <c r="C5586" s="4" t="s">
        <v>13</v>
      </c>
      <c r="D5586" s="4" t="s">
        <v>6</v>
      </c>
      <c r="E5586" s="4" t="s">
        <v>10</v>
      </c>
    </row>
    <row r="5587" spans="1:5">
      <c r="A5587" t="n">
        <v>42679</v>
      </c>
      <c r="B5587" s="75" t="n">
        <v>94</v>
      </c>
      <c r="C5587" s="7" t="n">
        <v>1</v>
      </c>
      <c r="D5587" s="7" t="s">
        <v>432</v>
      </c>
      <c r="E5587" s="7" t="n">
        <v>2</v>
      </c>
    </row>
    <row r="5588" spans="1:5">
      <c r="A5588" t="s">
        <v>4</v>
      </c>
      <c r="B5588" s="4" t="s">
        <v>5</v>
      </c>
      <c r="C5588" s="4" t="s">
        <v>13</v>
      </c>
      <c r="D5588" s="4" t="s">
        <v>6</v>
      </c>
      <c r="E5588" s="4" t="s">
        <v>10</v>
      </c>
    </row>
    <row r="5589" spans="1:5">
      <c r="A5589" t="n">
        <v>42693</v>
      </c>
      <c r="B5589" s="75" t="n">
        <v>94</v>
      </c>
      <c r="C5589" s="7" t="n">
        <v>0</v>
      </c>
      <c r="D5589" s="7" t="s">
        <v>432</v>
      </c>
      <c r="E5589" s="7" t="n">
        <v>4</v>
      </c>
    </row>
    <row r="5590" spans="1:5">
      <c r="A5590" t="s">
        <v>4</v>
      </c>
      <c r="B5590" s="4" t="s">
        <v>5</v>
      </c>
      <c r="C5590" s="4" t="s">
        <v>13</v>
      </c>
      <c r="D5590" s="4" t="s">
        <v>6</v>
      </c>
      <c r="E5590" s="4" t="s">
        <v>10</v>
      </c>
    </row>
    <row r="5591" spans="1:5">
      <c r="A5591" t="n">
        <v>42707</v>
      </c>
      <c r="B5591" s="75" t="n">
        <v>94</v>
      </c>
      <c r="C5591" s="7" t="n">
        <v>1</v>
      </c>
      <c r="D5591" s="7" t="s">
        <v>433</v>
      </c>
      <c r="E5591" s="7" t="n">
        <v>1</v>
      </c>
    </row>
    <row r="5592" spans="1:5">
      <c r="A5592" t="s">
        <v>4</v>
      </c>
      <c r="B5592" s="4" t="s">
        <v>5</v>
      </c>
      <c r="C5592" s="4" t="s">
        <v>13</v>
      </c>
      <c r="D5592" s="4" t="s">
        <v>6</v>
      </c>
      <c r="E5592" s="4" t="s">
        <v>10</v>
      </c>
    </row>
    <row r="5593" spans="1:5">
      <c r="A5593" t="n">
        <v>42721</v>
      </c>
      <c r="B5593" s="75" t="n">
        <v>94</v>
      </c>
      <c r="C5593" s="7" t="n">
        <v>1</v>
      </c>
      <c r="D5593" s="7" t="s">
        <v>433</v>
      </c>
      <c r="E5593" s="7" t="n">
        <v>2</v>
      </c>
    </row>
    <row r="5594" spans="1:5">
      <c r="A5594" t="s">
        <v>4</v>
      </c>
      <c r="B5594" s="4" t="s">
        <v>5</v>
      </c>
      <c r="C5594" s="4" t="s">
        <v>13</v>
      </c>
      <c r="D5594" s="4" t="s">
        <v>6</v>
      </c>
      <c r="E5594" s="4" t="s">
        <v>10</v>
      </c>
    </row>
    <row r="5595" spans="1:5">
      <c r="A5595" t="n">
        <v>42735</v>
      </c>
      <c r="B5595" s="75" t="n">
        <v>94</v>
      </c>
      <c r="C5595" s="7" t="n">
        <v>0</v>
      </c>
      <c r="D5595" s="7" t="s">
        <v>433</v>
      </c>
      <c r="E5595" s="7" t="n">
        <v>4</v>
      </c>
    </row>
    <row r="5596" spans="1:5">
      <c r="A5596" t="s">
        <v>4</v>
      </c>
      <c r="B5596" s="4" t="s">
        <v>5</v>
      </c>
      <c r="C5596" s="4" t="s">
        <v>10</v>
      </c>
      <c r="D5596" s="4" t="s">
        <v>6</v>
      </c>
      <c r="E5596" s="4" t="s">
        <v>13</v>
      </c>
      <c r="F5596" s="4" t="s">
        <v>13</v>
      </c>
      <c r="G5596" s="4" t="s">
        <v>13</v>
      </c>
      <c r="H5596" s="4" t="s">
        <v>13</v>
      </c>
      <c r="I5596" s="4" t="s">
        <v>13</v>
      </c>
      <c r="J5596" s="4" t="s">
        <v>24</v>
      </c>
      <c r="K5596" s="4" t="s">
        <v>24</v>
      </c>
      <c r="L5596" s="4" t="s">
        <v>24</v>
      </c>
      <c r="M5596" s="4" t="s">
        <v>24</v>
      </c>
      <c r="N5596" s="4" t="s">
        <v>13</v>
      </c>
    </row>
    <row r="5597" spans="1:5">
      <c r="A5597" t="n">
        <v>42749</v>
      </c>
      <c r="B5597" s="68" t="n">
        <v>34</v>
      </c>
      <c r="C5597" s="7" t="n">
        <v>1571</v>
      </c>
      <c r="D5597" s="7" t="s">
        <v>434</v>
      </c>
      <c r="E5597" s="7" t="n">
        <v>1</v>
      </c>
      <c r="F5597" s="7" t="n">
        <v>0</v>
      </c>
      <c r="G5597" s="7" t="n">
        <v>0</v>
      </c>
      <c r="H5597" s="7" t="n">
        <v>0</v>
      </c>
      <c r="I5597" s="7" t="n">
        <v>0</v>
      </c>
      <c r="J5597" s="7" t="n">
        <v>0</v>
      </c>
      <c r="K5597" s="7" t="n">
        <v>-1</v>
      </c>
      <c r="L5597" s="7" t="n">
        <v>-1</v>
      </c>
      <c r="M5597" s="7" t="n">
        <v>-1</v>
      </c>
      <c r="N5597" s="7" t="n">
        <v>0</v>
      </c>
    </row>
    <row r="5598" spans="1:5">
      <c r="A5598" t="s">
        <v>4</v>
      </c>
      <c r="B5598" s="4" t="s">
        <v>5</v>
      </c>
      <c r="C5598" s="4" t="s">
        <v>13</v>
      </c>
      <c r="D5598" s="4" t="s">
        <v>10</v>
      </c>
      <c r="E5598" s="4" t="s">
        <v>6</v>
      </c>
      <c r="F5598" s="4" t="s">
        <v>6</v>
      </c>
      <c r="G5598" s="4" t="s">
        <v>13</v>
      </c>
    </row>
    <row r="5599" spans="1:5">
      <c r="A5599" t="n">
        <v>42779</v>
      </c>
      <c r="B5599" s="85" t="n">
        <v>32</v>
      </c>
      <c r="C5599" s="7" t="n">
        <v>0</v>
      </c>
      <c r="D5599" s="7" t="n">
        <v>1570</v>
      </c>
      <c r="E5599" s="7" t="s">
        <v>12</v>
      </c>
      <c r="F5599" s="7" t="s">
        <v>435</v>
      </c>
      <c r="G5599" s="7" t="n">
        <v>1</v>
      </c>
    </row>
    <row r="5600" spans="1:5">
      <c r="A5600" t="s">
        <v>4</v>
      </c>
      <c r="B5600" s="4" t="s">
        <v>5</v>
      </c>
      <c r="C5600" s="4" t="s">
        <v>13</v>
      </c>
      <c r="D5600" s="4" t="s">
        <v>10</v>
      </c>
      <c r="E5600" s="4" t="s">
        <v>6</v>
      </c>
      <c r="F5600" s="4" t="s">
        <v>6</v>
      </c>
      <c r="G5600" s="4" t="s">
        <v>13</v>
      </c>
    </row>
    <row r="5601" spans="1:14">
      <c r="A5601" t="n">
        <v>42794</v>
      </c>
      <c r="B5601" s="85" t="n">
        <v>32</v>
      </c>
      <c r="C5601" s="7" t="n">
        <v>0</v>
      </c>
      <c r="D5601" s="7" t="n">
        <v>1570</v>
      </c>
      <c r="E5601" s="7" t="s">
        <v>12</v>
      </c>
      <c r="F5601" s="7" t="s">
        <v>436</v>
      </c>
      <c r="G5601" s="7" t="n">
        <v>0</v>
      </c>
    </row>
    <row r="5602" spans="1:14">
      <c r="A5602" t="s">
        <v>4</v>
      </c>
      <c r="B5602" s="4" t="s">
        <v>5</v>
      </c>
      <c r="C5602" s="4" t="s">
        <v>13</v>
      </c>
      <c r="D5602" s="4" t="s">
        <v>10</v>
      </c>
      <c r="E5602" s="4" t="s">
        <v>6</v>
      </c>
      <c r="F5602" s="4" t="s">
        <v>6</v>
      </c>
      <c r="G5602" s="4" t="s">
        <v>13</v>
      </c>
    </row>
    <row r="5603" spans="1:14">
      <c r="A5603" t="n">
        <v>42809</v>
      </c>
      <c r="B5603" s="85" t="n">
        <v>32</v>
      </c>
      <c r="C5603" s="7" t="n">
        <v>0</v>
      </c>
      <c r="D5603" s="7" t="n">
        <v>1570</v>
      </c>
      <c r="E5603" s="7" t="s">
        <v>12</v>
      </c>
      <c r="F5603" s="7" t="s">
        <v>437</v>
      </c>
      <c r="G5603" s="7" t="n">
        <v>0</v>
      </c>
    </row>
    <row r="5604" spans="1:14">
      <c r="A5604" t="s">
        <v>4</v>
      </c>
      <c r="B5604" s="4" t="s">
        <v>5</v>
      </c>
      <c r="C5604" s="4" t="s">
        <v>13</v>
      </c>
      <c r="D5604" s="4" t="s">
        <v>10</v>
      </c>
      <c r="E5604" s="4" t="s">
        <v>6</v>
      </c>
      <c r="F5604" s="4" t="s">
        <v>6</v>
      </c>
      <c r="G5604" s="4" t="s">
        <v>13</v>
      </c>
    </row>
    <row r="5605" spans="1:14">
      <c r="A5605" t="n">
        <v>42824</v>
      </c>
      <c r="B5605" s="85" t="n">
        <v>32</v>
      </c>
      <c r="C5605" s="7" t="n">
        <v>0</v>
      </c>
      <c r="D5605" s="7" t="n">
        <v>1570</v>
      </c>
      <c r="E5605" s="7" t="s">
        <v>12</v>
      </c>
      <c r="F5605" s="7" t="s">
        <v>438</v>
      </c>
      <c r="G5605" s="7" t="n">
        <v>1</v>
      </c>
    </row>
    <row r="5606" spans="1:14">
      <c r="A5606" t="s">
        <v>4</v>
      </c>
      <c r="B5606" s="4" t="s">
        <v>5</v>
      </c>
      <c r="C5606" s="4" t="s">
        <v>13</v>
      </c>
      <c r="D5606" s="4" t="s">
        <v>10</v>
      </c>
      <c r="E5606" s="4" t="s">
        <v>6</v>
      </c>
      <c r="F5606" s="4" t="s">
        <v>6</v>
      </c>
      <c r="G5606" s="4" t="s">
        <v>13</v>
      </c>
    </row>
    <row r="5607" spans="1:14">
      <c r="A5607" t="n">
        <v>42839</v>
      </c>
      <c r="B5607" s="85" t="n">
        <v>32</v>
      </c>
      <c r="C5607" s="7" t="n">
        <v>0</v>
      </c>
      <c r="D5607" s="7" t="n">
        <v>1570</v>
      </c>
      <c r="E5607" s="7" t="s">
        <v>12</v>
      </c>
      <c r="F5607" s="7" t="s">
        <v>439</v>
      </c>
      <c r="G5607" s="7" t="n">
        <v>0</v>
      </c>
    </row>
    <row r="5608" spans="1:14">
      <c r="A5608" t="s">
        <v>4</v>
      </c>
      <c r="B5608" s="4" t="s">
        <v>5</v>
      </c>
      <c r="C5608" s="4" t="s">
        <v>13</v>
      </c>
      <c r="D5608" s="4" t="s">
        <v>10</v>
      </c>
      <c r="E5608" s="4" t="s">
        <v>6</v>
      </c>
      <c r="F5608" s="4" t="s">
        <v>6</v>
      </c>
      <c r="G5608" s="4" t="s">
        <v>13</v>
      </c>
    </row>
    <row r="5609" spans="1:14">
      <c r="A5609" t="n">
        <v>42854</v>
      </c>
      <c r="B5609" s="85" t="n">
        <v>32</v>
      </c>
      <c r="C5609" s="7" t="n">
        <v>0</v>
      </c>
      <c r="D5609" s="7" t="n">
        <v>1570</v>
      </c>
      <c r="E5609" s="7" t="s">
        <v>12</v>
      </c>
      <c r="F5609" s="7" t="s">
        <v>440</v>
      </c>
      <c r="G5609" s="7" t="n">
        <v>0</v>
      </c>
    </row>
    <row r="5610" spans="1:14">
      <c r="A5610" t="s">
        <v>4</v>
      </c>
      <c r="B5610" s="4" t="s">
        <v>5</v>
      </c>
      <c r="C5610" s="4" t="s">
        <v>10</v>
      </c>
      <c r="D5610" s="4" t="s">
        <v>24</v>
      </c>
      <c r="E5610" s="4" t="s">
        <v>24</v>
      </c>
      <c r="F5610" s="4" t="s">
        <v>24</v>
      </c>
      <c r="G5610" s="4" t="s">
        <v>24</v>
      </c>
    </row>
    <row r="5611" spans="1:14">
      <c r="A5611" t="n">
        <v>42869</v>
      </c>
      <c r="B5611" s="37" t="n">
        <v>46</v>
      </c>
      <c r="C5611" s="7" t="n">
        <v>0</v>
      </c>
      <c r="D5611" s="7" t="n">
        <v>-4.98000001907349</v>
      </c>
      <c r="E5611" s="7" t="n">
        <v>13.210000038147</v>
      </c>
      <c r="F5611" s="7" t="n">
        <v>-188.520004272461</v>
      </c>
      <c r="G5611" s="7" t="n">
        <v>136.800003051758</v>
      </c>
    </row>
    <row r="5612" spans="1:14">
      <c r="A5612" t="s">
        <v>4</v>
      </c>
      <c r="B5612" s="4" t="s">
        <v>5</v>
      </c>
      <c r="C5612" s="4" t="s">
        <v>10</v>
      </c>
      <c r="D5612" s="4" t="s">
        <v>24</v>
      </c>
      <c r="E5612" s="4" t="s">
        <v>24</v>
      </c>
      <c r="F5612" s="4" t="s">
        <v>24</v>
      </c>
      <c r="G5612" s="4" t="s">
        <v>24</v>
      </c>
    </row>
    <row r="5613" spans="1:14">
      <c r="A5613" t="n">
        <v>42888</v>
      </c>
      <c r="B5613" s="37" t="n">
        <v>46</v>
      </c>
      <c r="C5613" s="7" t="n">
        <v>61488</v>
      </c>
      <c r="D5613" s="7" t="n">
        <v>-4.71000003814697</v>
      </c>
      <c r="E5613" s="7" t="n">
        <v>13.210000038147</v>
      </c>
      <c r="F5613" s="7" t="n">
        <v>-187.160003662109</v>
      </c>
      <c r="G5613" s="7" t="n">
        <v>165.800003051758</v>
      </c>
    </row>
    <row r="5614" spans="1:14">
      <c r="A5614" t="s">
        <v>4</v>
      </c>
      <c r="B5614" s="4" t="s">
        <v>5</v>
      </c>
      <c r="C5614" s="4" t="s">
        <v>10</v>
      </c>
      <c r="D5614" s="4" t="s">
        <v>24</v>
      </c>
      <c r="E5614" s="4" t="s">
        <v>24</v>
      </c>
      <c r="F5614" s="4" t="s">
        <v>24</v>
      </c>
      <c r="G5614" s="4" t="s">
        <v>24</v>
      </c>
    </row>
    <row r="5615" spans="1:14">
      <c r="A5615" t="n">
        <v>42907</v>
      </c>
      <c r="B5615" s="37" t="n">
        <v>46</v>
      </c>
      <c r="C5615" s="7" t="n">
        <v>6</v>
      </c>
      <c r="D5615" s="7" t="n">
        <v>-6.05999994277954</v>
      </c>
      <c r="E5615" s="7" t="n">
        <v>13.210000038147</v>
      </c>
      <c r="F5615" s="7" t="n">
        <v>-188.690002441406</v>
      </c>
      <c r="G5615" s="7" t="n">
        <v>145.699996948242</v>
      </c>
    </row>
    <row r="5616" spans="1:14">
      <c r="A5616" t="s">
        <v>4</v>
      </c>
      <c r="B5616" s="4" t="s">
        <v>5</v>
      </c>
      <c r="C5616" s="4" t="s">
        <v>10</v>
      </c>
      <c r="D5616" s="4" t="s">
        <v>24</v>
      </c>
      <c r="E5616" s="4" t="s">
        <v>24</v>
      </c>
      <c r="F5616" s="4" t="s">
        <v>24</v>
      </c>
      <c r="G5616" s="4" t="s">
        <v>24</v>
      </c>
    </row>
    <row r="5617" spans="1:7">
      <c r="A5617" t="n">
        <v>42926</v>
      </c>
      <c r="B5617" s="37" t="n">
        <v>46</v>
      </c>
      <c r="C5617" s="7" t="n">
        <v>3</v>
      </c>
      <c r="D5617" s="7" t="n">
        <v>-7.53999996185303</v>
      </c>
      <c r="E5617" s="7" t="n">
        <v>13.210000038147</v>
      </c>
      <c r="F5617" s="7" t="n">
        <v>-188.160003662109</v>
      </c>
      <c r="G5617" s="7" t="n">
        <v>157.199996948242</v>
      </c>
    </row>
    <row r="5618" spans="1:7">
      <c r="A5618" t="s">
        <v>4</v>
      </c>
      <c r="B5618" s="4" t="s">
        <v>5</v>
      </c>
      <c r="C5618" s="4" t="s">
        <v>10</v>
      </c>
      <c r="D5618" s="4" t="s">
        <v>24</v>
      </c>
      <c r="E5618" s="4" t="s">
        <v>24</v>
      </c>
      <c r="F5618" s="4" t="s">
        <v>24</v>
      </c>
      <c r="G5618" s="4" t="s">
        <v>24</v>
      </c>
    </row>
    <row r="5619" spans="1:7">
      <c r="A5619" t="n">
        <v>42945</v>
      </c>
      <c r="B5619" s="37" t="n">
        <v>46</v>
      </c>
      <c r="C5619" s="7" t="n">
        <v>5</v>
      </c>
      <c r="D5619" s="7" t="n">
        <v>-6.44999980926514</v>
      </c>
      <c r="E5619" s="7" t="n">
        <v>13.210000038147</v>
      </c>
      <c r="F5619" s="7" t="n">
        <v>-186.570007324219</v>
      </c>
      <c r="G5619" s="7" t="n">
        <v>117.099998474121</v>
      </c>
    </row>
    <row r="5620" spans="1:7">
      <c r="A5620" t="s">
        <v>4</v>
      </c>
      <c r="B5620" s="4" t="s">
        <v>5</v>
      </c>
      <c r="C5620" s="4" t="s">
        <v>10</v>
      </c>
      <c r="D5620" s="4" t="s">
        <v>24</v>
      </c>
      <c r="E5620" s="4" t="s">
        <v>24</v>
      </c>
      <c r="F5620" s="4" t="s">
        <v>24</v>
      </c>
      <c r="G5620" s="4" t="s">
        <v>24</v>
      </c>
    </row>
    <row r="5621" spans="1:7">
      <c r="A5621" t="n">
        <v>42964</v>
      </c>
      <c r="B5621" s="37" t="n">
        <v>46</v>
      </c>
      <c r="C5621" s="7" t="n">
        <v>61489</v>
      </c>
      <c r="D5621" s="7" t="n">
        <v>-7.71000003814697</v>
      </c>
      <c r="E5621" s="7" t="n">
        <v>13.210000038147</v>
      </c>
      <c r="F5621" s="7" t="n">
        <v>-186.919998168945</v>
      </c>
      <c r="G5621" s="7" t="n">
        <v>140.100006103516</v>
      </c>
    </row>
    <row r="5622" spans="1:7">
      <c r="A5622" t="s">
        <v>4</v>
      </c>
      <c r="B5622" s="4" t="s">
        <v>5</v>
      </c>
      <c r="C5622" s="4" t="s">
        <v>10</v>
      </c>
      <c r="D5622" s="4" t="s">
        <v>24</v>
      </c>
      <c r="E5622" s="4" t="s">
        <v>24</v>
      </c>
      <c r="F5622" s="4" t="s">
        <v>24</v>
      </c>
      <c r="G5622" s="4" t="s">
        <v>24</v>
      </c>
    </row>
    <row r="5623" spans="1:7">
      <c r="A5623" t="n">
        <v>42983</v>
      </c>
      <c r="B5623" s="37" t="n">
        <v>46</v>
      </c>
      <c r="C5623" s="7" t="n">
        <v>61490</v>
      </c>
      <c r="D5623" s="7" t="n">
        <v>-5.40999984741211</v>
      </c>
      <c r="E5623" s="7" t="n">
        <v>13.210000038147</v>
      </c>
      <c r="F5623" s="7" t="n">
        <v>-185.669998168945</v>
      </c>
      <c r="G5623" s="7" t="n">
        <v>117.199996948242</v>
      </c>
    </row>
    <row r="5624" spans="1:7">
      <c r="A5624" t="s">
        <v>4</v>
      </c>
      <c r="B5624" s="4" t="s">
        <v>5</v>
      </c>
      <c r="C5624" s="4" t="s">
        <v>10</v>
      </c>
      <c r="D5624" s="4" t="s">
        <v>24</v>
      </c>
      <c r="E5624" s="4" t="s">
        <v>24</v>
      </c>
      <c r="F5624" s="4" t="s">
        <v>24</v>
      </c>
      <c r="G5624" s="4" t="s">
        <v>24</v>
      </c>
    </row>
    <row r="5625" spans="1:7">
      <c r="A5625" t="n">
        <v>43002</v>
      </c>
      <c r="B5625" s="37" t="n">
        <v>46</v>
      </c>
      <c r="C5625" s="7" t="n">
        <v>7032</v>
      </c>
      <c r="D5625" s="7" t="n">
        <v>-5.57000017166138</v>
      </c>
      <c r="E5625" s="7" t="n">
        <v>13.210000038147</v>
      </c>
      <c r="F5625" s="7" t="n">
        <v>-187.009994506836</v>
      </c>
      <c r="G5625" s="7" t="n">
        <v>157.199996948242</v>
      </c>
    </row>
    <row r="5626" spans="1:7">
      <c r="A5626" t="s">
        <v>4</v>
      </c>
      <c r="B5626" s="4" t="s">
        <v>5</v>
      </c>
      <c r="C5626" s="4" t="s">
        <v>10</v>
      </c>
      <c r="D5626" s="4" t="s">
        <v>24</v>
      </c>
      <c r="E5626" s="4" t="s">
        <v>24</v>
      </c>
      <c r="F5626" s="4" t="s">
        <v>24</v>
      </c>
      <c r="G5626" s="4" t="s">
        <v>24</v>
      </c>
    </row>
    <row r="5627" spans="1:7">
      <c r="A5627" t="n">
        <v>43021</v>
      </c>
      <c r="B5627" s="37" t="n">
        <v>46</v>
      </c>
      <c r="C5627" s="7" t="n">
        <v>27</v>
      </c>
      <c r="D5627" s="7" t="n">
        <v>-3.64000010490417</v>
      </c>
      <c r="E5627" s="7" t="n">
        <v>13.210000038147</v>
      </c>
      <c r="F5627" s="7" t="n">
        <v>-193.020004272461</v>
      </c>
      <c r="G5627" s="7" t="n">
        <v>345.399993896484</v>
      </c>
    </row>
    <row r="5628" spans="1:7">
      <c r="A5628" t="s">
        <v>4</v>
      </c>
      <c r="B5628" s="4" t="s">
        <v>5</v>
      </c>
      <c r="C5628" s="4" t="s">
        <v>10</v>
      </c>
      <c r="D5628" s="4" t="s">
        <v>24</v>
      </c>
      <c r="E5628" s="4" t="s">
        <v>24</v>
      </c>
      <c r="F5628" s="4" t="s">
        <v>24</v>
      </c>
      <c r="G5628" s="4" t="s">
        <v>24</v>
      </c>
    </row>
    <row r="5629" spans="1:7">
      <c r="A5629" t="n">
        <v>43040</v>
      </c>
      <c r="B5629" s="37" t="n">
        <v>46</v>
      </c>
      <c r="C5629" s="7" t="n">
        <v>29</v>
      </c>
      <c r="D5629" s="7" t="n">
        <v>-4.61999988555908</v>
      </c>
      <c r="E5629" s="7" t="n">
        <v>13.2200002670288</v>
      </c>
      <c r="F5629" s="7" t="n">
        <v>-193.770004272461</v>
      </c>
      <c r="G5629" s="7" t="n">
        <v>345.299987792969</v>
      </c>
    </row>
    <row r="5630" spans="1:7">
      <c r="A5630" t="s">
        <v>4</v>
      </c>
      <c r="B5630" s="4" t="s">
        <v>5</v>
      </c>
      <c r="C5630" s="4" t="s">
        <v>10</v>
      </c>
      <c r="D5630" s="4" t="s">
        <v>24</v>
      </c>
      <c r="E5630" s="4" t="s">
        <v>24</v>
      </c>
      <c r="F5630" s="4" t="s">
        <v>24</v>
      </c>
      <c r="G5630" s="4" t="s">
        <v>24</v>
      </c>
    </row>
    <row r="5631" spans="1:7">
      <c r="A5631" t="n">
        <v>43059</v>
      </c>
      <c r="B5631" s="37" t="n">
        <v>46</v>
      </c>
      <c r="C5631" s="7" t="n">
        <v>11</v>
      </c>
      <c r="D5631" s="7" t="n">
        <v>-41.3699989318848</v>
      </c>
      <c r="E5631" s="7" t="n">
        <v>31.5400009155273</v>
      </c>
      <c r="F5631" s="7" t="n">
        <v>-168.779998779297</v>
      </c>
      <c r="G5631" s="7" t="n">
        <v>128.600006103516</v>
      </c>
    </row>
    <row r="5632" spans="1:7">
      <c r="A5632" t="s">
        <v>4</v>
      </c>
      <c r="B5632" s="4" t="s">
        <v>5</v>
      </c>
      <c r="C5632" s="4" t="s">
        <v>10</v>
      </c>
      <c r="D5632" s="4" t="s">
        <v>24</v>
      </c>
      <c r="E5632" s="4" t="s">
        <v>24</v>
      </c>
      <c r="F5632" s="4" t="s">
        <v>24</v>
      </c>
      <c r="G5632" s="4" t="s">
        <v>24</v>
      </c>
    </row>
    <row r="5633" spans="1:7">
      <c r="A5633" t="n">
        <v>43078</v>
      </c>
      <c r="B5633" s="37" t="n">
        <v>46</v>
      </c>
      <c r="C5633" s="7" t="n">
        <v>7014</v>
      </c>
      <c r="D5633" s="7" t="n">
        <v>27.4300003051758</v>
      </c>
      <c r="E5633" s="7" t="n">
        <v>6.05999994277954</v>
      </c>
      <c r="F5633" s="7" t="n">
        <v>-195.770004272461</v>
      </c>
      <c r="G5633" s="7" t="n">
        <v>288.100006103516</v>
      </c>
    </row>
    <row r="5634" spans="1:7">
      <c r="A5634" t="s">
        <v>4</v>
      </c>
      <c r="B5634" s="4" t="s">
        <v>5</v>
      </c>
      <c r="C5634" s="4" t="s">
        <v>10</v>
      </c>
      <c r="D5634" s="4" t="s">
        <v>24</v>
      </c>
      <c r="E5634" s="4" t="s">
        <v>24</v>
      </c>
      <c r="F5634" s="4" t="s">
        <v>24</v>
      </c>
      <c r="G5634" s="4" t="s">
        <v>24</v>
      </c>
    </row>
    <row r="5635" spans="1:7">
      <c r="A5635" t="n">
        <v>43097</v>
      </c>
      <c r="B5635" s="37" t="n">
        <v>46</v>
      </c>
      <c r="C5635" s="7" t="n">
        <v>5259</v>
      </c>
      <c r="D5635" s="7" t="n">
        <v>28.9599990844727</v>
      </c>
      <c r="E5635" s="7" t="n">
        <v>6.1100001335144</v>
      </c>
      <c r="F5635" s="7" t="n">
        <v>-196.929992675781</v>
      </c>
      <c r="G5635" s="7" t="n">
        <v>285.200012207031</v>
      </c>
    </row>
    <row r="5636" spans="1:7">
      <c r="A5636" t="s">
        <v>4</v>
      </c>
      <c r="B5636" s="4" t="s">
        <v>5</v>
      </c>
      <c r="C5636" s="4" t="s">
        <v>10</v>
      </c>
      <c r="D5636" s="4" t="s">
        <v>24</v>
      </c>
      <c r="E5636" s="4" t="s">
        <v>24</v>
      </c>
      <c r="F5636" s="4" t="s">
        <v>24</v>
      </c>
      <c r="G5636" s="4" t="s">
        <v>24</v>
      </c>
    </row>
    <row r="5637" spans="1:7">
      <c r="A5637" t="n">
        <v>43116</v>
      </c>
      <c r="B5637" s="37" t="n">
        <v>46</v>
      </c>
      <c r="C5637" s="7" t="n">
        <v>1560</v>
      </c>
      <c r="D5637" s="7" t="n">
        <v>28.2700004577637</v>
      </c>
      <c r="E5637" s="7" t="n">
        <v>6.05000019073486</v>
      </c>
      <c r="F5637" s="7" t="n">
        <v>-253.539993286133</v>
      </c>
      <c r="G5637" s="7" t="n">
        <v>359.700012207031</v>
      </c>
    </row>
    <row r="5638" spans="1:7">
      <c r="A5638" t="s">
        <v>4</v>
      </c>
      <c r="B5638" s="4" t="s">
        <v>5</v>
      </c>
      <c r="C5638" s="4" t="s">
        <v>10</v>
      </c>
      <c r="D5638" s="4" t="s">
        <v>24</v>
      </c>
      <c r="E5638" s="4" t="s">
        <v>24</v>
      </c>
      <c r="F5638" s="4" t="s">
        <v>24</v>
      </c>
      <c r="G5638" s="4" t="s">
        <v>24</v>
      </c>
    </row>
    <row r="5639" spans="1:7">
      <c r="A5639" t="n">
        <v>43135</v>
      </c>
      <c r="B5639" s="37" t="n">
        <v>46</v>
      </c>
      <c r="C5639" s="7" t="n">
        <v>1561</v>
      </c>
      <c r="D5639" s="7" t="n">
        <v>24.8899993896484</v>
      </c>
      <c r="E5639" s="7" t="n">
        <v>6.13000011444092</v>
      </c>
      <c r="F5639" s="7" t="n">
        <v>-263.380004882813</v>
      </c>
      <c r="G5639" s="7" t="n">
        <v>31.2000007629395</v>
      </c>
    </row>
    <row r="5640" spans="1:7">
      <c r="A5640" t="s">
        <v>4</v>
      </c>
      <c r="B5640" s="4" t="s">
        <v>5</v>
      </c>
      <c r="C5640" s="4" t="s">
        <v>10</v>
      </c>
      <c r="D5640" s="4" t="s">
        <v>24</v>
      </c>
      <c r="E5640" s="4" t="s">
        <v>24</v>
      </c>
      <c r="F5640" s="4" t="s">
        <v>24</v>
      </c>
      <c r="G5640" s="4" t="s">
        <v>24</v>
      </c>
    </row>
    <row r="5641" spans="1:7">
      <c r="A5641" t="n">
        <v>43154</v>
      </c>
      <c r="B5641" s="37" t="n">
        <v>46</v>
      </c>
      <c r="C5641" s="7" t="n">
        <v>1562</v>
      </c>
      <c r="D5641" s="7" t="n">
        <v>18.5900001525879</v>
      </c>
      <c r="E5641" s="7" t="n">
        <v>6.07999992370605</v>
      </c>
      <c r="F5641" s="7" t="n">
        <v>-264.529998779297</v>
      </c>
      <c r="G5641" s="7" t="n">
        <v>43.5999984741211</v>
      </c>
    </row>
    <row r="5642" spans="1:7">
      <c r="A5642" t="s">
        <v>4</v>
      </c>
      <c r="B5642" s="4" t="s">
        <v>5</v>
      </c>
      <c r="C5642" s="4" t="s">
        <v>10</v>
      </c>
      <c r="D5642" s="4" t="s">
        <v>24</v>
      </c>
      <c r="E5642" s="4" t="s">
        <v>24</v>
      </c>
      <c r="F5642" s="4" t="s">
        <v>24</v>
      </c>
      <c r="G5642" s="4" t="s">
        <v>24</v>
      </c>
    </row>
    <row r="5643" spans="1:7">
      <c r="A5643" t="n">
        <v>43173</v>
      </c>
      <c r="B5643" s="37" t="n">
        <v>46</v>
      </c>
      <c r="C5643" s="7" t="n">
        <v>1570</v>
      </c>
      <c r="D5643" s="7" t="n">
        <v>28.2199993133545</v>
      </c>
      <c r="E5643" s="7" t="n">
        <v>6.05000019073486</v>
      </c>
      <c r="F5643" s="7" t="n">
        <v>-243.380004882813</v>
      </c>
      <c r="G5643" s="7" t="n">
        <v>359.700012207031</v>
      </c>
    </row>
    <row r="5644" spans="1:7">
      <c r="A5644" t="s">
        <v>4</v>
      </c>
      <c r="B5644" s="4" t="s">
        <v>5</v>
      </c>
      <c r="C5644" s="4" t="s">
        <v>10</v>
      </c>
      <c r="D5644" s="4" t="s">
        <v>24</v>
      </c>
      <c r="E5644" s="4" t="s">
        <v>24</v>
      </c>
      <c r="F5644" s="4" t="s">
        <v>24</v>
      </c>
      <c r="G5644" s="4" t="s">
        <v>24</v>
      </c>
    </row>
    <row r="5645" spans="1:7">
      <c r="A5645" t="n">
        <v>43192</v>
      </c>
      <c r="B5645" s="37" t="n">
        <v>46</v>
      </c>
      <c r="C5645" s="7" t="n">
        <v>1571</v>
      </c>
      <c r="D5645" s="7" t="n">
        <v>30.628999710083</v>
      </c>
      <c r="E5645" s="7" t="n">
        <v>6.06799983978271</v>
      </c>
      <c r="F5645" s="7" t="n">
        <v>-195.227996826172</v>
      </c>
      <c r="G5645" s="7" t="n">
        <v>166.600006103516</v>
      </c>
    </row>
    <row r="5646" spans="1:7">
      <c r="A5646" t="s">
        <v>4</v>
      </c>
      <c r="B5646" s="4" t="s">
        <v>5</v>
      </c>
      <c r="C5646" s="4" t="s">
        <v>10</v>
      </c>
      <c r="D5646" s="4" t="s">
        <v>24</v>
      </c>
      <c r="E5646" s="4" t="s">
        <v>24</v>
      </c>
      <c r="F5646" s="4" t="s">
        <v>24</v>
      </c>
      <c r="G5646" s="4" t="s">
        <v>24</v>
      </c>
    </row>
    <row r="5647" spans="1:7">
      <c r="A5647" t="n">
        <v>43211</v>
      </c>
      <c r="B5647" s="37" t="n">
        <v>46</v>
      </c>
      <c r="C5647" s="7" t="n">
        <v>7033</v>
      </c>
      <c r="D5647" s="7" t="n">
        <v>-20.1299991607666</v>
      </c>
      <c r="E5647" s="7" t="n">
        <v>310</v>
      </c>
      <c r="F5647" s="7" t="n">
        <v>33.0800018310547</v>
      </c>
      <c r="G5647" s="7" t="n">
        <v>204</v>
      </c>
    </row>
    <row r="5648" spans="1:7">
      <c r="A5648" t="s">
        <v>4</v>
      </c>
      <c r="B5648" s="4" t="s">
        <v>5</v>
      </c>
      <c r="C5648" s="4" t="s">
        <v>13</v>
      </c>
      <c r="D5648" s="4" t="s">
        <v>10</v>
      </c>
      <c r="E5648" s="4" t="s">
        <v>13</v>
      </c>
      <c r="F5648" s="4" t="s">
        <v>6</v>
      </c>
      <c r="G5648" s="4" t="s">
        <v>6</v>
      </c>
      <c r="H5648" s="4" t="s">
        <v>6</v>
      </c>
      <c r="I5648" s="4" t="s">
        <v>6</v>
      </c>
      <c r="J5648" s="4" t="s">
        <v>6</v>
      </c>
      <c r="K5648" s="4" t="s">
        <v>6</v>
      </c>
      <c r="L5648" s="4" t="s">
        <v>6</v>
      </c>
      <c r="M5648" s="4" t="s">
        <v>6</v>
      </c>
      <c r="N5648" s="4" t="s">
        <v>6</v>
      </c>
      <c r="O5648" s="4" t="s">
        <v>6</v>
      </c>
      <c r="P5648" s="4" t="s">
        <v>6</v>
      </c>
      <c r="Q5648" s="4" t="s">
        <v>6</v>
      </c>
      <c r="R5648" s="4" t="s">
        <v>6</v>
      </c>
      <c r="S5648" s="4" t="s">
        <v>6</v>
      </c>
      <c r="T5648" s="4" t="s">
        <v>6</v>
      </c>
      <c r="U5648" s="4" t="s">
        <v>6</v>
      </c>
    </row>
    <row r="5649" spans="1:21">
      <c r="A5649" t="n">
        <v>43230</v>
      </c>
      <c r="B5649" s="36" t="n">
        <v>36</v>
      </c>
      <c r="C5649" s="7" t="n">
        <v>8</v>
      </c>
      <c r="D5649" s="7" t="n">
        <v>0</v>
      </c>
      <c r="E5649" s="7" t="n">
        <v>0</v>
      </c>
      <c r="F5649" s="7" t="s">
        <v>214</v>
      </c>
      <c r="G5649" s="7" t="s">
        <v>441</v>
      </c>
      <c r="H5649" s="7" t="s">
        <v>442</v>
      </c>
      <c r="I5649" s="7" t="s">
        <v>443</v>
      </c>
      <c r="J5649" s="7" t="s">
        <v>444</v>
      </c>
      <c r="K5649" s="7" t="s">
        <v>12</v>
      </c>
      <c r="L5649" s="7" t="s">
        <v>12</v>
      </c>
      <c r="M5649" s="7" t="s">
        <v>12</v>
      </c>
      <c r="N5649" s="7" t="s">
        <v>12</v>
      </c>
      <c r="O5649" s="7" t="s">
        <v>12</v>
      </c>
      <c r="P5649" s="7" t="s">
        <v>12</v>
      </c>
      <c r="Q5649" s="7" t="s">
        <v>12</v>
      </c>
      <c r="R5649" s="7" t="s">
        <v>12</v>
      </c>
      <c r="S5649" s="7" t="s">
        <v>12</v>
      </c>
      <c r="T5649" s="7" t="s">
        <v>12</v>
      </c>
      <c r="U5649" s="7" t="s">
        <v>12</v>
      </c>
    </row>
    <row r="5650" spans="1:21">
      <c r="A5650" t="s">
        <v>4</v>
      </c>
      <c r="B5650" s="4" t="s">
        <v>5</v>
      </c>
      <c r="C5650" s="4" t="s">
        <v>13</v>
      </c>
      <c r="D5650" s="4" t="s">
        <v>10</v>
      </c>
      <c r="E5650" s="4" t="s">
        <v>13</v>
      </c>
      <c r="F5650" s="4" t="s">
        <v>6</v>
      </c>
      <c r="G5650" s="4" t="s">
        <v>6</v>
      </c>
      <c r="H5650" s="4" t="s">
        <v>6</v>
      </c>
      <c r="I5650" s="4" t="s">
        <v>6</v>
      </c>
      <c r="J5650" s="4" t="s">
        <v>6</v>
      </c>
      <c r="K5650" s="4" t="s">
        <v>6</v>
      </c>
      <c r="L5650" s="4" t="s">
        <v>6</v>
      </c>
      <c r="M5650" s="4" t="s">
        <v>6</v>
      </c>
      <c r="N5650" s="4" t="s">
        <v>6</v>
      </c>
      <c r="O5650" s="4" t="s">
        <v>6</v>
      </c>
      <c r="P5650" s="4" t="s">
        <v>6</v>
      </c>
      <c r="Q5650" s="4" t="s">
        <v>6</v>
      </c>
      <c r="R5650" s="4" t="s">
        <v>6</v>
      </c>
      <c r="S5650" s="4" t="s">
        <v>6</v>
      </c>
      <c r="T5650" s="4" t="s">
        <v>6</v>
      </c>
      <c r="U5650" s="4" t="s">
        <v>6</v>
      </c>
    </row>
    <row r="5651" spans="1:21">
      <c r="A5651" t="n">
        <v>43300</v>
      </c>
      <c r="B5651" s="36" t="n">
        <v>36</v>
      </c>
      <c r="C5651" s="7" t="n">
        <v>8</v>
      </c>
      <c r="D5651" s="7" t="n">
        <v>61489</v>
      </c>
      <c r="E5651" s="7" t="n">
        <v>0</v>
      </c>
      <c r="F5651" s="7" t="s">
        <v>214</v>
      </c>
      <c r="G5651" s="7" t="s">
        <v>441</v>
      </c>
      <c r="H5651" s="7" t="s">
        <v>12</v>
      </c>
      <c r="I5651" s="7" t="s">
        <v>12</v>
      </c>
      <c r="J5651" s="7" t="s">
        <v>12</v>
      </c>
      <c r="K5651" s="7" t="s">
        <v>12</v>
      </c>
      <c r="L5651" s="7" t="s">
        <v>12</v>
      </c>
      <c r="M5651" s="7" t="s">
        <v>12</v>
      </c>
      <c r="N5651" s="7" t="s">
        <v>12</v>
      </c>
      <c r="O5651" s="7" t="s">
        <v>12</v>
      </c>
      <c r="P5651" s="7" t="s">
        <v>12</v>
      </c>
      <c r="Q5651" s="7" t="s">
        <v>12</v>
      </c>
      <c r="R5651" s="7" t="s">
        <v>12</v>
      </c>
      <c r="S5651" s="7" t="s">
        <v>12</v>
      </c>
      <c r="T5651" s="7" t="s">
        <v>12</v>
      </c>
      <c r="U5651" s="7" t="s">
        <v>12</v>
      </c>
    </row>
    <row r="5652" spans="1:21">
      <c r="A5652" t="s">
        <v>4</v>
      </c>
      <c r="B5652" s="4" t="s">
        <v>5</v>
      </c>
      <c r="C5652" s="4" t="s">
        <v>13</v>
      </c>
      <c r="D5652" s="4" t="s">
        <v>10</v>
      </c>
      <c r="E5652" s="4" t="s">
        <v>13</v>
      </c>
      <c r="F5652" s="4" t="s">
        <v>6</v>
      </c>
      <c r="G5652" s="4" t="s">
        <v>6</v>
      </c>
      <c r="H5652" s="4" t="s">
        <v>6</v>
      </c>
      <c r="I5652" s="4" t="s">
        <v>6</v>
      </c>
      <c r="J5652" s="4" t="s">
        <v>6</v>
      </c>
      <c r="K5652" s="4" t="s">
        <v>6</v>
      </c>
      <c r="L5652" s="4" t="s">
        <v>6</v>
      </c>
      <c r="M5652" s="4" t="s">
        <v>6</v>
      </c>
      <c r="N5652" s="4" t="s">
        <v>6</v>
      </c>
      <c r="O5652" s="4" t="s">
        <v>6</v>
      </c>
      <c r="P5652" s="4" t="s">
        <v>6</v>
      </c>
      <c r="Q5652" s="4" t="s">
        <v>6</v>
      </c>
      <c r="R5652" s="4" t="s">
        <v>6</v>
      </c>
      <c r="S5652" s="4" t="s">
        <v>6</v>
      </c>
      <c r="T5652" s="4" t="s">
        <v>6</v>
      </c>
      <c r="U5652" s="4" t="s">
        <v>6</v>
      </c>
    </row>
    <row r="5653" spans="1:21">
      <c r="A5653" t="n">
        <v>43343</v>
      </c>
      <c r="B5653" s="36" t="n">
        <v>36</v>
      </c>
      <c r="C5653" s="7" t="n">
        <v>8</v>
      </c>
      <c r="D5653" s="7" t="n">
        <v>61490</v>
      </c>
      <c r="E5653" s="7" t="n">
        <v>0</v>
      </c>
      <c r="F5653" s="7" t="s">
        <v>214</v>
      </c>
      <c r="G5653" s="7" t="s">
        <v>441</v>
      </c>
      <c r="H5653" s="7" t="s">
        <v>12</v>
      </c>
      <c r="I5653" s="7" t="s">
        <v>12</v>
      </c>
      <c r="J5653" s="7" t="s">
        <v>12</v>
      </c>
      <c r="K5653" s="7" t="s">
        <v>12</v>
      </c>
      <c r="L5653" s="7" t="s">
        <v>12</v>
      </c>
      <c r="M5653" s="7" t="s">
        <v>12</v>
      </c>
      <c r="N5653" s="7" t="s">
        <v>12</v>
      </c>
      <c r="O5653" s="7" t="s">
        <v>12</v>
      </c>
      <c r="P5653" s="7" t="s">
        <v>12</v>
      </c>
      <c r="Q5653" s="7" t="s">
        <v>12</v>
      </c>
      <c r="R5653" s="7" t="s">
        <v>12</v>
      </c>
      <c r="S5653" s="7" t="s">
        <v>12</v>
      </c>
      <c r="T5653" s="7" t="s">
        <v>12</v>
      </c>
      <c r="U5653" s="7" t="s">
        <v>12</v>
      </c>
    </row>
    <row r="5654" spans="1:21">
      <c r="A5654" t="s">
        <v>4</v>
      </c>
      <c r="B5654" s="4" t="s">
        <v>5</v>
      </c>
      <c r="C5654" s="4" t="s">
        <v>13</v>
      </c>
      <c r="D5654" s="4" t="s">
        <v>10</v>
      </c>
      <c r="E5654" s="4" t="s">
        <v>13</v>
      </c>
      <c r="F5654" s="4" t="s">
        <v>6</v>
      </c>
      <c r="G5654" s="4" t="s">
        <v>6</v>
      </c>
      <c r="H5654" s="4" t="s">
        <v>6</v>
      </c>
      <c r="I5654" s="4" t="s">
        <v>6</v>
      </c>
      <c r="J5654" s="4" t="s">
        <v>6</v>
      </c>
      <c r="K5654" s="4" t="s">
        <v>6</v>
      </c>
      <c r="L5654" s="4" t="s">
        <v>6</v>
      </c>
      <c r="M5654" s="4" t="s">
        <v>6</v>
      </c>
      <c r="N5654" s="4" t="s">
        <v>6</v>
      </c>
      <c r="O5654" s="4" t="s">
        <v>6</v>
      </c>
      <c r="P5654" s="4" t="s">
        <v>6</v>
      </c>
      <c r="Q5654" s="4" t="s">
        <v>6</v>
      </c>
      <c r="R5654" s="4" t="s">
        <v>6</v>
      </c>
      <c r="S5654" s="4" t="s">
        <v>6</v>
      </c>
      <c r="T5654" s="4" t="s">
        <v>6</v>
      </c>
      <c r="U5654" s="4" t="s">
        <v>6</v>
      </c>
    </row>
    <row r="5655" spans="1:21">
      <c r="A5655" t="n">
        <v>43386</v>
      </c>
      <c r="B5655" s="36" t="n">
        <v>36</v>
      </c>
      <c r="C5655" s="7" t="n">
        <v>8</v>
      </c>
      <c r="D5655" s="7" t="n">
        <v>61488</v>
      </c>
      <c r="E5655" s="7" t="n">
        <v>0</v>
      </c>
      <c r="F5655" s="7" t="s">
        <v>214</v>
      </c>
      <c r="G5655" s="7" t="s">
        <v>441</v>
      </c>
      <c r="H5655" s="7" t="s">
        <v>12</v>
      </c>
      <c r="I5655" s="7" t="s">
        <v>12</v>
      </c>
      <c r="J5655" s="7" t="s">
        <v>12</v>
      </c>
      <c r="K5655" s="7" t="s">
        <v>12</v>
      </c>
      <c r="L5655" s="7" t="s">
        <v>12</v>
      </c>
      <c r="M5655" s="7" t="s">
        <v>12</v>
      </c>
      <c r="N5655" s="7" t="s">
        <v>12</v>
      </c>
      <c r="O5655" s="7" t="s">
        <v>12</v>
      </c>
      <c r="P5655" s="7" t="s">
        <v>12</v>
      </c>
      <c r="Q5655" s="7" t="s">
        <v>12</v>
      </c>
      <c r="R5655" s="7" t="s">
        <v>12</v>
      </c>
      <c r="S5655" s="7" t="s">
        <v>12</v>
      </c>
      <c r="T5655" s="7" t="s">
        <v>12</v>
      </c>
      <c r="U5655" s="7" t="s">
        <v>12</v>
      </c>
    </row>
    <row r="5656" spans="1:21">
      <c r="A5656" t="s">
        <v>4</v>
      </c>
      <c r="B5656" s="4" t="s">
        <v>5</v>
      </c>
      <c r="C5656" s="4" t="s">
        <v>13</v>
      </c>
      <c r="D5656" s="4" t="s">
        <v>10</v>
      </c>
      <c r="E5656" s="4" t="s">
        <v>13</v>
      </c>
      <c r="F5656" s="4" t="s">
        <v>6</v>
      </c>
      <c r="G5656" s="4" t="s">
        <v>6</v>
      </c>
      <c r="H5656" s="4" t="s">
        <v>6</v>
      </c>
      <c r="I5656" s="4" t="s">
        <v>6</v>
      </c>
      <c r="J5656" s="4" t="s">
        <v>6</v>
      </c>
      <c r="K5656" s="4" t="s">
        <v>6</v>
      </c>
      <c r="L5656" s="4" t="s">
        <v>6</v>
      </c>
      <c r="M5656" s="4" t="s">
        <v>6</v>
      </c>
      <c r="N5656" s="4" t="s">
        <v>6</v>
      </c>
      <c r="O5656" s="4" t="s">
        <v>6</v>
      </c>
      <c r="P5656" s="4" t="s">
        <v>6</v>
      </c>
      <c r="Q5656" s="4" t="s">
        <v>6</v>
      </c>
      <c r="R5656" s="4" t="s">
        <v>6</v>
      </c>
      <c r="S5656" s="4" t="s">
        <v>6</v>
      </c>
      <c r="T5656" s="4" t="s">
        <v>6</v>
      </c>
      <c r="U5656" s="4" t="s">
        <v>6</v>
      </c>
    </row>
    <row r="5657" spans="1:21">
      <c r="A5657" t="n">
        <v>43429</v>
      </c>
      <c r="B5657" s="36" t="n">
        <v>36</v>
      </c>
      <c r="C5657" s="7" t="n">
        <v>8</v>
      </c>
      <c r="D5657" s="7" t="n">
        <v>3</v>
      </c>
      <c r="E5657" s="7" t="n">
        <v>0</v>
      </c>
      <c r="F5657" s="7" t="s">
        <v>214</v>
      </c>
      <c r="G5657" s="7" t="s">
        <v>441</v>
      </c>
      <c r="H5657" s="7" t="s">
        <v>12</v>
      </c>
      <c r="I5657" s="7" t="s">
        <v>12</v>
      </c>
      <c r="J5657" s="7" t="s">
        <v>12</v>
      </c>
      <c r="K5657" s="7" t="s">
        <v>12</v>
      </c>
      <c r="L5657" s="7" t="s">
        <v>12</v>
      </c>
      <c r="M5657" s="7" t="s">
        <v>12</v>
      </c>
      <c r="N5657" s="7" t="s">
        <v>12</v>
      </c>
      <c r="O5657" s="7" t="s">
        <v>12</v>
      </c>
      <c r="P5657" s="7" t="s">
        <v>12</v>
      </c>
      <c r="Q5657" s="7" t="s">
        <v>12</v>
      </c>
      <c r="R5657" s="7" t="s">
        <v>12</v>
      </c>
      <c r="S5657" s="7" t="s">
        <v>12</v>
      </c>
      <c r="T5657" s="7" t="s">
        <v>12</v>
      </c>
      <c r="U5657" s="7" t="s">
        <v>12</v>
      </c>
    </row>
    <row r="5658" spans="1:21">
      <c r="A5658" t="s">
        <v>4</v>
      </c>
      <c r="B5658" s="4" t="s">
        <v>5</v>
      </c>
      <c r="C5658" s="4" t="s">
        <v>13</v>
      </c>
      <c r="D5658" s="4" t="s">
        <v>10</v>
      </c>
      <c r="E5658" s="4" t="s">
        <v>13</v>
      </c>
      <c r="F5658" s="4" t="s">
        <v>6</v>
      </c>
      <c r="G5658" s="4" t="s">
        <v>6</v>
      </c>
      <c r="H5658" s="4" t="s">
        <v>6</v>
      </c>
      <c r="I5658" s="4" t="s">
        <v>6</v>
      </c>
      <c r="J5658" s="4" t="s">
        <v>6</v>
      </c>
      <c r="K5658" s="4" t="s">
        <v>6</v>
      </c>
      <c r="L5658" s="4" t="s">
        <v>6</v>
      </c>
      <c r="M5658" s="4" t="s">
        <v>6</v>
      </c>
      <c r="N5658" s="4" t="s">
        <v>6</v>
      </c>
      <c r="O5658" s="4" t="s">
        <v>6</v>
      </c>
      <c r="P5658" s="4" t="s">
        <v>6</v>
      </c>
      <c r="Q5658" s="4" t="s">
        <v>6</v>
      </c>
      <c r="R5658" s="4" t="s">
        <v>6</v>
      </c>
      <c r="S5658" s="4" t="s">
        <v>6</v>
      </c>
      <c r="T5658" s="4" t="s">
        <v>6</v>
      </c>
      <c r="U5658" s="4" t="s">
        <v>6</v>
      </c>
    </row>
    <row r="5659" spans="1:21">
      <c r="A5659" t="n">
        <v>43472</v>
      </c>
      <c r="B5659" s="36" t="n">
        <v>36</v>
      </c>
      <c r="C5659" s="7" t="n">
        <v>8</v>
      </c>
      <c r="D5659" s="7" t="n">
        <v>5</v>
      </c>
      <c r="E5659" s="7" t="n">
        <v>0</v>
      </c>
      <c r="F5659" s="7" t="s">
        <v>214</v>
      </c>
      <c r="G5659" s="7" t="s">
        <v>441</v>
      </c>
      <c r="H5659" s="7" t="s">
        <v>12</v>
      </c>
      <c r="I5659" s="7" t="s">
        <v>12</v>
      </c>
      <c r="J5659" s="7" t="s">
        <v>12</v>
      </c>
      <c r="K5659" s="7" t="s">
        <v>12</v>
      </c>
      <c r="L5659" s="7" t="s">
        <v>12</v>
      </c>
      <c r="M5659" s="7" t="s">
        <v>12</v>
      </c>
      <c r="N5659" s="7" t="s">
        <v>12</v>
      </c>
      <c r="O5659" s="7" t="s">
        <v>12</v>
      </c>
      <c r="P5659" s="7" t="s">
        <v>12</v>
      </c>
      <c r="Q5659" s="7" t="s">
        <v>12</v>
      </c>
      <c r="R5659" s="7" t="s">
        <v>12</v>
      </c>
      <c r="S5659" s="7" t="s">
        <v>12</v>
      </c>
      <c r="T5659" s="7" t="s">
        <v>12</v>
      </c>
      <c r="U5659" s="7" t="s">
        <v>12</v>
      </c>
    </row>
    <row r="5660" spans="1:21">
      <c r="A5660" t="s">
        <v>4</v>
      </c>
      <c r="B5660" s="4" t="s">
        <v>5</v>
      </c>
      <c r="C5660" s="4" t="s">
        <v>13</v>
      </c>
      <c r="D5660" s="4" t="s">
        <v>10</v>
      </c>
      <c r="E5660" s="4" t="s">
        <v>13</v>
      </c>
      <c r="F5660" s="4" t="s">
        <v>6</v>
      </c>
      <c r="G5660" s="4" t="s">
        <v>6</v>
      </c>
      <c r="H5660" s="4" t="s">
        <v>6</v>
      </c>
      <c r="I5660" s="4" t="s">
        <v>6</v>
      </c>
      <c r="J5660" s="4" t="s">
        <v>6</v>
      </c>
      <c r="K5660" s="4" t="s">
        <v>6</v>
      </c>
      <c r="L5660" s="4" t="s">
        <v>6</v>
      </c>
      <c r="M5660" s="4" t="s">
        <v>6</v>
      </c>
      <c r="N5660" s="4" t="s">
        <v>6</v>
      </c>
      <c r="O5660" s="4" t="s">
        <v>6</v>
      </c>
      <c r="P5660" s="4" t="s">
        <v>6</v>
      </c>
      <c r="Q5660" s="4" t="s">
        <v>6</v>
      </c>
      <c r="R5660" s="4" t="s">
        <v>6</v>
      </c>
      <c r="S5660" s="4" t="s">
        <v>6</v>
      </c>
      <c r="T5660" s="4" t="s">
        <v>6</v>
      </c>
      <c r="U5660" s="4" t="s">
        <v>6</v>
      </c>
    </row>
    <row r="5661" spans="1:21">
      <c r="A5661" t="n">
        <v>43515</v>
      </c>
      <c r="B5661" s="36" t="n">
        <v>36</v>
      </c>
      <c r="C5661" s="7" t="n">
        <v>8</v>
      </c>
      <c r="D5661" s="7" t="n">
        <v>6</v>
      </c>
      <c r="E5661" s="7" t="n">
        <v>0</v>
      </c>
      <c r="F5661" s="7" t="s">
        <v>214</v>
      </c>
      <c r="G5661" s="7" t="s">
        <v>441</v>
      </c>
      <c r="H5661" s="7" t="s">
        <v>12</v>
      </c>
      <c r="I5661" s="7" t="s">
        <v>12</v>
      </c>
      <c r="J5661" s="7" t="s">
        <v>12</v>
      </c>
      <c r="K5661" s="7" t="s">
        <v>12</v>
      </c>
      <c r="L5661" s="7" t="s">
        <v>12</v>
      </c>
      <c r="M5661" s="7" t="s">
        <v>12</v>
      </c>
      <c r="N5661" s="7" t="s">
        <v>12</v>
      </c>
      <c r="O5661" s="7" t="s">
        <v>12</v>
      </c>
      <c r="P5661" s="7" t="s">
        <v>12</v>
      </c>
      <c r="Q5661" s="7" t="s">
        <v>12</v>
      </c>
      <c r="R5661" s="7" t="s">
        <v>12</v>
      </c>
      <c r="S5661" s="7" t="s">
        <v>12</v>
      </c>
      <c r="T5661" s="7" t="s">
        <v>12</v>
      </c>
      <c r="U5661" s="7" t="s">
        <v>12</v>
      </c>
    </row>
    <row r="5662" spans="1:21">
      <c r="A5662" t="s">
        <v>4</v>
      </c>
      <c r="B5662" s="4" t="s">
        <v>5</v>
      </c>
      <c r="C5662" s="4" t="s">
        <v>13</v>
      </c>
      <c r="D5662" s="4" t="s">
        <v>10</v>
      </c>
      <c r="E5662" s="4" t="s">
        <v>13</v>
      </c>
      <c r="F5662" s="4" t="s">
        <v>6</v>
      </c>
      <c r="G5662" s="4" t="s">
        <v>6</v>
      </c>
      <c r="H5662" s="4" t="s">
        <v>6</v>
      </c>
      <c r="I5662" s="4" t="s">
        <v>6</v>
      </c>
      <c r="J5662" s="4" t="s">
        <v>6</v>
      </c>
      <c r="K5662" s="4" t="s">
        <v>6</v>
      </c>
      <c r="L5662" s="4" t="s">
        <v>6</v>
      </c>
      <c r="M5662" s="4" t="s">
        <v>6</v>
      </c>
      <c r="N5662" s="4" t="s">
        <v>6</v>
      </c>
      <c r="O5662" s="4" t="s">
        <v>6</v>
      </c>
      <c r="P5662" s="4" t="s">
        <v>6</v>
      </c>
      <c r="Q5662" s="4" t="s">
        <v>6</v>
      </c>
      <c r="R5662" s="4" t="s">
        <v>6</v>
      </c>
      <c r="S5662" s="4" t="s">
        <v>6</v>
      </c>
      <c r="T5662" s="4" t="s">
        <v>6</v>
      </c>
      <c r="U5662" s="4" t="s">
        <v>6</v>
      </c>
    </row>
    <row r="5663" spans="1:21">
      <c r="A5663" t="n">
        <v>43558</v>
      </c>
      <c r="B5663" s="36" t="n">
        <v>36</v>
      </c>
      <c r="C5663" s="7" t="n">
        <v>8</v>
      </c>
      <c r="D5663" s="7" t="n">
        <v>27</v>
      </c>
      <c r="E5663" s="7" t="n">
        <v>0</v>
      </c>
      <c r="F5663" s="7" t="s">
        <v>214</v>
      </c>
      <c r="G5663" s="7" t="s">
        <v>209</v>
      </c>
      <c r="H5663" s="7" t="s">
        <v>210</v>
      </c>
      <c r="I5663" s="7" t="s">
        <v>211</v>
      </c>
      <c r="J5663" s="7" t="s">
        <v>69</v>
      </c>
      <c r="K5663" s="7" t="s">
        <v>445</v>
      </c>
      <c r="L5663" s="7" t="s">
        <v>446</v>
      </c>
      <c r="M5663" s="7" t="s">
        <v>447</v>
      </c>
      <c r="N5663" s="7" t="s">
        <v>12</v>
      </c>
      <c r="O5663" s="7" t="s">
        <v>12</v>
      </c>
      <c r="P5663" s="7" t="s">
        <v>12</v>
      </c>
      <c r="Q5663" s="7" t="s">
        <v>12</v>
      </c>
      <c r="R5663" s="7" t="s">
        <v>12</v>
      </c>
      <c r="S5663" s="7" t="s">
        <v>12</v>
      </c>
      <c r="T5663" s="7" t="s">
        <v>12</v>
      </c>
      <c r="U5663" s="7" t="s">
        <v>12</v>
      </c>
    </row>
    <row r="5664" spans="1:21">
      <c r="A5664" t="s">
        <v>4</v>
      </c>
      <c r="B5664" s="4" t="s">
        <v>5</v>
      </c>
      <c r="C5664" s="4" t="s">
        <v>13</v>
      </c>
      <c r="D5664" s="4" t="s">
        <v>10</v>
      </c>
      <c r="E5664" s="4" t="s">
        <v>13</v>
      </c>
      <c r="F5664" s="4" t="s">
        <v>6</v>
      </c>
      <c r="G5664" s="4" t="s">
        <v>6</v>
      </c>
      <c r="H5664" s="4" t="s">
        <v>6</v>
      </c>
      <c r="I5664" s="4" t="s">
        <v>6</v>
      </c>
      <c r="J5664" s="4" t="s">
        <v>6</v>
      </c>
      <c r="K5664" s="4" t="s">
        <v>6</v>
      </c>
      <c r="L5664" s="4" t="s">
        <v>6</v>
      </c>
      <c r="M5664" s="4" t="s">
        <v>6</v>
      </c>
      <c r="N5664" s="4" t="s">
        <v>6</v>
      </c>
      <c r="O5664" s="4" t="s">
        <v>6</v>
      </c>
      <c r="P5664" s="4" t="s">
        <v>6</v>
      </c>
      <c r="Q5664" s="4" t="s">
        <v>6</v>
      </c>
      <c r="R5664" s="4" t="s">
        <v>6</v>
      </c>
      <c r="S5664" s="4" t="s">
        <v>6</v>
      </c>
      <c r="T5664" s="4" t="s">
        <v>6</v>
      </c>
      <c r="U5664" s="4" t="s">
        <v>6</v>
      </c>
    </row>
    <row r="5665" spans="1:21">
      <c r="A5665" t="n">
        <v>43673</v>
      </c>
      <c r="B5665" s="36" t="n">
        <v>36</v>
      </c>
      <c r="C5665" s="7" t="n">
        <v>8</v>
      </c>
      <c r="D5665" s="7" t="n">
        <v>29</v>
      </c>
      <c r="E5665" s="7" t="n">
        <v>0</v>
      </c>
      <c r="F5665" s="7" t="s">
        <v>209</v>
      </c>
      <c r="G5665" s="7" t="s">
        <v>210</v>
      </c>
      <c r="H5665" s="7" t="s">
        <v>448</v>
      </c>
      <c r="I5665" s="7" t="s">
        <v>214</v>
      </c>
      <c r="J5665" s="7" t="s">
        <v>441</v>
      </c>
      <c r="K5665" s="7" t="s">
        <v>211</v>
      </c>
      <c r="L5665" s="7" t="s">
        <v>69</v>
      </c>
      <c r="M5665" s="7" t="s">
        <v>75</v>
      </c>
      <c r="N5665" s="7" t="s">
        <v>449</v>
      </c>
      <c r="O5665" s="7" t="s">
        <v>447</v>
      </c>
      <c r="P5665" s="7" t="s">
        <v>71</v>
      </c>
      <c r="Q5665" s="7" t="s">
        <v>450</v>
      </c>
      <c r="R5665" s="7" t="s">
        <v>12</v>
      </c>
      <c r="S5665" s="7" t="s">
        <v>12</v>
      </c>
      <c r="T5665" s="7" t="s">
        <v>12</v>
      </c>
      <c r="U5665" s="7" t="s">
        <v>12</v>
      </c>
    </row>
    <row r="5666" spans="1:21">
      <c r="A5666" t="s">
        <v>4</v>
      </c>
      <c r="B5666" s="4" t="s">
        <v>5</v>
      </c>
      <c r="C5666" s="4" t="s">
        <v>13</v>
      </c>
      <c r="D5666" s="4" t="s">
        <v>10</v>
      </c>
      <c r="E5666" s="4" t="s">
        <v>13</v>
      </c>
      <c r="F5666" s="4" t="s">
        <v>6</v>
      </c>
      <c r="G5666" s="4" t="s">
        <v>6</v>
      </c>
      <c r="H5666" s="4" t="s">
        <v>6</v>
      </c>
      <c r="I5666" s="4" t="s">
        <v>6</v>
      </c>
      <c r="J5666" s="4" t="s">
        <v>6</v>
      </c>
      <c r="K5666" s="4" t="s">
        <v>6</v>
      </c>
      <c r="L5666" s="4" t="s">
        <v>6</v>
      </c>
      <c r="M5666" s="4" t="s">
        <v>6</v>
      </c>
      <c r="N5666" s="4" t="s">
        <v>6</v>
      </c>
      <c r="O5666" s="4" t="s">
        <v>6</v>
      </c>
      <c r="P5666" s="4" t="s">
        <v>6</v>
      </c>
      <c r="Q5666" s="4" t="s">
        <v>6</v>
      </c>
      <c r="R5666" s="4" t="s">
        <v>6</v>
      </c>
      <c r="S5666" s="4" t="s">
        <v>6</v>
      </c>
      <c r="T5666" s="4" t="s">
        <v>6</v>
      </c>
      <c r="U5666" s="4" t="s">
        <v>6</v>
      </c>
    </row>
    <row r="5667" spans="1:21">
      <c r="A5667" t="n">
        <v>43838</v>
      </c>
      <c r="B5667" s="36" t="n">
        <v>36</v>
      </c>
      <c r="C5667" s="7" t="n">
        <v>8</v>
      </c>
      <c r="D5667" s="7" t="n">
        <v>11</v>
      </c>
      <c r="E5667" s="7" t="n">
        <v>0</v>
      </c>
      <c r="F5667" s="7" t="s">
        <v>451</v>
      </c>
      <c r="G5667" s="7" t="s">
        <v>452</v>
      </c>
      <c r="H5667" s="7" t="s">
        <v>453</v>
      </c>
      <c r="I5667" s="7" t="s">
        <v>158</v>
      </c>
      <c r="J5667" s="7" t="s">
        <v>53</v>
      </c>
      <c r="K5667" s="7" t="s">
        <v>454</v>
      </c>
      <c r="L5667" s="7" t="s">
        <v>448</v>
      </c>
      <c r="M5667" s="7" t="s">
        <v>455</v>
      </c>
      <c r="N5667" s="7" t="s">
        <v>12</v>
      </c>
      <c r="O5667" s="7" t="s">
        <v>12</v>
      </c>
      <c r="P5667" s="7" t="s">
        <v>12</v>
      </c>
      <c r="Q5667" s="7" t="s">
        <v>12</v>
      </c>
      <c r="R5667" s="7" t="s">
        <v>12</v>
      </c>
      <c r="S5667" s="7" t="s">
        <v>12</v>
      </c>
      <c r="T5667" s="7" t="s">
        <v>12</v>
      </c>
      <c r="U5667" s="7" t="s">
        <v>12</v>
      </c>
    </row>
    <row r="5668" spans="1:21">
      <c r="A5668" t="s">
        <v>4</v>
      </c>
      <c r="B5668" s="4" t="s">
        <v>5</v>
      </c>
      <c r="C5668" s="4" t="s">
        <v>13</v>
      </c>
      <c r="D5668" s="4" t="s">
        <v>10</v>
      </c>
      <c r="E5668" s="4" t="s">
        <v>13</v>
      </c>
      <c r="F5668" s="4" t="s">
        <v>6</v>
      </c>
      <c r="G5668" s="4" t="s">
        <v>6</v>
      </c>
      <c r="H5668" s="4" t="s">
        <v>6</v>
      </c>
      <c r="I5668" s="4" t="s">
        <v>6</v>
      </c>
      <c r="J5668" s="4" t="s">
        <v>6</v>
      </c>
      <c r="K5668" s="4" t="s">
        <v>6</v>
      </c>
      <c r="L5668" s="4" t="s">
        <v>6</v>
      </c>
      <c r="M5668" s="4" t="s">
        <v>6</v>
      </c>
      <c r="N5668" s="4" t="s">
        <v>6</v>
      </c>
      <c r="O5668" s="4" t="s">
        <v>6</v>
      </c>
      <c r="P5668" s="4" t="s">
        <v>6</v>
      </c>
      <c r="Q5668" s="4" t="s">
        <v>6</v>
      </c>
      <c r="R5668" s="4" t="s">
        <v>6</v>
      </c>
      <c r="S5668" s="4" t="s">
        <v>6</v>
      </c>
      <c r="T5668" s="4" t="s">
        <v>6</v>
      </c>
      <c r="U5668" s="4" t="s">
        <v>6</v>
      </c>
    </row>
    <row r="5669" spans="1:21">
      <c r="A5669" t="n">
        <v>43968</v>
      </c>
      <c r="B5669" s="36" t="n">
        <v>36</v>
      </c>
      <c r="C5669" s="7" t="n">
        <v>8</v>
      </c>
      <c r="D5669" s="7" t="n">
        <v>7014</v>
      </c>
      <c r="E5669" s="7" t="n">
        <v>0</v>
      </c>
      <c r="F5669" s="7" t="s">
        <v>456</v>
      </c>
      <c r="G5669" s="7" t="s">
        <v>215</v>
      </c>
      <c r="H5669" s="7" t="s">
        <v>216</v>
      </c>
      <c r="I5669" s="7" t="s">
        <v>12</v>
      </c>
      <c r="J5669" s="7" t="s">
        <v>12</v>
      </c>
      <c r="K5669" s="7" t="s">
        <v>12</v>
      </c>
      <c r="L5669" s="7" t="s">
        <v>12</v>
      </c>
      <c r="M5669" s="7" t="s">
        <v>12</v>
      </c>
      <c r="N5669" s="7" t="s">
        <v>12</v>
      </c>
      <c r="O5669" s="7" t="s">
        <v>12</v>
      </c>
      <c r="P5669" s="7" t="s">
        <v>12</v>
      </c>
      <c r="Q5669" s="7" t="s">
        <v>12</v>
      </c>
      <c r="R5669" s="7" t="s">
        <v>12</v>
      </c>
      <c r="S5669" s="7" t="s">
        <v>12</v>
      </c>
      <c r="T5669" s="7" t="s">
        <v>12</v>
      </c>
      <c r="U5669" s="7" t="s">
        <v>12</v>
      </c>
    </row>
    <row r="5670" spans="1:21">
      <c r="A5670" t="s">
        <v>4</v>
      </c>
      <c r="B5670" s="4" t="s">
        <v>5</v>
      </c>
      <c r="C5670" s="4" t="s">
        <v>13</v>
      </c>
      <c r="D5670" s="4" t="s">
        <v>10</v>
      </c>
      <c r="E5670" s="4" t="s">
        <v>13</v>
      </c>
      <c r="F5670" s="4" t="s">
        <v>6</v>
      </c>
      <c r="G5670" s="4" t="s">
        <v>6</v>
      </c>
      <c r="H5670" s="4" t="s">
        <v>6</v>
      </c>
      <c r="I5670" s="4" t="s">
        <v>6</v>
      </c>
      <c r="J5670" s="4" t="s">
        <v>6</v>
      </c>
      <c r="K5670" s="4" t="s">
        <v>6</v>
      </c>
      <c r="L5670" s="4" t="s">
        <v>6</v>
      </c>
      <c r="M5670" s="4" t="s">
        <v>6</v>
      </c>
      <c r="N5670" s="4" t="s">
        <v>6</v>
      </c>
      <c r="O5670" s="4" t="s">
        <v>6</v>
      </c>
      <c r="P5670" s="4" t="s">
        <v>6</v>
      </c>
      <c r="Q5670" s="4" t="s">
        <v>6</v>
      </c>
      <c r="R5670" s="4" t="s">
        <v>6</v>
      </c>
      <c r="S5670" s="4" t="s">
        <v>6</v>
      </c>
      <c r="T5670" s="4" t="s">
        <v>6</v>
      </c>
      <c r="U5670" s="4" t="s">
        <v>6</v>
      </c>
    </row>
    <row r="5671" spans="1:21">
      <c r="A5671" t="n">
        <v>44033</v>
      </c>
      <c r="B5671" s="36" t="n">
        <v>36</v>
      </c>
      <c r="C5671" s="7" t="n">
        <v>8</v>
      </c>
      <c r="D5671" s="7" t="n">
        <v>7033</v>
      </c>
      <c r="E5671" s="7" t="n">
        <v>0</v>
      </c>
      <c r="F5671" s="7" t="s">
        <v>457</v>
      </c>
      <c r="G5671" s="7" t="s">
        <v>458</v>
      </c>
      <c r="H5671" s="7" t="s">
        <v>459</v>
      </c>
      <c r="I5671" s="7" t="s">
        <v>12</v>
      </c>
      <c r="J5671" s="7" t="s">
        <v>12</v>
      </c>
      <c r="K5671" s="7" t="s">
        <v>12</v>
      </c>
      <c r="L5671" s="7" t="s">
        <v>12</v>
      </c>
      <c r="M5671" s="7" t="s">
        <v>12</v>
      </c>
      <c r="N5671" s="7" t="s">
        <v>12</v>
      </c>
      <c r="O5671" s="7" t="s">
        <v>12</v>
      </c>
      <c r="P5671" s="7" t="s">
        <v>12</v>
      </c>
      <c r="Q5671" s="7" t="s">
        <v>12</v>
      </c>
      <c r="R5671" s="7" t="s">
        <v>12</v>
      </c>
      <c r="S5671" s="7" t="s">
        <v>12</v>
      </c>
      <c r="T5671" s="7" t="s">
        <v>12</v>
      </c>
      <c r="U5671" s="7" t="s">
        <v>12</v>
      </c>
    </row>
    <row r="5672" spans="1:21">
      <c r="A5672" t="s">
        <v>4</v>
      </c>
      <c r="B5672" s="4" t="s">
        <v>5</v>
      </c>
      <c r="C5672" s="4" t="s">
        <v>13</v>
      </c>
      <c r="D5672" s="4" t="s">
        <v>10</v>
      </c>
      <c r="E5672" s="4" t="s">
        <v>13</v>
      </c>
      <c r="F5672" s="4" t="s">
        <v>6</v>
      </c>
      <c r="G5672" s="4" t="s">
        <v>6</v>
      </c>
      <c r="H5672" s="4" t="s">
        <v>6</v>
      </c>
      <c r="I5672" s="4" t="s">
        <v>6</v>
      </c>
      <c r="J5672" s="4" t="s">
        <v>6</v>
      </c>
      <c r="K5672" s="4" t="s">
        <v>6</v>
      </c>
      <c r="L5672" s="4" t="s">
        <v>6</v>
      </c>
      <c r="M5672" s="4" t="s">
        <v>6</v>
      </c>
      <c r="N5672" s="4" t="s">
        <v>6</v>
      </c>
      <c r="O5672" s="4" t="s">
        <v>6</v>
      </c>
      <c r="P5672" s="4" t="s">
        <v>6</v>
      </c>
      <c r="Q5672" s="4" t="s">
        <v>6</v>
      </c>
      <c r="R5672" s="4" t="s">
        <v>6</v>
      </c>
      <c r="S5672" s="4" t="s">
        <v>6</v>
      </c>
      <c r="T5672" s="4" t="s">
        <v>6</v>
      </c>
      <c r="U5672" s="4" t="s">
        <v>6</v>
      </c>
    </row>
    <row r="5673" spans="1:21">
      <c r="A5673" t="n">
        <v>44084</v>
      </c>
      <c r="B5673" s="36" t="n">
        <v>36</v>
      </c>
      <c r="C5673" s="7" t="n">
        <v>8</v>
      </c>
      <c r="D5673" s="7" t="n">
        <v>1560</v>
      </c>
      <c r="E5673" s="7" t="n">
        <v>0</v>
      </c>
      <c r="F5673" s="7" t="s">
        <v>460</v>
      </c>
      <c r="G5673" s="7" t="s">
        <v>167</v>
      </c>
      <c r="H5673" s="7" t="s">
        <v>12</v>
      </c>
      <c r="I5673" s="7" t="s">
        <v>12</v>
      </c>
      <c r="J5673" s="7" t="s">
        <v>12</v>
      </c>
      <c r="K5673" s="7" t="s">
        <v>12</v>
      </c>
      <c r="L5673" s="7" t="s">
        <v>12</v>
      </c>
      <c r="M5673" s="7" t="s">
        <v>12</v>
      </c>
      <c r="N5673" s="7" t="s">
        <v>12</v>
      </c>
      <c r="O5673" s="7" t="s">
        <v>12</v>
      </c>
      <c r="P5673" s="7" t="s">
        <v>12</v>
      </c>
      <c r="Q5673" s="7" t="s">
        <v>12</v>
      </c>
      <c r="R5673" s="7" t="s">
        <v>12</v>
      </c>
      <c r="S5673" s="7" t="s">
        <v>12</v>
      </c>
      <c r="T5673" s="7" t="s">
        <v>12</v>
      </c>
      <c r="U5673" s="7" t="s">
        <v>12</v>
      </c>
    </row>
    <row r="5674" spans="1:21">
      <c r="A5674" t="s">
        <v>4</v>
      </c>
      <c r="B5674" s="4" t="s">
        <v>5</v>
      </c>
      <c r="C5674" s="4" t="s">
        <v>13</v>
      </c>
      <c r="D5674" s="4" t="s">
        <v>10</v>
      </c>
      <c r="E5674" s="4" t="s">
        <v>13</v>
      </c>
      <c r="F5674" s="4" t="s">
        <v>6</v>
      </c>
      <c r="G5674" s="4" t="s">
        <v>6</v>
      </c>
      <c r="H5674" s="4" t="s">
        <v>6</v>
      </c>
      <c r="I5674" s="4" t="s">
        <v>6</v>
      </c>
      <c r="J5674" s="4" t="s">
        <v>6</v>
      </c>
      <c r="K5674" s="4" t="s">
        <v>6</v>
      </c>
      <c r="L5674" s="4" t="s">
        <v>6</v>
      </c>
      <c r="M5674" s="4" t="s">
        <v>6</v>
      </c>
      <c r="N5674" s="4" t="s">
        <v>6</v>
      </c>
      <c r="O5674" s="4" t="s">
        <v>6</v>
      </c>
      <c r="P5674" s="4" t="s">
        <v>6</v>
      </c>
      <c r="Q5674" s="4" t="s">
        <v>6</v>
      </c>
      <c r="R5674" s="4" t="s">
        <v>6</v>
      </c>
      <c r="S5674" s="4" t="s">
        <v>6</v>
      </c>
      <c r="T5674" s="4" t="s">
        <v>6</v>
      </c>
      <c r="U5674" s="4" t="s">
        <v>6</v>
      </c>
    </row>
    <row r="5675" spans="1:21">
      <c r="A5675" t="n">
        <v>44121</v>
      </c>
      <c r="B5675" s="36" t="n">
        <v>36</v>
      </c>
      <c r="C5675" s="7" t="n">
        <v>8</v>
      </c>
      <c r="D5675" s="7" t="n">
        <v>1561</v>
      </c>
      <c r="E5675" s="7" t="n">
        <v>0</v>
      </c>
      <c r="F5675" s="7" t="s">
        <v>461</v>
      </c>
      <c r="G5675" s="7" t="s">
        <v>12</v>
      </c>
      <c r="H5675" s="7" t="s">
        <v>12</v>
      </c>
      <c r="I5675" s="7" t="s">
        <v>12</v>
      </c>
      <c r="J5675" s="7" t="s">
        <v>12</v>
      </c>
      <c r="K5675" s="7" t="s">
        <v>12</v>
      </c>
      <c r="L5675" s="7" t="s">
        <v>12</v>
      </c>
      <c r="M5675" s="7" t="s">
        <v>12</v>
      </c>
      <c r="N5675" s="7" t="s">
        <v>12</v>
      </c>
      <c r="O5675" s="7" t="s">
        <v>12</v>
      </c>
      <c r="P5675" s="7" t="s">
        <v>12</v>
      </c>
      <c r="Q5675" s="7" t="s">
        <v>12</v>
      </c>
      <c r="R5675" s="7" t="s">
        <v>12</v>
      </c>
      <c r="S5675" s="7" t="s">
        <v>12</v>
      </c>
      <c r="T5675" s="7" t="s">
        <v>12</v>
      </c>
      <c r="U5675" s="7" t="s">
        <v>12</v>
      </c>
    </row>
    <row r="5676" spans="1:21">
      <c r="A5676" t="s">
        <v>4</v>
      </c>
      <c r="B5676" s="4" t="s">
        <v>5</v>
      </c>
      <c r="C5676" s="4" t="s">
        <v>13</v>
      </c>
      <c r="D5676" s="4" t="s">
        <v>10</v>
      </c>
      <c r="E5676" s="4" t="s">
        <v>13</v>
      </c>
      <c r="F5676" s="4" t="s">
        <v>6</v>
      </c>
      <c r="G5676" s="4" t="s">
        <v>6</v>
      </c>
      <c r="H5676" s="4" t="s">
        <v>6</v>
      </c>
      <c r="I5676" s="4" t="s">
        <v>6</v>
      </c>
      <c r="J5676" s="4" t="s">
        <v>6</v>
      </c>
      <c r="K5676" s="4" t="s">
        <v>6</v>
      </c>
      <c r="L5676" s="4" t="s">
        <v>6</v>
      </c>
      <c r="M5676" s="4" t="s">
        <v>6</v>
      </c>
      <c r="N5676" s="4" t="s">
        <v>6</v>
      </c>
      <c r="O5676" s="4" t="s">
        <v>6</v>
      </c>
      <c r="P5676" s="4" t="s">
        <v>6</v>
      </c>
      <c r="Q5676" s="4" t="s">
        <v>6</v>
      </c>
      <c r="R5676" s="4" t="s">
        <v>6</v>
      </c>
      <c r="S5676" s="4" t="s">
        <v>6</v>
      </c>
      <c r="T5676" s="4" t="s">
        <v>6</v>
      </c>
      <c r="U5676" s="4" t="s">
        <v>6</v>
      </c>
    </row>
    <row r="5677" spans="1:21">
      <c r="A5677" t="n">
        <v>44150</v>
      </c>
      <c r="B5677" s="36" t="n">
        <v>36</v>
      </c>
      <c r="C5677" s="7" t="n">
        <v>8</v>
      </c>
      <c r="D5677" s="7" t="n">
        <v>1562</v>
      </c>
      <c r="E5677" s="7" t="n">
        <v>0</v>
      </c>
      <c r="F5677" s="7" t="s">
        <v>461</v>
      </c>
      <c r="G5677" s="7" t="s">
        <v>12</v>
      </c>
      <c r="H5677" s="7" t="s">
        <v>12</v>
      </c>
      <c r="I5677" s="7" t="s">
        <v>12</v>
      </c>
      <c r="J5677" s="7" t="s">
        <v>12</v>
      </c>
      <c r="K5677" s="7" t="s">
        <v>12</v>
      </c>
      <c r="L5677" s="7" t="s">
        <v>12</v>
      </c>
      <c r="M5677" s="7" t="s">
        <v>12</v>
      </c>
      <c r="N5677" s="7" t="s">
        <v>12</v>
      </c>
      <c r="O5677" s="7" t="s">
        <v>12</v>
      </c>
      <c r="P5677" s="7" t="s">
        <v>12</v>
      </c>
      <c r="Q5677" s="7" t="s">
        <v>12</v>
      </c>
      <c r="R5677" s="7" t="s">
        <v>12</v>
      </c>
      <c r="S5677" s="7" t="s">
        <v>12</v>
      </c>
      <c r="T5677" s="7" t="s">
        <v>12</v>
      </c>
      <c r="U5677" s="7" t="s">
        <v>12</v>
      </c>
    </row>
    <row r="5678" spans="1:21">
      <c r="A5678" t="s">
        <v>4</v>
      </c>
      <c r="B5678" s="4" t="s">
        <v>5</v>
      </c>
      <c r="C5678" s="4" t="s">
        <v>10</v>
      </c>
      <c r="D5678" s="4" t="s">
        <v>13</v>
      </c>
      <c r="E5678" s="4" t="s">
        <v>13</v>
      </c>
      <c r="F5678" s="4" t="s">
        <v>6</v>
      </c>
    </row>
    <row r="5679" spans="1:21">
      <c r="A5679" t="n">
        <v>44179</v>
      </c>
      <c r="B5679" s="27" t="n">
        <v>47</v>
      </c>
      <c r="C5679" s="7" t="n">
        <v>0</v>
      </c>
      <c r="D5679" s="7" t="n">
        <v>0</v>
      </c>
      <c r="E5679" s="7" t="n">
        <v>0</v>
      </c>
      <c r="F5679" s="7" t="s">
        <v>175</v>
      </c>
    </row>
    <row r="5680" spans="1:21">
      <c r="A5680" t="s">
        <v>4</v>
      </c>
      <c r="B5680" s="4" t="s">
        <v>5</v>
      </c>
      <c r="C5680" s="4" t="s">
        <v>10</v>
      </c>
      <c r="D5680" s="4" t="s">
        <v>13</v>
      </c>
      <c r="E5680" s="4" t="s">
        <v>13</v>
      </c>
      <c r="F5680" s="4" t="s">
        <v>6</v>
      </c>
    </row>
    <row r="5681" spans="1:21">
      <c r="A5681" t="n">
        <v>44201</v>
      </c>
      <c r="B5681" s="27" t="n">
        <v>47</v>
      </c>
      <c r="C5681" s="7" t="n">
        <v>61489</v>
      </c>
      <c r="D5681" s="7" t="n">
        <v>0</v>
      </c>
      <c r="E5681" s="7" t="n">
        <v>0</v>
      </c>
      <c r="F5681" s="7" t="s">
        <v>175</v>
      </c>
    </row>
    <row r="5682" spans="1:21">
      <c r="A5682" t="s">
        <v>4</v>
      </c>
      <c r="B5682" s="4" t="s">
        <v>5</v>
      </c>
      <c r="C5682" s="4" t="s">
        <v>10</v>
      </c>
      <c r="D5682" s="4" t="s">
        <v>13</v>
      </c>
      <c r="E5682" s="4" t="s">
        <v>13</v>
      </c>
      <c r="F5682" s="4" t="s">
        <v>6</v>
      </c>
    </row>
    <row r="5683" spans="1:21">
      <c r="A5683" t="n">
        <v>44223</v>
      </c>
      <c r="B5683" s="27" t="n">
        <v>47</v>
      </c>
      <c r="C5683" s="7" t="n">
        <v>61490</v>
      </c>
      <c r="D5683" s="7" t="n">
        <v>0</v>
      </c>
      <c r="E5683" s="7" t="n">
        <v>0</v>
      </c>
      <c r="F5683" s="7" t="s">
        <v>175</v>
      </c>
    </row>
    <row r="5684" spans="1:21">
      <c r="A5684" t="s">
        <v>4</v>
      </c>
      <c r="B5684" s="4" t="s">
        <v>5</v>
      </c>
      <c r="C5684" s="4" t="s">
        <v>10</v>
      </c>
      <c r="D5684" s="4" t="s">
        <v>13</v>
      </c>
      <c r="E5684" s="4" t="s">
        <v>13</v>
      </c>
      <c r="F5684" s="4" t="s">
        <v>6</v>
      </c>
    </row>
    <row r="5685" spans="1:21">
      <c r="A5685" t="n">
        <v>44245</v>
      </c>
      <c r="B5685" s="27" t="n">
        <v>47</v>
      </c>
      <c r="C5685" s="7" t="n">
        <v>61488</v>
      </c>
      <c r="D5685" s="7" t="n">
        <v>0</v>
      </c>
      <c r="E5685" s="7" t="n">
        <v>0</v>
      </c>
      <c r="F5685" s="7" t="s">
        <v>175</v>
      </c>
    </row>
    <row r="5686" spans="1:21">
      <c r="A5686" t="s">
        <v>4</v>
      </c>
      <c r="B5686" s="4" t="s">
        <v>5</v>
      </c>
      <c r="C5686" s="4" t="s">
        <v>10</v>
      </c>
      <c r="D5686" s="4" t="s">
        <v>13</v>
      </c>
      <c r="E5686" s="4" t="s">
        <v>13</v>
      </c>
      <c r="F5686" s="4" t="s">
        <v>6</v>
      </c>
    </row>
    <row r="5687" spans="1:21">
      <c r="A5687" t="n">
        <v>44267</v>
      </c>
      <c r="B5687" s="27" t="n">
        <v>47</v>
      </c>
      <c r="C5687" s="7" t="n">
        <v>3</v>
      </c>
      <c r="D5687" s="7" t="n">
        <v>0</v>
      </c>
      <c r="E5687" s="7" t="n">
        <v>0</v>
      </c>
      <c r="F5687" s="7" t="s">
        <v>175</v>
      </c>
    </row>
    <row r="5688" spans="1:21">
      <c r="A5688" t="s">
        <v>4</v>
      </c>
      <c r="B5688" s="4" t="s">
        <v>5</v>
      </c>
      <c r="C5688" s="4" t="s">
        <v>10</v>
      </c>
      <c r="D5688" s="4" t="s">
        <v>13</v>
      </c>
      <c r="E5688" s="4" t="s">
        <v>13</v>
      </c>
      <c r="F5688" s="4" t="s">
        <v>6</v>
      </c>
    </row>
    <row r="5689" spans="1:21">
      <c r="A5689" t="n">
        <v>44289</v>
      </c>
      <c r="B5689" s="27" t="n">
        <v>47</v>
      </c>
      <c r="C5689" s="7" t="n">
        <v>5</v>
      </c>
      <c r="D5689" s="7" t="n">
        <v>0</v>
      </c>
      <c r="E5689" s="7" t="n">
        <v>0</v>
      </c>
      <c r="F5689" s="7" t="s">
        <v>175</v>
      </c>
    </row>
    <row r="5690" spans="1:21">
      <c r="A5690" t="s">
        <v>4</v>
      </c>
      <c r="B5690" s="4" t="s">
        <v>5</v>
      </c>
      <c r="C5690" s="4" t="s">
        <v>10</v>
      </c>
      <c r="D5690" s="4" t="s">
        <v>13</v>
      </c>
      <c r="E5690" s="4" t="s">
        <v>13</v>
      </c>
      <c r="F5690" s="4" t="s">
        <v>6</v>
      </c>
    </row>
    <row r="5691" spans="1:21">
      <c r="A5691" t="n">
        <v>44311</v>
      </c>
      <c r="B5691" s="27" t="n">
        <v>47</v>
      </c>
      <c r="C5691" s="7" t="n">
        <v>6</v>
      </c>
      <c r="D5691" s="7" t="n">
        <v>0</v>
      </c>
      <c r="E5691" s="7" t="n">
        <v>0</v>
      </c>
      <c r="F5691" s="7" t="s">
        <v>175</v>
      </c>
    </row>
    <row r="5692" spans="1:21">
      <c r="A5692" t="s">
        <v>4</v>
      </c>
      <c r="B5692" s="4" t="s">
        <v>5</v>
      </c>
      <c r="C5692" s="4" t="s">
        <v>10</v>
      </c>
      <c r="D5692" s="4" t="s">
        <v>13</v>
      </c>
      <c r="E5692" s="4" t="s">
        <v>13</v>
      </c>
      <c r="F5692" s="4" t="s">
        <v>6</v>
      </c>
    </row>
    <row r="5693" spans="1:21">
      <c r="A5693" t="n">
        <v>44333</v>
      </c>
      <c r="B5693" s="27" t="n">
        <v>47</v>
      </c>
      <c r="C5693" s="7" t="n">
        <v>0</v>
      </c>
      <c r="D5693" s="7" t="n">
        <v>0</v>
      </c>
      <c r="E5693" s="7" t="n">
        <v>0</v>
      </c>
      <c r="F5693" s="7" t="s">
        <v>441</v>
      </c>
    </row>
    <row r="5694" spans="1:21">
      <c r="A5694" t="s">
        <v>4</v>
      </c>
      <c r="B5694" s="4" t="s">
        <v>5</v>
      </c>
      <c r="C5694" s="4" t="s">
        <v>10</v>
      </c>
      <c r="D5694" s="4" t="s">
        <v>13</v>
      </c>
      <c r="E5694" s="4" t="s">
        <v>13</v>
      </c>
      <c r="F5694" s="4" t="s">
        <v>6</v>
      </c>
    </row>
    <row r="5695" spans="1:21">
      <c r="A5695" t="n">
        <v>44349</v>
      </c>
      <c r="B5695" s="27" t="n">
        <v>47</v>
      </c>
      <c r="C5695" s="7" t="n">
        <v>61489</v>
      </c>
      <c r="D5695" s="7" t="n">
        <v>0</v>
      </c>
      <c r="E5695" s="7" t="n">
        <v>0</v>
      </c>
      <c r="F5695" s="7" t="s">
        <v>441</v>
      </c>
    </row>
    <row r="5696" spans="1:21">
      <c r="A5696" t="s">
        <v>4</v>
      </c>
      <c r="B5696" s="4" t="s">
        <v>5</v>
      </c>
      <c r="C5696" s="4" t="s">
        <v>10</v>
      </c>
      <c r="D5696" s="4" t="s">
        <v>13</v>
      </c>
      <c r="E5696" s="4" t="s">
        <v>13</v>
      </c>
      <c r="F5696" s="4" t="s">
        <v>6</v>
      </c>
    </row>
    <row r="5697" spans="1:6">
      <c r="A5697" t="n">
        <v>44365</v>
      </c>
      <c r="B5697" s="27" t="n">
        <v>47</v>
      </c>
      <c r="C5697" s="7" t="n">
        <v>61490</v>
      </c>
      <c r="D5697" s="7" t="n">
        <v>0</v>
      </c>
      <c r="E5697" s="7" t="n">
        <v>0</v>
      </c>
      <c r="F5697" s="7" t="s">
        <v>441</v>
      </c>
    </row>
    <row r="5698" spans="1:6">
      <c r="A5698" t="s">
        <v>4</v>
      </c>
      <c r="B5698" s="4" t="s">
        <v>5</v>
      </c>
      <c r="C5698" s="4" t="s">
        <v>10</v>
      </c>
      <c r="D5698" s="4" t="s">
        <v>13</v>
      </c>
      <c r="E5698" s="4" t="s">
        <v>13</v>
      </c>
      <c r="F5698" s="4" t="s">
        <v>6</v>
      </c>
    </row>
    <row r="5699" spans="1:6">
      <c r="A5699" t="n">
        <v>44381</v>
      </c>
      <c r="B5699" s="27" t="n">
        <v>47</v>
      </c>
      <c r="C5699" s="7" t="n">
        <v>61488</v>
      </c>
      <c r="D5699" s="7" t="n">
        <v>0</v>
      </c>
      <c r="E5699" s="7" t="n">
        <v>0</v>
      </c>
      <c r="F5699" s="7" t="s">
        <v>441</v>
      </c>
    </row>
    <row r="5700" spans="1:6">
      <c r="A5700" t="s">
        <v>4</v>
      </c>
      <c r="B5700" s="4" t="s">
        <v>5</v>
      </c>
      <c r="C5700" s="4" t="s">
        <v>10</v>
      </c>
      <c r="D5700" s="4" t="s">
        <v>13</v>
      </c>
      <c r="E5700" s="4" t="s">
        <v>13</v>
      </c>
      <c r="F5700" s="4" t="s">
        <v>6</v>
      </c>
    </row>
    <row r="5701" spans="1:6">
      <c r="A5701" t="n">
        <v>44397</v>
      </c>
      <c r="B5701" s="27" t="n">
        <v>47</v>
      </c>
      <c r="C5701" s="7" t="n">
        <v>3</v>
      </c>
      <c r="D5701" s="7" t="n">
        <v>0</v>
      </c>
      <c r="E5701" s="7" t="n">
        <v>0</v>
      </c>
      <c r="F5701" s="7" t="s">
        <v>441</v>
      </c>
    </row>
    <row r="5702" spans="1:6">
      <c r="A5702" t="s">
        <v>4</v>
      </c>
      <c r="B5702" s="4" t="s">
        <v>5</v>
      </c>
      <c r="C5702" s="4" t="s">
        <v>10</v>
      </c>
      <c r="D5702" s="4" t="s">
        <v>13</v>
      </c>
      <c r="E5702" s="4" t="s">
        <v>13</v>
      </c>
      <c r="F5702" s="4" t="s">
        <v>6</v>
      </c>
    </row>
    <row r="5703" spans="1:6">
      <c r="A5703" t="n">
        <v>44413</v>
      </c>
      <c r="B5703" s="27" t="n">
        <v>47</v>
      </c>
      <c r="C5703" s="7" t="n">
        <v>5</v>
      </c>
      <c r="D5703" s="7" t="n">
        <v>0</v>
      </c>
      <c r="E5703" s="7" t="n">
        <v>0</v>
      </c>
      <c r="F5703" s="7" t="s">
        <v>441</v>
      </c>
    </row>
    <row r="5704" spans="1:6">
      <c r="A5704" t="s">
        <v>4</v>
      </c>
      <c r="B5704" s="4" t="s">
        <v>5</v>
      </c>
      <c r="C5704" s="4" t="s">
        <v>10</v>
      </c>
      <c r="D5704" s="4" t="s">
        <v>13</v>
      </c>
      <c r="E5704" s="4" t="s">
        <v>13</v>
      </c>
      <c r="F5704" s="4" t="s">
        <v>6</v>
      </c>
    </row>
    <row r="5705" spans="1:6">
      <c r="A5705" t="n">
        <v>44429</v>
      </c>
      <c r="B5705" s="27" t="n">
        <v>47</v>
      </c>
      <c r="C5705" s="7" t="n">
        <v>6</v>
      </c>
      <c r="D5705" s="7" t="n">
        <v>0</v>
      </c>
      <c r="E5705" s="7" t="n">
        <v>0</v>
      </c>
      <c r="F5705" s="7" t="s">
        <v>441</v>
      </c>
    </row>
    <row r="5706" spans="1:6">
      <c r="A5706" t="s">
        <v>4</v>
      </c>
      <c r="B5706" s="4" t="s">
        <v>5</v>
      </c>
      <c r="C5706" s="4" t="s">
        <v>10</v>
      </c>
      <c r="D5706" s="4" t="s">
        <v>13</v>
      </c>
      <c r="E5706" s="4" t="s">
        <v>6</v>
      </c>
      <c r="F5706" s="4" t="s">
        <v>24</v>
      </c>
      <c r="G5706" s="4" t="s">
        <v>24</v>
      </c>
      <c r="H5706" s="4" t="s">
        <v>24</v>
      </c>
    </row>
    <row r="5707" spans="1:6">
      <c r="A5707" t="n">
        <v>44445</v>
      </c>
      <c r="B5707" s="55" t="n">
        <v>48</v>
      </c>
      <c r="C5707" s="7" t="n">
        <v>27</v>
      </c>
      <c r="D5707" s="7" t="n">
        <v>0</v>
      </c>
      <c r="E5707" s="7" t="s">
        <v>214</v>
      </c>
      <c r="F5707" s="7" t="n">
        <v>0</v>
      </c>
      <c r="G5707" s="7" t="n">
        <v>1</v>
      </c>
      <c r="H5707" s="7" t="n">
        <v>0</v>
      </c>
    </row>
    <row r="5708" spans="1:6">
      <c r="A5708" t="s">
        <v>4</v>
      </c>
      <c r="B5708" s="4" t="s">
        <v>5</v>
      </c>
      <c r="C5708" s="4" t="s">
        <v>13</v>
      </c>
      <c r="D5708" s="4" t="s">
        <v>13</v>
      </c>
      <c r="E5708" s="4" t="s">
        <v>13</v>
      </c>
      <c r="F5708" s="4" t="s">
        <v>9</v>
      </c>
      <c r="G5708" s="4" t="s">
        <v>13</v>
      </c>
      <c r="H5708" s="4" t="s">
        <v>13</v>
      </c>
      <c r="I5708" s="4" t="s">
        <v>23</v>
      </c>
    </row>
    <row r="5709" spans="1:6">
      <c r="A5709" t="n">
        <v>44474</v>
      </c>
      <c r="B5709" s="11" t="n">
        <v>5</v>
      </c>
      <c r="C5709" s="7" t="n">
        <v>32</v>
      </c>
      <c r="D5709" s="7" t="n">
        <v>4</v>
      </c>
      <c r="E5709" s="7" t="n">
        <v>0</v>
      </c>
      <c r="F5709" s="7" t="n">
        <v>10</v>
      </c>
      <c r="G5709" s="7" t="n">
        <v>2</v>
      </c>
      <c r="H5709" s="7" t="n">
        <v>1</v>
      </c>
      <c r="I5709" s="12" t="n">
        <f t="normal" ca="1">A5725</f>
        <v>0</v>
      </c>
    </row>
    <row r="5710" spans="1:6">
      <c r="A5710" t="s">
        <v>4</v>
      </c>
      <c r="B5710" s="4" t="s">
        <v>5</v>
      </c>
      <c r="C5710" s="4" t="s">
        <v>13</v>
      </c>
      <c r="D5710" s="4" t="s">
        <v>10</v>
      </c>
      <c r="E5710" s="4" t="s">
        <v>6</v>
      </c>
      <c r="F5710" s="4" t="s">
        <v>6</v>
      </c>
      <c r="G5710" s="4" t="s">
        <v>6</v>
      </c>
      <c r="H5710" s="4" t="s">
        <v>6</v>
      </c>
    </row>
    <row r="5711" spans="1:6">
      <c r="A5711" t="n">
        <v>44488</v>
      </c>
      <c r="B5711" s="48" t="n">
        <v>51</v>
      </c>
      <c r="C5711" s="7" t="n">
        <v>3</v>
      </c>
      <c r="D5711" s="7" t="n">
        <v>29</v>
      </c>
      <c r="E5711" s="7" t="s">
        <v>119</v>
      </c>
      <c r="F5711" s="7" t="s">
        <v>185</v>
      </c>
      <c r="G5711" s="7" t="s">
        <v>79</v>
      </c>
      <c r="H5711" s="7" t="s">
        <v>78</v>
      </c>
    </row>
    <row r="5712" spans="1:6">
      <c r="A5712" t="s">
        <v>4</v>
      </c>
      <c r="B5712" s="4" t="s">
        <v>5</v>
      </c>
      <c r="C5712" s="4" t="s">
        <v>10</v>
      </c>
      <c r="D5712" s="4" t="s">
        <v>9</v>
      </c>
    </row>
    <row r="5713" spans="1:9">
      <c r="A5713" t="n">
        <v>44501</v>
      </c>
      <c r="B5713" s="38" t="n">
        <v>43</v>
      </c>
      <c r="C5713" s="7" t="n">
        <v>29</v>
      </c>
      <c r="D5713" s="7" t="n">
        <v>16</v>
      </c>
    </row>
    <row r="5714" spans="1:9">
      <c r="A5714" t="s">
        <v>4</v>
      </c>
      <c r="B5714" s="4" t="s">
        <v>5</v>
      </c>
      <c r="C5714" s="4" t="s">
        <v>10</v>
      </c>
      <c r="D5714" s="4" t="s">
        <v>13</v>
      </c>
      <c r="E5714" s="4" t="s">
        <v>13</v>
      </c>
      <c r="F5714" s="4" t="s">
        <v>6</v>
      </c>
    </row>
    <row r="5715" spans="1:9">
      <c r="A5715" t="n">
        <v>44508</v>
      </c>
      <c r="B5715" s="27" t="n">
        <v>47</v>
      </c>
      <c r="C5715" s="7" t="n">
        <v>29</v>
      </c>
      <c r="D5715" s="7" t="n">
        <v>0</v>
      </c>
      <c r="E5715" s="7" t="n">
        <v>0</v>
      </c>
      <c r="F5715" s="7" t="s">
        <v>175</v>
      </c>
    </row>
    <row r="5716" spans="1:9">
      <c r="A5716" t="s">
        <v>4</v>
      </c>
      <c r="B5716" s="4" t="s">
        <v>5</v>
      </c>
      <c r="C5716" s="4" t="s">
        <v>10</v>
      </c>
    </row>
    <row r="5717" spans="1:9">
      <c r="A5717" t="n">
        <v>44530</v>
      </c>
      <c r="B5717" s="32" t="n">
        <v>16</v>
      </c>
      <c r="C5717" s="7" t="n">
        <v>0</v>
      </c>
    </row>
    <row r="5718" spans="1:9">
      <c r="A5718" t="s">
        <v>4</v>
      </c>
      <c r="B5718" s="4" t="s">
        <v>5</v>
      </c>
      <c r="C5718" s="4" t="s">
        <v>10</v>
      </c>
      <c r="D5718" s="4" t="s">
        <v>13</v>
      </c>
      <c r="E5718" s="4" t="s">
        <v>6</v>
      </c>
      <c r="F5718" s="4" t="s">
        <v>24</v>
      </c>
      <c r="G5718" s="4" t="s">
        <v>24</v>
      </c>
      <c r="H5718" s="4" t="s">
        <v>24</v>
      </c>
    </row>
    <row r="5719" spans="1:9">
      <c r="A5719" t="n">
        <v>44533</v>
      </c>
      <c r="B5719" s="55" t="n">
        <v>48</v>
      </c>
      <c r="C5719" s="7" t="n">
        <v>29</v>
      </c>
      <c r="D5719" s="7" t="n">
        <v>0</v>
      </c>
      <c r="E5719" s="7" t="s">
        <v>54</v>
      </c>
      <c r="F5719" s="7" t="n">
        <v>0</v>
      </c>
      <c r="G5719" s="7" t="n">
        <v>1</v>
      </c>
      <c r="H5719" s="7" t="n">
        <v>0</v>
      </c>
    </row>
    <row r="5720" spans="1:9">
      <c r="A5720" t="s">
        <v>4</v>
      </c>
      <c r="B5720" s="4" t="s">
        <v>5</v>
      </c>
      <c r="C5720" s="4" t="s">
        <v>10</v>
      </c>
      <c r="D5720" s="4" t="s">
        <v>13</v>
      </c>
      <c r="E5720" s="4" t="s">
        <v>6</v>
      </c>
      <c r="F5720" s="4" t="s">
        <v>24</v>
      </c>
      <c r="G5720" s="4" t="s">
        <v>24</v>
      </c>
      <c r="H5720" s="4" t="s">
        <v>24</v>
      </c>
    </row>
    <row r="5721" spans="1:9">
      <c r="A5721" t="n">
        <v>44557</v>
      </c>
      <c r="B5721" s="55" t="n">
        <v>48</v>
      </c>
      <c r="C5721" s="7" t="n">
        <v>29</v>
      </c>
      <c r="D5721" s="7" t="n">
        <v>0</v>
      </c>
      <c r="E5721" s="7" t="s">
        <v>441</v>
      </c>
      <c r="F5721" s="7" t="n">
        <v>0</v>
      </c>
      <c r="G5721" s="7" t="n">
        <v>1</v>
      </c>
      <c r="H5721" s="7" t="n">
        <v>1.40129846432482e-45</v>
      </c>
    </row>
    <row r="5722" spans="1:9">
      <c r="A5722" t="s">
        <v>4</v>
      </c>
      <c r="B5722" s="4" t="s">
        <v>5</v>
      </c>
      <c r="C5722" s="4" t="s">
        <v>23</v>
      </c>
    </row>
    <row r="5723" spans="1:9">
      <c r="A5723" t="n">
        <v>44584</v>
      </c>
      <c r="B5723" s="14" t="n">
        <v>3</v>
      </c>
      <c r="C5723" s="12" t="n">
        <f t="normal" ca="1">A5735</f>
        <v>0</v>
      </c>
    </row>
    <row r="5724" spans="1:9">
      <c r="A5724" t="s">
        <v>4</v>
      </c>
      <c r="B5724" s="4" t="s">
        <v>5</v>
      </c>
      <c r="C5724" s="4" t="s">
        <v>10</v>
      </c>
      <c r="D5724" s="4" t="s">
        <v>9</v>
      </c>
    </row>
    <row r="5725" spans="1:9">
      <c r="A5725" t="n">
        <v>44589</v>
      </c>
      <c r="B5725" s="38" t="n">
        <v>43</v>
      </c>
      <c r="C5725" s="7" t="n">
        <v>29</v>
      </c>
      <c r="D5725" s="7" t="n">
        <v>16</v>
      </c>
    </row>
    <row r="5726" spans="1:9">
      <c r="A5726" t="s">
        <v>4</v>
      </c>
      <c r="B5726" s="4" t="s">
        <v>5</v>
      </c>
      <c r="C5726" s="4" t="s">
        <v>10</v>
      </c>
      <c r="D5726" s="4" t="s">
        <v>13</v>
      </c>
      <c r="E5726" s="4" t="s">
        <v>13</v>
      </c>
      <c r="F5726" s="4" t="s">
        <v>6</v>
      </c>
    </row>
    <row r="5727" spans="1:9">
      <c r="A5727" t="n">
        <v>44596</v>
      </c>
      <c r="B5727" s="27" t="n">
        <v>47</v>
      </c>
      <c r="C5727" s="7" t="n">
        <v>29</v>
      </c>
      <c r="D5727" s="7" t="n">
        <v>0</v>
      </c>
      <c r="E5727" s="7" t="n">
        <v>0</v>
      </c>
      <c r="F5727" s="7" t="s">
        <v>175</v>
      </c>
    </row>
    <row r="5728" spans="1:9">
      <c r="A5728" t="s">
        <v>4</v>
      </c>
      <c r="B5728" s="4" t="s">
        <v>5</v>
      </c>
      <c r="C5728" s="4" t="s">
        <v>10</v>
      </c>
    </row>
    <row r="5729" spans="1:8">
      <c r="A5729" t="n">
        <v>44618</v>
      </c>
      <c r="B5729" s="32" t="n">
        <v>16</v>
      </c>
      <c r="C5729" s="7" t="n">
        <v>0</v>
      </c>
    </row>
    <row r="5730" spans="1:8">
      <c r="A5730" t="s">
        <v>4</v>
      </c>
      <c r="B5730" s="4" t="s">
        <v>5</v>
      </c>
      <c r="C5730" s="4" t="s">
        <v>10</v>
      </c>
      <c r="D5730" s="4" t="s">
        <v>13</v>
      </c>
      <c r="E5730" s="4" t="s">
        <v>6</v>
      </c>
      <c r="F5730" s="4" t="s">
        <v>24</v>
      </c>
      <c r="G5730" s="4" t="s">
        <v>24</v>
      </c>
      <c r="H5730" s="4" t="s">
        <v>24</v>
      </c>
    </row>
    <row r="5731" spans="1:8">
      <c r="A5731" t="n">
        <v>44621</v>
      </c>
      <c r="B5731" s="55" t="n">
        <v>48</v>
      </c>
      <c r="C5731" s="7" t="n">
        <v>29</v>
      </c>
      <c r="D5731" s="7" t="n">
        <v>0</v>
      </c>
      <c r="E5731" s="7" t="s">
        <v>54</v>
      </c>
      <c r="F5731" s="7" t="n">
        <v>0</v>
      </c>
      <c r="G5731" s="7" t="n">
        <v>1</v>
      </c>
      <c r="H5731" s="7" t="n">
        <v>0</v>
      </c>
    </row>
    <row r="5732" spans="1:8">
      <c r="A5732" t="s">
        <v>4</v>
      </c>
      <c r="B5732" s="4" t="s">
        <v>5</v>
      </c>
      <c r="C5732" s="4" t="s">
        <v>10</v>
      </c>
      <c r="D5732" s="4" t="s">
        <v>13</v>
      </c>
      <c r="E5732" s="4" t="s">
        <v>6</v>
      </c>
      <c r="F5732" s="4" t="s">
        <v>24</v>
      </c>
      <c r="G5732" s="4" t="s">
        <v>24</v>
      </c>
      <c r="H5732" s="4" t="s">
        <v>24</v>
      </c>
    </row>
    <row r="5733" spans="1:8">
      <c r="A5733" t="n">
        <v>44645</v>
      </c>
      <c r="B5733" s="55" t="n">
        <v>48</v>
      </c>
      <c r="C5733" s="7" t="n">
        <v>29</v>
      </c>
      <c r="D5733" s="7" t="n">
        <v>0</v>
      </c>
      <c r="E5733" s="7" t="s">
        <v>54</v>
      </c>
      <c r="F5733" s="7" t="n">
        <v>0</v>
      </c>
      <c r="G5733" s="7" t="n">
        <v>1</v>
      </c>
      <c r="H5733" s="7" t="n">
        <v>0</v>
      </c>
    </row>
    <row r="5734" spans="1:8">
      <c r="A5734" t="s">
        <v>4</v>
      </c>
      <c r="B5734" s="4" t="s">
        <v>5</v>
      </c>
      <c r="C5734" s="4" t="s">
        <v>10</v>
      </c>
      <c r="D5734" s="4" t="s">
        <v>6</v>
      </c>
      <c r="E5734" s="4" t="s">
        <v>13</v>
      </c>
      <c r="F5734" s="4" t="s">
        <v>13</v>
      </c>
      <c r="G5734" s="4" t="s">
        <v>13</v>
      </c>
      <c r="H5734" s="4" t="s">
        <v>13</v>
      </c>
      <c r="I5734" s="4" t="s">
        <v>13</v>
      </c>
      <c r="J5734" s="4" t="s">
        <v>24</v>
      </c>
      <c r="K5734" s="4" t="s">
        <v>24</v>
      </c>
      <c r="L5734" s="4" t="s">
        <v>24</v>
      </c>
      <c r="M5734" s="4" t="s">
        <v>24</v>
      </c>
      <c r="N5734" s="4" t="s">
        <v>13</v>
      </c>
    </row>
    <row r="5735" spans="1:8">
      <c r="A5735" t="n">
        <v>44669</v>
      </c>
      <c r="B5735" s="68" t="n">
        <v>34</v>
      </c>
      <c r="C5735" s="7" t="n">
        <v>7033</v>
      </c>
      <c r="D5735" s="7" t="s">
        <v>462</v>
      </c>
      <c r="E5735" s="7" t="n">
        <v>1</v>
      </c>
      <c r="F5735" s="7" t="n">
        <v>0</v>
      </c>
      <c r="G5735" s="7" t="n">
        <v>0</v>
      </c>
      <c r="H5735" s="7" t="n">
        <v>0</v>
      </c>
      <c r="I5735" s="7" t="n">
        <v>0</v>
      </c>
      <c r="J5735" s="7" t="n">
        <v>0</v>
      </c>
      <c r="K5735" s="7" t="n">
        <v>-1</v>
      </c>
      <c r="L5735" s="7" t="n">
        <v>-1</v>
      </c>
      <c r="M5735" s="7" t="n">
        <v>-1</v>
      </c>
      <c r="N5735" s="7" t="n">
        <v>0</v>
      </c>
    </row>
    <row r="5736" spans="1:8">
      <c r="A5736" t="s">
        <v>4</v>
      </c>
      <c r="B5736" s="4" t="s">
        <v>5</v>
      </c>
      <c r="C5736" s="4" t="s">
        <v>10</v>
      </c>
      <c r="D5736" s="4" t="s">
        <v>10</v>
      </c>
      <c r="E5736" s="4" t="s">
        <v>10</v>
      </c>
    </row>
    <row r="5737" spans="1:8">
      <c r="A5737" t="n">
        <v>44703</v>
      </c>
      <c r="B5737" s="45" t="n">
        <v>61</v>
      </c>
      <c r="C5737" s="7" t="n">
        <v>0</v>
      </c>
      <c r="D5737" s="7" t="n">
        <v>27</v>
      </c>
      <c r="E5737" s="7" t="n">
        <v>1000</v>
      </c>
    </row>
    <row r="5738" spans="1:8">
      <c r="A5738" t="s">
        <v>4</v>
      </c>
      <c r="B5738" s="4" t="s">
        <v>5</v>
      </c>
      <c r="C5738" s="4" t="s">
        <v>10</v>
      </c>
      <c r="D5738" s="4" t="s">
        <v>10</v>
      </c>
      <c r="E5738" s="4" t="s">
        <v>10</v>
      </c>
    </row>
    <row r="5739" spans="1:8">
      <c r="A5739" t="n">
        <v>44710</v>
      </c>
      <c r="B5739" s="45" t="n">
        <v>61</v>
      </c>
      <c r="C5739" s="7" t="n">
        <v>6</v>
      </c>
      <c r="D5739" s="7" t="n">
        <v>29</v>
      </c>
      <c r="E5739" s="7" t="n">
        <v>1000</v>
      </c>
    </row>
    <row r="5740" spans="1:8">
      <c r="A5740" t="s">
        <v>4</v>
      </c>
      <c r="B5740" s="4" t="s">
        <v>5</v>
      </c>
      <c r="C5740" s="4" t="s">
        <v>10</v>
      </c>
      <c r="D5740" s="4" t="s">
        <v>10</v>
      </c>
      <c r="E5740" s="4" t="s">
        <v>10</v>
      </c>
    </row>
    <row r="5741" spans="1:8">
      <c r="A5741" t="n">
        <v>44717</v>
      </c>
      <c r="B5741" s="45" t="n">
        <v>61</v>
      </c>
      <c r="C5741" s="7" t="n">
        <v>61489</v>
      </c>
      <c r="D5741" s="7" t="n">
        <v>27</v>
      </c>
      <c r="E5741" s="7" t="n">
        <v>1000</v>
      </c>
    </row>
    <row r="5742" spans="1:8">
      <c r="A5742" t="s">
        <v>4</v>
      </c>
      <c r="B5742" s="4" t="s">
        <v>5</v>
      </c>
      <c r="C5742" s="4" t="s">
        <v>10</v>
      </c>
      <c r="D5742" s="4" t="s">
        <v>10</v>
      </c>
      <c r="E5742" s="4" t="s">
        <v>10</v>
      </c>
    </row>
    <row r="5743" spans="1:8">
      <c r="A5743" t="n">
        <v>44724</v>
      </c>
      <c r="B5743" s="45" t="n">
        <v>61</v>
      </c>
      <c r="C5743" s="7" t="n">
        <v>61490</v>
      </c>
      <c r="D5743" s="7" t="n">
        <v>29</v>
      </c>
      <c r="E5743" s="7" t="n">
        <v>1000</v>
      </c>
    </row>
    <row r="5744" spans="1:8">
      <c r="A5744" t="s">
        <v>4</v>
      </c>
      <c r="B5744" s="4" t="s">
        <v>5</v>
      </c>
      <c r="C5744" s="4" t="s">
        <v>10</v>
      </c>
      <c r="D5744" s="4" t="s">
        <v>10</v>
      </c>
      <c r="E5744" s="4" t="s">
        <v>10</v>
      </c>
    </row>
    <row r="5745" spans="1:14">
      <c r="A5745" t="n">
        <v>44731</v>
      </c>
      <c r="B5745" s="45" t="n">
        <v>61</v>
      </c>
      <c r="C5745" s="7" t="n">
        <v>61488</v>
      </c>
      <c r="D5745" s="7" t="n">
        <v>27</v>
      </c>
      <c r="E5745" s="7" t="n">
        <v>1000</v>
      </c>
    </row>
    <row r="5746" spans="1:14">
      <c r="A5746" t="s">
        <v>4</v>
      </c>
      <c r="B5746" s="4" t="s">
        <v>5</v>
      </c>
      <c r="C5746" s="4" t="s">
        <v>10</v>
      </c>
      <c r="D5746" s="4" t="s">
        <v>10</v>
      </c>
      <c r="E5746" s="4" t="s">
        <v>10</v>
      </c>
    </row>
    <row r="5747" spans="1:14">
      <c r="A5747" t="n">
        <v>44738</v>
      </c>
      <c r="B5747" s="45" t="n">
        <v>61</v>
      </c>
      <c r="C5747" s="7" t="n">
        <v>3</v>
      </c>
      <c r="D5747" s="7" t="n">
        <v>29</v>
      </c>
      <c r="E5747" s="7" t="n">
        <v>1000</v>
      </c>
    </row>
    <row r="5748" spans="1:14">
      <c r="A5748" t="s">
        <v>4</v>
      </c>
      <c r="B5748" s="4" t="s">
        <v>5</v>
      </c>
      <c r="C5748" s="4" t="s">
        <v>10</v>
      </c>
      <c r="D5748" s="4" t="s">
        <v>10</v>
      </c>
      <c r="E5748" s="4" t="s">
        <v>10</v>
      </c>
    </row>
    <row r="5749" spans="1:14">
      <c r="A5749" t="n">
        <v>44745</v>
      </c>
      <c r="B5749" s="45" t="n">
        <v>61</v>
      </c>
      <c r="C5749" s="7" t="n">
        <v>5</v>
      </c>
      <c r="D5749" s="7" t="n">
        <v>27</v>
      </c>
      <c r="E5749" s="7" t="n">
        <v>1000</v>
      </c>
    </row>
    <row r="5750" spans="1:14">
      <c r="A5750" t="s">
        <v>4</v>
      </c>
      <c r="B5750" s="4" t="s">
        <v>5</v>
      </c>
      <c r="C5750" s="4" t="s">
        <v>10</v>
      </c>
      <c r="D5750" s="4" t="s">
        <v>10</v>
      </c>
      <c r="E5750" s="4" t="s">
        <v>10</v>
      </c>
    </row>
    <row r="5751" spans="1:14">
      <c r="A5751" t="n">
        <v>44752</v>
      </c>
      <c r="B5751" s="45" t="n">
        <v>61</v>
      </c>
      <c r="C5751" s="7" t="n">
        <v>7032</v>
      </c>
      <c r="D5751" s="7" t="n">
        <v>27</v>
      </c>
      <c r="E5751" s="7" t="n">
        <v>1000</v>
      </c>
    </row>
    <row r="5752" spans="1:14">
      <c r="A5752" t="s">
        <v>4</v>
      </c>
      <c r="B5752" s="4" t="s">
        <v>5</v>
      </c>
      <c r="C5752" s="4" t="s">
        <v>10</v>
      </c>
      <c r="D5752" s="4" t="s">
        <v>24</v>
      </c>
      <c r="E5752" s="4" t="s">
        <v>24</v>
      </c>
      <c r="F5752" s="4" t="s">
        <v>24</v>
      </c>
      <c r="G5752" s="4" t="s">
        <v>10</v>
      </c>
      <c r="H5752" s="4" t="s">
        <v>10</v>
      </c>
    </row>
    <row r="5753" spans="1:14">
      <c r="A5753" t="n">
        <v>44759</v>
      </c>
      <c r="B5753" s="44" t="n">
        <v>60</v>
      </c>
      <c r="C5753" s="7" t="n">
        <v>7014</v>
      </c>
      <c r="D5753" s="7" t="n">
        <v>0</v>
      </c>
      <c r="E5753" s="7" t="n">
        <v>20</v>
      </c>
      <c r="F5753" s="7" t="n">
        <v>0</v>
      </c>
      <c r="G5753" s="7" t="n">
        <v>300</v>
      </c>
      <c r="H5753" s="7" t="n">
        <v>0</v>
      </c>
    </row>
    <row r="5754" spans="1:14">
      <c r="A5754" t="s">
        <v>4</v>
      </c>
      <c r="B5754" s="4" t="s">
        <v>5</v>
      </c>
      <c r="C5754" s="4" t="s">
        <v>10</v>
      </c>
      <c r="D5754" s="4" t="s">
        <v>24</v>
      </c>
      <c r="E5754" s="4" t="s">
        <v>24</v>
      </c>
      <c r="F5754" s="4" t="s">
        <v>24</v>
      </c>
      <c r="G5754" s="4" t="s">
        <v>10</v>
      </c>
      <c r="H5754" s="4" t="s">
        <v>10</v>
      </c>
    </row>
    <row r="5755" spans="1:14">
      <c r="A5755" t="n">
        <v>44778</v>
      </c>
      <c r="B5755" s="44" t="n">
        <v>60</v>
      </c>
      <c r="C5755" s="7" t="n">
        <v>5259</v>
      </c>
      <c r="D5755" s="7" t="n">
        <v>0</v>
      </c>
      <c r="E5755" s="7" t="n">
        <v>20</v>
      </c>
      <c r="F5755" s="7" t="n">
        <v>0</v>
      </c>
      <c r="G5755" s="7" t="n">
        <v>300</v>
      </c>
      <c r="H5755" s="7" t="n">
        <v>0</v>
      </c>
    </row>
    <row r="5756" spans="1:14">
      <c r="A5756" t="s">
        <v>4</v>
      </c>
      <c r="B5756" s="4" t="s">
        <v>5</v>
      </c>
      <c r="C5756" s="4" t="s">
        <v>13</v>
      </c>
      <c r="D5756" s="4" t="s">
        <v>13</v>
      </c>
      <c r="E5756" s="4" t="s">
        <v>24</v>
      </c>
      <c r="F5756" s="4" t="s">
        <v>24</v>
      </c>
      <c r="G5756" s="4" t="s">
        <v>24</v>
      </c>
      <c r="H5756" s="4" t="s">
        <v>10</v>
      </c>
    </row>
    <row r="5757" spans="1:14">
      <c r="A5757" t="n">
        <v>44797</v>
      </c>
      <c r="B5757" s="39" t="n">
        <v>45</v>
      </c>
      <c r="C5757" s="7" t="n">
        <v>2</v>
      </c>
      <c r="D5757" s="7" t="n">
        <v>3</v>
      </c>
      <c r="E5757" s="7" t="n">
        <v>-3.98000001907349</v>
      </c>
      <c r="F5757" s="7" t="n">
        <v>14.4499998092651</v>
      </c>
      <c r="G5757" s="7" t="n">
        <v>-193.360000610352</v>
      </c>
      <c r="H5757" s="7" t="n">
        <v>0</v>
      </c>
    </row>
    <row r="5758" spans="1:14">
      <c r="A5758" t="s">
        <v>4</v>
      </c>
      <c r="B5758" s="4" t="s">
        <v>5</v>
      </c>
      <c r="C5758" s="4" t="s">
        <v>13</v>
      </c>
      <c r="D5758" s="4" t="s">
        <v>13</v>
      </c>
      <c r="E5758" s="4" t="s">
        <v>24</v>
      </c>
      <c r="F5758" s="4" t="s">
        <v>24</v>
      </c>
      <c r="G5758" s="4" t="s">
        <v>24</v>
      </c>
      <c r="H5758" s="4" t="s">
        <v>10</v>
      </c>
      <c r="I5758" s="4" t="s">
        <v>13</v>
      </c>
    </row>
    <row r="5759" spans="1:14">
      <c r="A5759" t="n">
        <v>44814</v>
      </c>
      <c r="B5759" s="39" t="n">
        <v>45</v>
      </c>
      <c r="C5759" s="7" t="n">
        <v>4</v>
      </c>
      <c r="D5759" s="7" t="n">
        <v>3</v>
      </c>
      <c r="E5759" s="7" t="n">
        <v>18.5799999237061</v>
      </c>
      <c r="F5759" s="7" t="n">
        <v>24.0300006866455</v>
      </c>
      <c r="G5759" s="7" t="n">
        <v>8</v>
      </c>
      <c r="H5759" s="7" t="n">
        <v>0</v>
      </c>
      <c r="I5759" s="7" t="n">
        <v>1</v>
      </c>
    </row>
    <row r="5760" spans="1:14">
      <c r="A5760" t="s">
        <v>4</v>
      </c>
      <c r="B5760" s="4" t="s">
        <v>5</v>
      </c>
      <c r="C5760" s="4" t="s">
        <v>13</v>
      </c>
      <c r="D5760" s="4" t="s">
        <v>13</v>
      </c>
      <c r="E5760" s="4" t="s">
        <v>24</v>
      </c>
      <c r="F5760" s="4" t="s">
        <v>10</v>
      </c>
    </row>
    <row r="5761" spans="1:9">
      <c r="A5761" t="n">
        <v>44832</v>
      </c>
      <c r="B5761" s="39" t="n">
        <v>45</v>
      </c>
      <c r="C5761" s="7" t="n">
        <v>5</v>
      </c>
      <c r="D5761" s="7" t="n">
        <v>3</v>
      </c>
      <c r="E5761" s="7" t="n">
        <v>2</v>
      </c>
      <c r="F5761" s="7" t="n">
        <v>0</v>
      </c>
    </row>
    <row r="5762" spans="1:9">
      <c r="A5762" t="s">
        <v>4</v>
      </c>
      <c r="B5762" s="4" t="s">
        <v>5</v>
      </c>
      <c r="C5762" s="4" t="s">
        <v>13</v>
      </c>
      <c r="D5762" s="4" t="s">
        <v>13</v>
      </c>
      <c r="E5762" s="4" t="s">
        <v>24</v>
      </c>
      <c r="F5762" s="4" t="s">
        <v>10</v>
      </c>
    </row>
    <row r="5763" spans="1:9">
      <c r="A5763" t="n">
        <v>44841</v>
      </c>
      <c r="B5763" s="39" t="n">
        <v>45</v>
      </c>
      <c r="C5763" s="7" t="n">
        <v>11</v>
      </c>
      <c r="D5763" s="7" t="n">
        <v>3</v>
      </c>
      <c r="E5763" s="7" t="n">
        <v>39.4000015258789</v>
      </c>
      <c r="F5763" s="7" t="n">
        <v>0</v>
      </c>
    </row>
    <row r="5764" spans="1:9">
      <c r="A5764" t="s">
        <v>4</v>
      </c>
      <c r="B5764" s="4" t="s">
        <v>5</v>
      </c>
      <c r="C5764" s="4" t="s">
        <v>13</v>
      </c>
      <c r="D5764" s="4" t="s">
        <v>13</v>
      </c>
      <c r="E5764" s="4" t="s">
        <v>24</v>
      </c>
      <c r="F5764" s="4" t="s">
        <v>24</v>
      </c>
      <c r="G5764" s="4" t="s">
        <v>24</v>
      </c>
      <c r="H5764" s="4" t="s">
        <v>10</v>
      </c>
      <c r="I5764" s="4" t="s">
        <v>13</v>
      </c>
    </row>
    <row r="5765" spans="1:9">
      <c r="A5765" t="n">
        <v>44850</v>
      </c>
      <c r="B5765" s="39" t="n">
        <v>45</v>
      </c>
      <c r="C5765" s="7" t="n">
        <v>4</v>
      </c>
      <c r="D5765" s="7" t="n">
        <v>3</v>
      </c>
      <c r="E5765" s="7" t="n">
        <v>18.5799999237061</v>
      </c>
      <c r="F5765" s="7" t="n">
        <v>9.15999984741211</v>
      </c>
      <c r="G5765" s="7" t="n">
        <v>8</v>
      </c>
      <c r="H5765" s="7" t="n">
        <v>3500</v>
      </c>
      <c r="I5765" s="7" t="n">
        <v>1</v>
      </c>
    </row>
    <row r="5766" spans="1:9">
      <c r="A5766" t="s">
        <v>4</v>
      </c>
      <c r="B5766" s="4" t="s">
        <v>5</v>
      </c>
      <c r="C5766" s="4" t="s">
        <v>13</v>
      </c>
      <c r="D5766" s="4" t="s">
        <v>13</v>
      </c>
      <c r="E5766" s="4" t="s">
        <v>13</v>
      </c>
      <c r="F5766" s="4" t="s">
        <v>9</v>
      </c>
      <c r="G5766" s="4" t="s">
        <v>13</v>
      </c>
      <c r="H5766" s="4" t="s">
        <v>13</v>
      </c>
      <c r="I5766" s="4" t="s">
        <v>23</v>
      </c>
    </row>
    <row r="5767" spans="1:9">
      <c r="A5767" t="n">
        <v>44868</v>
      </c>
      <c r="B5767" s="11" t="n">
        <v>5</v>
      </c>
      <c r="C5767" s="7" t="n">
        <v>32</v>
      </c>
      <c r="D5767" s="7" t="n">
        <v>4</v>
      </c>
      <c r="E5767" s="7" t="n">
        <v>0</v>
      </c>
      <c r="F5767" s="7" t="n">
        <v>10</v>
      </c>
      <c r="G5767" s="7" t="n">
        <v>2</v>
      </c>
      <c r="H5767" s="7" t="n">
        <v>1</v>
      </c>
      <c r="I5767" s="12" t="n">
        <f t="normal" ca="1">A5781</f>
        <v>0</v>
      </c>
    </row>
    <row r="5768" spans="1:9">
      <c r="A5768" t="s">
        <v>4</v>
      </c>
      <c r="B5768" s="4" t="s">
        <v>5</v>
      </c>
      <c r="C5768" s="4" t="s">
        <v>10</v>
      </c>
    </row>
    <row r="5769" spans="1:9">
      <c r="A5769" t="n">
        <v>44882</v>
      </c>
      <c r="B5769" s="32" t="n">
        <v>16</v>
      </c>
      <c r="C5769" s="7" t="n">
        <v>300</v>
      </c>
    </row>
    <row r="5770" spans="1:9">
      <c r="A5770" t="s">
        <v>4</v>
      </c>
      <c r="B5770" s="4" t="s">
        <v>5</v>
      </c>
      <c r="C5770" s="4" t="s">
        <v>13</v>
      </c>
      <c r="D5770" s="4" t="s">
        <v>6</v>
      </c>
    </row>
    <row r="5771" spans="1:9">
      <c r="A5771" t="n">
        <v>44885</v>
      </c>
      <c r="B5771" s="9" t="n">
        <v>2</v>
      </c>
      <c r="C5771" s="7" t="n">
        <v>10</v>
      </c>
      <c r="D5771" s="7" t="s">
        <v>463</v>
      </c>
    </row>
    <row r="5772" spans="1:9">
      <c r="A5772" t="s">
        <v>4</v>
      </c>
      <c r="B5772" s="4" t="s">
        <v>5</v>
      </c>
      <c r="C5772" s="4" t="s">
        <v>10</v>
      </c>
      <c r="D5772" s="4" t="s">
        <v>13</v>
      </c>
      <c r="E5772" s="4" t="s">
        <v>13</v>
      </c>
    </row>
    <row r="5773" spans="1:9">
      <c r="A5773" t="n">
        <v>44898</v>
      </c>
      <c r="B5773" s="60" t="n">
        <v>104</v>
      </c>
      <c r="C5773" s="7" t="n">
        <v>151</v>
      </c>
      <c r="D5773" s="7" t="n">
        <v>3</v>
      </c>
      <c r="E5773" s="7" t="n">
        <v>1</v>
      </c>
    </row>
    <row r="5774" spans="1:9">
      <c r="A5774" t="s">
        <v>4</v>
      </c>
      <c r="B5774" s="4" t="s">
        <v>5</v>
      </c>
    </row>
    <row r="5775" spans="1:9">
      <c r="A5775" t="n">
        <v>44903</v>
      </c>
      <c r="B5775" s="5" t="n">
        <v>1</v>
      </c>
    </row>
    <row r="5776" spans="1:9">
      <c r="A5776" t="s">
        <v>4</v>
      </c>
      <c r="B5776" s="4" t="s">
        <v>5</v>
      </c>
      <c r="C5776" s="4" t="s">
        <v>10</v>
      </c>
      <c r="D5776" s="4" t="s">
        <v>13</v>
      </c>
      <c r="E5776" s="4" t="s">
        <v>13</v>
      </c>
    </row>
    <row r="5777" spans="1:9">
      <c r="A5777" t="n">
        <v>44904</v>
      </c>
      <c r="B5777" s="60" t="n">
        <v>104</v>
      </c>
      <c r="C5777" s="7" t="n">
        <v>151</v>
      </c>
      <c r="D5777" s="7" t="n">
        <v>3</v>
      </c>
      <c r="E5777" s="7" t="n">
        <v>2</v>
      </c>
    </row>
    <row r="5778" spans="1:9">
      <c r="A5778" t="s">
        <v>4</v>
      </c>
      <c r="B5778" s="4" t="s">
        <v>5</v>
      </c>
    </row>
    <row r="5779" spans="1:9">
      <c r="A5779" t="n">
        <v>44909</v>
      </c>
      <c r="B5779" s="5" t="n">
        <v>1</v>
      </c>
    </row>
    <row r="5780" spans="1:9">
      <c r="A5780" t="s">
        <v>4</v>
      </c>
      <c r="B5780" s="4" t="s">
        <v>5</v>
      </c>
      <c r="C5780" s="4" t="s">
        <v>13</v>
      </c>
      <c r="D5780" s="4" t="s">
        <v>10</v>
      </c>
      <c r="E5780" s="4" t="s">
        <v>9</v>
      </c>
      <c r="F5780" s="4" t="s">
        <v>10</v>
      </c>
      <c r="G5780" s="4" t="s">
        <v>9</v>
      </c>
      <c r="H5780" s="4" t="s">
        <v>13</v>
      </c>
    </row>
    <row r="5781" spans="1:9">
      <c r="A5781" t="n">
        <v>44910</v>
      </c>
      <c r="B5781" s="13" t="n">
        <v>49</v>
      </c>
      <c r="C5781" s="7" t="n">
        <v>0</v>
      </c>
      <c r="D5781" s="7" t="n">
        <v>555</v>
      </c>
      <c r="E5781" s="7" t="n">
        <v>1065353216</v>
      </c>
      <c r="F5781" s="7" t="n">
        <v>0</v>
      </c>
      <c r="G5781" s="7" t="n">
        <v>0</v>
      </c>
      <c r="H5781" s="7" t="n">
        <v>0</v>
      </c>
    </row>
    <row r="5782" spans="1:9">
      <c r="A5782" t="s">
        <v>4</v>
      </c>
      <c r="B5782" s="4" t="s">
        <v>5</v>
      </c>
      <c r="C5782" s="4" t="s">
        <v>13</v>
      </c>
      <c r="D5782" s="4" t="s">
        <v>10</v>
      </c>
      <c r="E5782" s="4" t="s">
        <v>24</v>
      </c>
    </row>
    <row r="5783" spans="1:9">
      <c r="A5783" t="n">
        <v>44925</v>
      </c>
      <c r="B5783" s="22" t="n">
        <v>58</v>
      </c>
      <c r="C5783" s="7" t="n">
        <v>100</v>
      </c>
      <c r="D5783" s="7" t="n">
        <v>1000</v>
      </c>
      <c r="E5783" s="7" t="n">
        <v>1</v>
      </c>
    </row>
    <row r="5784" spans="1:9">
      <c r="A5784" t="s">
        <v>4</v>
      </c>
      <c r="B5784" s="4" t="s">
        <v>5</v>
      </c>
      <c r="C5784" s="4" t="s">
        <v>13</v>
      </c>
      <c r="D5784" s="4" t="s">
        <v>10</v>
      </c>
    </row>
    <row r="5785" spans="1:9">
      <c r="A5785" t="n">
        <v>44933</v>
      </c>
      <c r="B5785" s="22" t="n">
        <v>58</v>
      </c>
      <c r="C5785" s="7" t="n">
        <v>255</v>
      </c>
      <c r="D5785" s="7" t="n">
        <v>0</v>
      </c>
    </row>
    <row r="5786" spans="1:9">
      <c r="A5786" t="s">
        <v>4</v>
      </c>
      <c r="B5786" s="4" t="s">
        <v>5</v>
      </c>
      <c r="C5786" s="4" t="s">
        <v>13</v>
      </c>
      <c r="D5786" s="4" t="s">
        <v>24</v>
      </c>
      <c r="E5786" s="4" t="s">
        <v>10</v>
      </c>
      <c r="F5786" s="4" t="s">
        <v>13</v>
      </c>
    </row>
    <row r="5787" spans="1:9">
      <c r="A5787" t="n">
        <v>44937</v>
      </c>
      <c r="B5787" s="13" t="n">
        <v>49</v>
      </c>
      <c r="C5787" s="7" t="n">
        <v>3</v>
      </c>
      <c r="D5787" s="7" t="n">
        <v>0.699999988079071</v>
      </c>
      <c r="E5787" s="7" t="n">
        <v>500</v>
      </c>
      <c r="F5787" s="7" t="n">
        <v>0</v>
      </c>
    </row>
    <row r="5788" spans="1:9">
      <c r="A5788" t="s">
        <v>4</v>
      </c>
      <c r="B5788" s="4" t="s">
        <v>5</v>
      </c>
      <c r="C5788" s="4" t="s">
        <v>10</v>
      </c>
    </row>
    <row r="5789" spans="1:9">
      <c r="A5789" t="n">
        <v>44946</v>
      </c>
      <c r="B5789" s="32" t="n">
        <v>16</v>
      </c>
      <c r="C5789" s="7" t="n">
        <v>1000</v>
      </c>
    </row>
    <row r="5790" spans="1:9">
      <c r="A5790" t="s">
        <v>4</v>
      </c>
      <c r="B5790" s="4" t="s">
        <v>5</v>
      </c>
      <c r="C5790" s="4" t="s">
        <v>13</v>
      </c>
      <c r="D5790" s="4" t="s">
        <v>10</v>
      </c>
    </row>
    <row r="5791" spans="1:9">
      <c r="A5791" t="n">
        <v>44949</v>
      </c>
      <c r="B5791" s="39" t="n">
        <v>45</v>
      </c>
      <c r="C5791" s="7" t="n">
        <v>7</v>
      </c>
      <c r="D5791" s="7" t="n">
        <v>255</v>
      </c>
    </row>
    <row r="5792" spans="1:9">
      <c r="A5792" t="s">
        <v>4</v>
      </c>
      <c r="B5792" s="4" t="s">
        <v>5</v>
      </c>
      <c r="C5792" s="4" t="s">
        <v>10</v>
      </c>
      <c r="D5792" s="4" t="s">
        <v>13</v>
      </c>
      <c r="E5792" s="4" t="s">
        <v>6</v>
      </c>
      <c r="F5792" s="4" t="s">
        <v>24</v>
      </c>
      <c r="G5792" s="4" t="s">
        <v>24</v>
      </c>
      <c r="H5792" s="4" t="s">
        <v>24</v>
      </c>
    </row>
    <row r="5793" spans="1:8">
      <c r="A5793" t="n">
        <v>44953</v>
      </c>
      <c r="B5793" s="55" t="n">
        <v>48</v>
      </c>
      <c r="C5793" s="7" t="n">
        <v>27</v>
      </c>
      <c r="D5793" s="7" t="n">
        <v>0</v>
      </c>
      <c r="E5793" s="7" t="s">
        <v>54</v>
      </c>
      <c r="F5793" s="7" t="n">
        <v>0.5</v>
      </c>
      <c r="G5793" s="7" t="n">
        <v>1</v>
      </c>
      <c r="H5793" s="7" t="n">
        <v>0</v>
      </c>
    </row>
    <row r="5794" spans="1:8">
      <c r="A5794" t="s">
        <v>4</v>
      </c>
      <c r="B5794" s="4" t="s">
        <v>5</v>
      </c>
      <c r="C5794" s="4" t="s">
        <v>6</v>
      </c>
      <c r="D5794" s="4" t="s">
        <v>10</v>
      </c>
    </row>
    <row r="5795" spans="1:8">
      <c r="A5795" t="n">
        <v>44977</v>
      </c>
      <c r="B5795" s="74" t="n">
        <v>29</v>
      </c>
      <c r="C5795" s="7" t="s">
        <v>12</v>
      </c>
      <c r="D5795" s="7" t="n">
        <v>65533</v>
      </c>
    </row>
    <row r="5796" spans="1:8">
      <c r="A5796" t="s">
        <v>4</v>
      </c>
      <c r="B5796" s="4" t="s">
        <v>5</v>
      </c>
      <c r="C5796" s="4" t="s">
        <v>13</v>
      </c>
      <c r="D5796" s="4" t="s">
        <v>10</v>
      </c>
      <c r="E5796" s="4" t="s">
        <v>6</v>
      </c>
    </row>
    <row r="5797" spans="1:8">
      <c r="A5797" t="n">
        <v>44981</v>
      </c>
      <c r="B5797" s="48" t="n">
        <v>51</v>
      </c>
      <c r="C5797" s="7" t="n">
        <v>4</v>
      </c>
      <c r="D5797" s="7" t="n">
        <v>27</v>
      </c>
      <c r="E5797" s="7" t="s">
        <v>464</v>
      </c>
    </row>
    <row r="5798" spans="1:8">
      <c r="A5798" t="s">
        <v>4</v>
      </c>
      <c r="B5798" s="4" t="s">
        <v>5</v>
      </c>
      <c r="C5798" s="4" t="s">
        <v>10</v>
      </c>
    </row>
    <row r="5799" spans="1:8">
      <c r="A5799" t="n">
        <v>45005</v>
      </c>
      <c r="B5799" s="32" t="n">
        <v>16</v>
      </c>
      <c r="C5799" s="7" t="n">
        <v>0</v>
      </c>
    </row>
    <row r="5800" spans="1:8">
      <c r="A5800" t="s">
        <v>4</v>
      </c>
      <c r="B5800" s="4" t="s">
        <v>5</v>
      </c>
      <c r="C5800" s="4" t="s">
        <v>10</v>
      </c>
      <c r="D5800" s="4" t="s">
        <v>13</v>
      </c>
      <c r="E5800" s="4" t="s">
        <v>9</v>
      </c>
      <c r="F5800" s="4" t="s">
        <v>81</v>
      </c>
      <c r="G5800" s="4" t="s">
        <v>13</v>
      </c>
      <c r="H5800" s="4" t="s">
        <v>13</v>
      </c>
    </row>
    <row r="5801" spans="1:8">
      <c r="A5801" t="n">
        <v>45008</v>
      </c>
      <c r="B5801" s="49" t="n">
        <v>26</v>
      </c>
      <c r="C5801" s="7" t="n">
        <v>27</v>
      </c>
      <c r="D5801" s="7" t="n">
        <v>17</v>
      </c>
      <c r="E5801" s="7" t="n">
        <v>31320</v>
      </c>
      <c r="F5801" s="7" t="s">
        <v>465</v>
      </c>
      <c r="G5801" s="7" t="n">
        <v>2</v>
      </c>
      <c r="H5801" s="7" t="n">
        <v>0</v>
      </c>
    </row>
    <row r="5802" spans="1:8">
      <c r="A5802" t="s">
        <v>4</v>
      </c>
      <c r="B5802" s="4" t="s">
        <v>5</v>
      </c>
    </row>
    <row r="5803" spans="1:8">
      <c r="A5803" t="n">
        <v>45079</v>
      </c>
      <c r="B5803" s="50" t="n">
        <v>28</v>
      </c>
    </row>
    <row r="5804" spans="1:8">
      <c r="A5804" t="s">
        <v>4</v>
      </c>
      <c r="B5804" s="4" t="s">
        <v>5</v>
      </c>
      <c r="C5804" s="4" t="s">
        <v>10</v>
      </c>
      <c r="D5804" s="4" t="s">
        <v>13</v>
      </c>
    </row>
    <row r="5805" spans="1:8">
      <c r="A5805" t="n">
        <v>45080</v>
      </c>
      <c r="B5805" s="51" t="n">
        <v>89</v>
      </c>
      <c r="C5805" s="7" t="n">
        <v>65533</v>
      </c>
      <c r="D5805" s="7" t="n">
        <v>1</v>
      </c>
    </row>
    <row r="5806" spans="1:8">
      <c r="A5806" t="s">
        <v>4</v>
      </c>
      <c r="B5806" s="4" t="s">
        <v>5</v>
      </c>
      <c r="C5806" s="4" t="s">
        <v>10</v>
      </c>
    </row>
    <row r="5807" spans="1:8">
      <c r="A5807" t="n">
        <v>45084</v>
      </c>
      <c r="B5807" s="32" t="n">
        <v>16</v>
      </c>
      <c r="C5807" s="7" t="n">
        <v>500</v>
      </c>
    </row>
    <row r="5808" spans="1:8">
      <c r="A5808" t="s">
        <v>4</v>
      </c>
      <c r="B5808" s="4" t="s">
        <v>5</v>
      </c>
      <c r="C5808" s="4" t="s">
        <v>13</v>
      </c>
      <c r="D5808" s="4" t="s">
        <v>10</v>
      </c>
      <c r="E5808" s="4" t="s">
        <v>24</v>
      </c>
    </row>
    <row r="5809" spans="1:8">
      <c r="A5809" t="n">
        <v>45087</v>
      </c>
      <c r="B5809" s="22" t="n">
        <v>58</v>
      </c>
      <c r="C5809" s="7" t="n">
        <v>101</v>
      </c>
      <c r="D5809" s="7" t="n">
        <v>500</v>
      </c>
      <c r="E5809" s="7" t="n">
        <v>1</v>
      </c>
    </row>
    <row r="5810" spans="1:8">
      <c r="A5810" t="s">
        <v>4</v>
      </c>
      <c r="B5810" s="4" t="s">
        <v>5</v>
      </c>
      <c r="C5810" s="4" t="s">
        <v>13</v>
      </c>
      <c r="D5810" s="4" t="s">
        <v>10</v>
      </c>
    </row>
    <row r="5811" spans="1:8">
      <c r="A5811" t="n">
        <v>45095</v>
      </c>
      <c r="B5811" s="22" t="n">
        <v>58</v>
      </c>
      <c r="C5811" s="7" t="n">
        <v>254</v>
      </c>
      <c r="D5811" s="7" t="n">
        <v>0</v>
      </c>
    </row>
    <row r="5812" spans="1:8">
      <c r="A5812" t="s">
        <v>4</v>
      </c>
      <c r="B5812" s="4" t="s">
        <v>5</v>
      </c>
      <c r="C5812" s="4" t="s">
        <v>13</v>
      </c>
      <c r="D5812" s="4" t="s">
        <v>13</v>
      </c>
      <c r="E5812" s="4" t="s">
        <v>24</v>
      </c>
      <c r="F5812" s="4" t="s">
        <v>24</v>
      </c>
      <c r="G5812" s="4" t="s">
        <v>24</v>
      </c>
      <c r="H5812" s="4" t="s">
        <v>10</v>
      </c>
    </row>
    <row r="5813" spans="1:8">
      <c r="A5813" t="n">
        <v>45099</v>
      </c>
      <c r="B5813" s="39" t="n">
        <v>45</v>
      </c>
      <c r="C5813" s="7" t="n">
        <v>2</v>
      </c>
      <c r="D5813" s="7" t="n">
        <v>3</v>
      </c>
      <c r="E5813" s="7" t="n">
        <v>-3.96000003814697</v>
      </c>
      <c r="F5813" s="7" t="n">
        <v>14.4700002670288</v>
      </c>
      <c r="G5813" s="7" t="n">
        <v>-192.029998779297</v>
      </c>
      <c r="H5813" s="7" t="n">
        <v>0</v>
      </c>
    </row>
    <row r="5814" spans="1:8">
      <c r="A5814" t="s">
        <v>4</v>
      </c>
      <c r="B5814" s="4" t="s">
        <v>5</v>
      </c>
      <c r="C5814" s="4" t="s">
        <v>13</v>
      </c>
      <c r="D5814" s="4" t="s">
        <v>13</v>
      </c>
      <c r="E5814" s="4" t="s">
        <v>24</v>
      </c>
      <c r="F5814" s="4" t="s">
        <v>24</v>
      </c>
      <c r="G5814" s="4" t="s">
        <v>24</v>
      </c>
      <c r="H5814" s="4" t="s">
        <v>10</v>
      </c>
      <c r="I5814" s="4" t="s">
        <v>13</v>
      </c>
    </row>
    <row r="5815" spans="1:8">
      <c r="A5815" t="n">
        <v>45116</v>
      </c>
      <c r="B5815" s="39" t="n">
        <v>45</v>
      </c>
      <c r="C5815" s="7" t="n">
        <v>4</v>
      </c>
      <c r="D5815" s="7" t="n">
        <v>3</v>
      </c>
      <c r="E5815" s="7" t="n">
        <v>14.9700002670288</v>
      </c>
      <c r="F5815" s="7" t="n">
        <v>138.520004272461</v>
      </c>
      <c r="G5815" s="7" t="n">
        <v>8</v>
      </c>
      <c r="H5815" s="7" t="n">
        <v>0</v>
      </c>
      <c r="I5815" s="7" t="n">
        <v>0</v>
      </c>
    </row>
    <row r="5816" spans="1:8">
      <c r="A5816" t="s">
        <v>4</v>
      </c>
      <c r="B5816" s="4" t="s">
        <v>5</v>
      </c>
      <c r="C5816" s="4" t="s">
        <v>13</v>
      </c>
      <c r="D5816" s="4" t="s">
        <v>13</v>
      </c>
      <c r="E5816" s="4" t="s">
        <v>24</v>
      </c>
      <c r="F5816" s="4" t="s">
        <v>10</v>
      </c>
    </row>
    <row r="5817" spans="1:8">
      <c r="A5817" t="n">
        <v>45134</v>
      </c>
      <c r="B5817" s="39" t="n">
        <v>45</v>
      </c>
      <c r="C5817" s="7" t="n">
        <v>5</v>
      </c>
      <c r="D5817" s="7" t="n">
        <v>3</v>
      </c>
      <c r="E5817" s="7" t="n">
        <v>2.09999990463257</v>
      </c>
      <c r="F5817" s="7" t="n">
        <v>0</v>
      </c>
    </row>
    <row r="5818" spans="1:8">
      <c r="A5818" t="s">
        <v>4</v>
      </c>
      <c r="B5818" s="4" t="s">
        <v>5</v>
      </c>
      <c r="C5818" s="4" t="s">
        <v>13</v>
      </c>
      <c r="D5818" s="4" t="s">
        <v>13</v>
      </c>
      <c r="E5818" s="4" t="s">
        <v>24</v>
      </c>
      <c r="F5818" s="4" t="s">
        <v>10</v>
      </c>
    </row>
    <row r="5819" spans="1:8">
      <c r="A5819" t="n">
        <v>45143</v>
      </c>
      <c r="B5819" s="39" t="n">
        <v>45</v>
      </c>
      <c r="C5819" s="7" t="n">
        <v>11</v>
      </c>
      <c r="D5819" s="7" t="n">
        <v>3</v>
      </c>
      <c r="E5819" s="7" t="n">
        <v>39.4000015258789</v>
      </c>
      <c r="F5819" s="7" t="n">
        <v>0</v>
      </c>
    </row>
    <row r="5820" spans="1:8">
      <c r="A5820" t="s">
        <v>4</v>
      </c>
      <c r="B5820" s="4" t="s">
        <v>5</v>
      </c>
      <c r="C5820" s="4" t="s">
        <v>13</v>
      </c>
      <c r="D5820" s="4" t="s">
        <v>13</v>
      </c>
      <c r="E5820" s="4" t="s">
        <v>24</v>
      </c>
      <c r="F5820" s="4" t="s">
        <v>24</v>
      </c>
      <c r="G5820" s="4" t="s">
        <v>24</v>
      </c>
      <c r="H5820" s="4" t="s">
        <v>10</v>
      </c>
      <c r="I5820" s="4" t="s">
        <v>13</v>
      </c>
    </row>
    <row r="5821" spans="1:8">
      <c r="A5821" t="n">
        <v>45152</v>
      </c>
      <c r="B5821" s="39" t="n">
        <v>45</v>
      </c>
      <c r="C5821" s="7" t="n">
        <v>4</v>
      </c>
      <c r="D5821" s="7" t="n">
        <v>3</v>
      </c>
      <c r="E5821" s="7" t="n">
        <v>9.26000022888184</v>
      </c>
      <c r="F5821" s="7" t="n">
        <v>133.479995727539</v>
      </c>
      <c r="G5821" s="7" t="n">
        <v>8</v>
      </c>
      <c r="H5821" s="7" t="n">
        <v>20000</v>
      </c>
      <c r="I5821" s="7" t="n">
        <v>0</v>
      </c>
    </row>
    <row r="5822" spans="1:8">
      <c r="A5822" t="s">
        <v>4</v>
      </c>
      <c r="B5822" s="4" t="s">
        <v>5</v>
      </c>
      <c r="C5822" s="4" t="s">
        <v>13</v>
      </c>
    </row>
    <row r="5823" spans="1:8">
      <c r="A5823" t="n">
        <v>45170</v>
      </c>
      <c r="B5823" s="43" t="n">
        <v>116</v>
      </c>
      <c r="C5823" s="7" t="n">
        <v>0</v>
      </c>
    </row>
    <row r="5824" spans="1:8">
      <c r="A5824" t="s">
        <v>4</v>
      </c>
      <c r="B5824" s="4" t="s">
        <v>5</v>
      </c>
      <c r="C5824" s="4" t="s">
        <v>13</v>
      </c>
      <c r="D5824" s="4" t="s">
        <v>10</v>
      </c>
    </row>
    <row r="5825" spans="1:9">
      <c r="A5825" t="n">
        <v>45172</v>
      </c>
      <c r="B5825" s="43" t="n">
        <v>116</v>
      </c>
      <c r="C5825" s="7" t="n">
        <v>2</v>
      </c>
      <c r="D5825" s="7" t="n">
        <v>1</v>
      </c>
    </row>
    <row r="5826" spans="1:9">
      <c r="A5826" t="s">
        <v>4</v>
      </c>
      <c r="B5826" s="4" t="s">
        <v>5</v>
      </c>
      <c r="C5826" s="4" t="s">
        <v>13</v>
      </c>
      <c r="D5826" s="4" t="s">
        <v>9</v>
      </c>
    </row>
    <row r="5827" spans="1:9">
      <c r="A5827" t="n">
        <v>45176</v>
      </c>
      <c r="B5827" s="43" t="n">
        <v>116</v>
      </c>
      <c r="C5827" s="7" t="n">
        <v>5</v>
      </c>
      <c r="D5827" s="7" t="n">
        <v>1128792064</v>
      </c>
    </row>
    <row r="5828" spans="1:9">
      <c r="A5828" t="s">
        <v>4</v>
      </c>
      <c r="B5828" s="4" t="s">
        <v>5</v>
      </c>
      <c r="C5828" s="4" t="s">
        <v>13</v>
      </c>
      <c r="D5828" s="4" t="s">
        <v>10</v>
      </c>
    </row>
    <row r="5829" spans="1:9">
      <c r="A5829" t="n">
        <v>45182</v>
      </c>
      <c r="B5829" s="43" t="n">
        <v>116</v>
      </c>
      <c r="C5829" s="7" t="n">
        <v>6</v>
      </c>
      <c r="D5829" s="7" t="n">
        <v>1</v>
      </c>
    </row>
    <row r="5830" spans="1:9">
      <c r="A5830" t="s">
        <v>4</v>
      </c>
      <c r="B5830" s="4" t="s">
        <v>5</v>
      </c>
      <c r="C5830" s="4" t="s">
        <v>13</v>
      </c>
      <c r="D5830" s="4" t="s">
        <v>10</v>
      </c>
    </row>
    <row r="5831" spans="1:9">
      <c r="A5831" t="n">
        <v>45186</v>
      </c>
      <c r="B5831" s="22" t="n">
        <v>58</v>
      </c>
      <c r="C5831" s="7" t="n">
        <v>255</v>
      </c>
      <c r="D5831" s="7" t="n">
        <v>0</v>
      </c>
    </row>
    <row r="5832" spans="1:9">
      <c r="A5832" t="s">
        <v>4</v>
      </c>
      <c r="B5832" s="4" t="s">
        <v>5</v>
      </c>
      <c r="C5832" s="4" t="s">
        <v>13</v>
      </c>
      <c r="D5832" s="4" t="s">
        <v>10</v>
      </c>
      <c r="E5832" s="4" t="s">
        <v>6</v>
      </c>
    </row>
    <row r="5833" spans="1:9">
      <c r="A5833" t="n">
        <v>45190</v>
      </c>
      <c r="B5833" s="48" t="n">
        <v>51</v>
      </c>
      <c r="C5833" s="7" t="n">
        <v>4</v>
      </c>
      <c r="D5833" s="7" t="n">
        <v>5</v>
      </c>
      <c r="E5833" s="7" t="s">
        <v>320</v>
      </c>
    </row>
    <row r="5834" spans="1:9">
      <c r="A5834" t="s">
        <v>4</v>
      </c>
      <c r="B5834" s="4" t="s">
        <v>5</v>
      </c>
      <c r="C5834" s="4" t="s">
        <v>10</v>
      </c>
    </row>
    <row r="5835" spans="1:9">
      <c r="A5835" t="n">
        <v>45204</v>
      </c>
      <c r="B5835" s="32" t="n">
        <v>16</v>
      </c>
      <c r="C5835" s="7" t="n">
        <v>0</v>
      </c>
    </row>
    <row r="5836" spans="1:9">
      <c r="A5836" t="s">
        <v>4</v>
      </c>
      <c r="B5836" s="4" t="s">
        <v>5</v>
      </c>
      <c r="C5836" s="4" t="s">
        <v>10</v>
      </c>
      <c r="D5836" s="4" t="s">
        <v>13</v>
      </c>
      <c r="E5836" s="4" t="s">
        <v>9</v>
      </c>
      <c r="F5836" s="4" t="s">
        <v>81</v>
      </c>
      <c r="G5836" s="4" t="s">
        <v>13</v>
      </c>
      <c r="H5836" s="4" t="s">
        <v>13</v>
      </c>
    </row>
    <row r="5837" spans="1:9">
      <c r="A5837" t="n">
        <v>45207</v>
      </c>
      <c r="B5837" s="49" t="n">
        <v>26</v>
      </c>
      <c r="C5837" s="7" t="n">
        <v>5</v>
      </c>
      <c r="D5837" s="7" t="n">
        <v>17</v>
      </c>
      <c r="E5837" s="7" t="n">
        <v>3367</v>
      </c>
      <c r="F5837" s="7" t="s">
        <v>466</v>
      </c>
      <c r="G5837" s="7" t="n">
        <v>2</v>
      </c>
      <c r="H5837" s="7" t="n">
        <v>0</v>
      </c>
    </row>
    <row r="5838" spans="1:9">
      <c r="A5838" t="s">
        <v>4</v>
      </c>
      <c r="B5838" s="4" t="s">
        <v>5</v>
      </c>
    </row>
    <row r="5839" spans="1:9">
      <c r="A5839" t="n">
        <v>45257</v>
      </c>
      <c r="B5839" s="50" t="n">
        <v>28</v>
      </c>
    </row>
    <row r="5840" spans="1:9">
      <c r="A5840" t="s">
        <v>4</v>
      </c>
      <c r="B5840" s="4" t="s">
        <v>5</v>
      </c>
      <c r="C5840" s="4" t="s">
        <v>13</v>
      </c>
      <c r="D5840" s="4" t="s">
        <v>10</v>
      </c>
      <c r="E5840" s="4" t="s">
        <v>6</v>
      </c>
    </row>
    <row r="5841" spans="1:8">
      <c r="A5841" t="n">
        <v>45258</v>
      </c>
      <c r="B5841" s="48" t="n">
        <v>51</v>
      </c>
      <c r="C5841" s="7" t="n">
        <v>4</v>
      </c>
      <c r="D5841" s="7" t="n">
        <v>6</v>
      </c>
      <c r="E5841" s="7" t="s">
        <v>237</v>
      </c>
    </row>
    <row r="5842" spans="1:8">
      <c r="A5842" t="s">
        <v>4</v>
      </c>
      <c r="B5842" s="4" t="s">
        <v>5</v>
      </c>
      <c r="C5842" s="4" t="s">
        <v>10</v>
      </c>
    </row>
    <row r="5843" spans="1:8">
      <c r="A5843" t="n">
        <v>45271</v>
      </c>
      <c r="B5843" s="32" t="n">
        <v>16</v>
      </c>
      <c r="C5843" s="7" t="n">
        <v>0</v>
      </c>
    </row>
    <row r="5844" spans="1:8">
      <c r="A5844" t="s">
        <v>4</v>
      </c>
      <c r="B5844" s="4" t="s">
        <v>5</v>
      </c>
      <c r="C5844" s="4" t="s">
        <v>10</v>
      </c>
      <c r="D5844" s="4" t="s">
        <v>13</v>
      </c>
      <c r="E5844" s="4" t="s">
        <v>9</v>
      </c>
      <c r="F5844" s="4" t="s">
        <v>81</v>
      </c>
      <c r="G5844" s="4" t="s">
        <v>13</v>
      </c>
      <c r="H5844" s="4" t="s">
        <v>13</v>
      </c>
    </row>
    <row r="5845" spans="1:8">
      <c r="A5845" t="n">
        <v>45274</v>
      </c>
      <c r="B5845" s="49" t="n">
        <v>26</v>
      </c>
      <c r="C5845" s="7" t="n">
        <v>6</v>
      </c>
      <c r="D5845" s="7" t="n">
        <v>17</v>
      </c>
      <c r="E5845" s="7" t="n">
        <v>8378</v>
      </c>
      <c r="F5845" s="7" t="s">
        <v>467</v>
      </c>
      <c r="G5845" s="7" t="n">
        <v>2</v>
      </c>
      <c r="H5845" s="7" t="n">
        <v>0</v>
      </c>
    </row>
    <row r="5846" spans="1:8">
      <c r="A5846" t="s">
        <v>4</v>
      </c>
      <c r="B5846" s="4" t="s">
        <v>5</v>
      </c>
    </row>
    <row r="5847" spans="1:8">
      <c r="A5847" t="n">
        <v>45322</v>
      </c>
      <c r="B5847" s="50" t="n">
        <v>28</v>
      </c>
    </row>
    <row r="5848" spans="1:8">
      <c r="A5848" t="s">
        <v>4</v>
      </c>
      <c r="B5848" s="4" t="s">
        <v>5</v>
      </c>
      <c r="C5848" s="4" t="s">
        <v>13</v>
      </c>
      <c r="D5848" s="4" t="s">
        <v>10</v>
      </c>
      <c r="E5848" s="4" t="s">
        <v>6</v>
      </c>
    </row>
    <row r="5849" spans="1:8">
      <c r="A5849" t="n">
        <v>45323</v>
      </c>
      <c r="B5849" s="48" t="n">
        <v>51</v>
      </c>
      <c r="C5849" s="7" t="n">
        <v>4</v>
      </c>
      <c r="D5849" s="7" t="n">
        <v>0</v>
      </c>
      <c r="E5849" s="7" t="s">
        <v>468</v>
      </c>
    </row>
    <row r="5850" spans="1:8">
      <c r="A5850" t="s">
        <v>4</v>
      </c>
      <c r="B5850" s="4" t="s">
        <v>5</v>
      </c>
      <c r="C5850" s="4" t="s">
        <v>10</v>
      </c>
    </row>
    <row r="5851" spans="1:8">
      <c r="A5851" t="n">
        <v>45342</v>
      </c>
      <c r="B5851" s="32" t="n">
        <v>16</v>
      </c>
      <c r="C5851" s="7" t="n">
        <v>0</v>
      </c>
    </row>
    <row r="5852" spans="1:8">
      <c r="A5852" t="s">
        <v>4</v>
      </c>
      <c r="B5852" s="4" t="s">
        <v>5</v>
      </c>
      <c r="C5852" s="4" t="s">
        <v>10</v>
      </c>
      <c r="D5852" s="4" t="s">
        <v>13</v>
      </c>
      <c r="E5852" s="4" t="s">
        <v>9</v>
      </c>
      <c r="F5852" s="4" t="s">
        <v>81</v>
      </c>
      <c r="G5852" s="4" t="s">
        <v>13</v>
      </c>
      <c r="H5852" s="4" t="s">
        <v>13</v>
      </c>
      <c r="I5852" s="4" t="s">
        <v>13</v>
      </c>
      <c r="J5852" s="4" t="s">
        <v>9</v>
      </c>
      <c r="K5852" s="4" t="s">
        <v>81</v>
      </c>
      <c r="L5852" s="4" t="s">
        <v>13</v>
      </c>
      <c r="M5852" s="4" t="s">
        <v>13</v>
      </c>
    </row>
    <row r="5853" spans="1:8">
      <c r="A5853" t="n">
        <v>45345</v>
      </c>
      <c r="B5853" s="49" t="n">
        <v>26</v>
      </c>
      <c r="C5853" s="7" t="n">
        <v>0</v>
      </c>
      <c r="D5853" s="7" t="n">
        <v>17</v>
      </c>
      <c r="E5853" s="7" t="n">
        <v>52705</v>
      </c>
      <c r="F5853" s="7" t="s">
        <v>469</v>
      </c>
      <c r="G5853" s="7" t="n">
        <v>2</v>
      </c>
      <c r="H5853" s="7" t="n">
        <v>3</v>
      </c>
      <c r="I5853" s="7" t="n">
        <v>17</v>
      </c>
      <c r="J5853" s="7" t="n">
        <v>52706</v>
      </c>
      <c r="K5853" s="7" t="s">
        <v>470</v>
      </c>
      <c r="L5853" s="7" t="n">
        <v>2</v>
      </c>
      <c r="M5853" s="7" t="n">
        <v>0</v>
      </c>
    </row>
    <row r="5854" spans="1:8">
      <c r="A5854" t="s">
        <v>4</v>
      </c>
      <c r="B5854" s="4" t="s">
        <v>5</v>
      </c>
    </row>
    <row r="5855" spans="1:8">
      <c r="A5855" t="n">
        <v>45454</v>
      </c>
      <c r="B5855" s="50" t="n">
        <v>28</v>
      </c>
    </row>
    <row r="5856" spans="1:8">
      <c r="A5856" t="s">
        <v>4</v>
      </c>
      <c r="B5856" s="4" t="s">
        <v>5</v>
      </c>
      <c r="C5856" s="4" t="s">
        <v>13</v>
      </c>
      <c r="D5856" s="20" t="s">
        <v>33</v>
      </c>
      <c r="E5856" s="4" t="s">
        <v>5</v>
      </c>
      <c r="F5856" s="4" t="s">
        <v>13</v>
      </c>
      <c r="G5856" s="4" t="s">
        <v>10</v>
      </c>
      <c r="H5856" s="20" t="s">
        <v>34</v>
      </c>
      <c r="I5856" s="4" t="s">
        <v>13</v>
      </c>
      <c r="J5856" s="4" t="s">
        <v>23</v>
      </c>
    </row>
    <row r="5857" spans="1:13">
      <c r="A5857" t="n">
        <v>45455</v>
      </c>
      <c r="B5857" s="11" t="n">
        <v>5</v>
      </c>
      <c r="C5857" s="7" t="n">
        <v>28</v>
      </c>
      <c r="D5857" s="20" t="s">
        <v>3</v>
      </c>
      <c r="E5857" s="30" t="n">
        <v>64</v>
      </c>
      <c r="F5857" s="7" t="n">
        <v>5</v>
      </c>
      <c r="G5857" s="7" t="n">
        <v>16</v>
      </c>
      <c r="H5857" s="20" t="s">
        <v>3</v>
      </c>
      <c r="I5857" s="7" t="n">
        <v>1</v>
      </c>
      <c r="J5857" s="12" t="n">
        <f t="normal" ca="1">A5869</f>
        <v>0</v>
      </c>
    </row>
    <row r="5858" spans="1:13">
      <c r="A5858" t="s">
        <v>4</v>
      </c>
      <c r="B5858" s="4" t="s">
        <v>5</v>
      </c>
      <c r="C5858" s="4" t="s">
        <v>13</v>
      </c>
      <c r="D5858" s="4" t="s">
        <v>10</v>
      </c>
      <c r="E5858" s="4" t="s">
        <v>6</v>
      </c>
    </row>
    <row r="5859" spans="1:13">
      <c r="A5859" t="n">
        <v>45466</v>
      </c>
      <c r="B5859" s="48" t="n">
        <v>51</v>
      </c>
      <c r="C5859" s="7" t="n">
        <v>4</v>
      </c>
      <c r="D5859" s="7" t="n">
        <v>16</v>
      </c>
      <c r="E5859" s="7" t="s">
        <v>320</v>
      </c>
    </row>
    <row r="5860" spans="1:13">
      <c r="A5860" t="s">
        <v>4</v>
      </c>
      <c r="B5860" s="4" t="s">
        <v>5</v>
      </c>
      <c r="C5860" s="4" t="s">
        <v>10</v>
      </c>
    </row>
    <row r="5861" spans="1:13">
      <c r="A5861" t="n">
        <v>45480</v>
      </c>
      <c r="B5861" s="32" t="n">
        <v>16</v>
      </c>
      <c r="C5861" s="7" t="n">
        <v>0</v>
      </c>
    </row>
    <row r="5862" spans="1:13">
      <c r="A5862" t="s">
        <v>4</v>
      </c>
      <c r="B5862" s="4" t="s">
        <v>5</v>
      </c>
      <c r="C5862" s="4" t="s">
        <v>10</v>
      </c>
      <c r="D5862" s="4" t="s">
        <v>13</v>
      </c>
      <c r="E5862" s="4" t="s">
        <v>9</v>
      </c>
      <c r="F5862" s="4" t="s">
        <v>81</v>
      </c>
      <c r="G5862" s="4" t="s">
        <v>13</v>
      </c>
      <c r="H5862" s="4" t="s">
        <v>13</v>
      </c>
    </row>
    <row r="5863" spans="1:13">
      <c r="A5863" t="n">
        <v>45483</v>
      </c>
      <c r="B5863" s="49" t="n">
        <v>26</v>
      </c>
      <c r="C5863" s="7" t="n">
        <v>16</v>
      </c>
      <c r="D5863" s="7" t="n">
        <v>17</v>
      </c>
      <c r="E5863" s="7" t="n">
        <v>14386</v>
      </c>
      <c r="F5863" s="7" t="s">
        <v>471</v>
      </c>
      <c r="G5863" s="7" t="n">
        <v>2</v>
      </c>
      <c r="H5863" s="7" t="n">
        <v>0</v>
      </c>
    </row>
    <row r="5864" spans="1:13">
      <c r="A5864" t="s">
        <v>4</v>
      </c>
      <c r="B5864" s="4" t="s">
        <v>5</v>
      </c>
    </row>
    <row r="5865" spans="1:13">
      <c r="A5865" t="n">
        <v>45521</v>
      </c>
      <c r="B5865" s="50" t="n">
        <v>28</v>
      </c>
    </row>
    <row r="5866" spans="1:13">
      <c r="A5866" t="s">
        <v>4</v>
      </c>
      <c r="B5866" s="4" t="s">
        <v>5</v>
      </c>
      <c r="C5866" s="4" t="s">
        <v>23</v>
      </c>
    </row>
    <row r="5867" spans="1:13">
      <c r="A5867" t="n">
        <v>45522</v>
      </c>
      <c r="B5867" s="14" t="n">
        <v>3</v>
      </c>
      <c r="C5867" s="12" t="n">
        <f t="normal" ca="1">A5891</f>
        <v>0</v>
      </c>
    </row>
    <row r="5868" spans="1:13">
      <c r="A5868" t="s">
        <v>4</v>
      </c>
      <c r="B5868" s="4" t="s">
        <v>5</v>
      </c>
      <c r="C5868" s="4" t="s">
        <v>13</v>
      </c>
      <c r="D5868" s="20" t="s">
        <v>33</v>
      </c>
      <c r="E5868" s="4" t="s">
        <v>5</v>
      </c>
      <c r="F5868" s="4" t="s">
        <v>13</v>
      </c>
      <c r="G5868" s="4" t="s">
        <v>10</v>
      </c>
      <c r="H5868" s="20" t="s">
        <v>34</v>
      </c>
      <c r="I5868" s="4" t="s">
        <v>13</v>
      </c>
      <c r="J5868" s="4" t="s">
        <v>23</v>
      </c>
    </row>
    <row r="5869" spans="1:13">
      <c r="A5869" t="n">
        <v>45527</v>
      </c>
      <c r="B5869" s="11" t="n">
        <v>5</v>
      </c>
      <c r="C5869" s="7" t="n">
        <v>28</v>
      </c>
      <c r="D5869" s="20" t="s">
        <v>3</v>
      </c>
      <c r="E5869" s="30" t="n">
        <v>64</v>
      </c>
      <c r="F5869" s="7" t="n">
        <v>5</v>
      </c>
      <c r="G5869" s="7" t="n">
        <v>15</v>
      </c>
      <c r="H5869" s="20" t="s">
        <v>3</v>
      </c>
      <c r="I5869" s="7" t="n">
        <v>1</v>
      </c>
      <c r="J5869" s="12" t="n">
        <f t="normal" ca="1">A5881</f>
        <v>0</v>
      </c>
    </row>
    <row r="5870" spans="1:13">
      <c r="A5870" t="s">
        <v>4</v>
      </c>
      <c r="B5870" s="4" t="s">
        <v>5</v>
      </c>
      <c r="C5870" s="4" t="s">
        <v>13</v>
      </c>
      <c r="D5870" s="4" t="s">
        <v>10</v>
      </c>
      <c r="E5870" s="4" t="s">
        <v>6</v>
      </c>
    </row>
    <row r="5871" spans="1:13">
      <c r="A5871" t="n">
        <v>45538</v>
      </c>
      <c r="B5871" s="48" t="n">
        <v>51</v>
      </c>
      <c r="C5871" s="7" t="n">
        <v>4</v>
      </c>
      <c r="D5871" s="7" t="n">
        <v>15</v>
      </c>
      <c r="E5871" s="7" t="s">
        <v>320</v>
      </c>
    </row>
    <row r="5872" spans="1:13">
      <c r="A5872" t="s">
        <v>4</v>
      </c>
      <c r="B5872" s="4" t="s">
        <v>5</v>
      </c>
      <c r="C5872" s="4" t="s">
        <v>10</v>
      </c>
    </row>
    <row r="5873" spans="1:10">
      <c r="A5873" t="n">
        <v>45552</v>
      </c>
      <c r="B5873" s="32" t="n">
        <v>16</v>
      </c>
      <c r="C5873" s="7" t="n">
        <v>0</v>
      </c>
    </row>
    <row r="5874" spans="1:10">
      <c r="A5874" t="s">
        <v>4</v>
      </c>
      <c r="B5874" s="4" t="s">
        <v>5</v>
      </c>
      <c r="C5874" s="4" t="s">
        <v>10</v>
      </c>
      <c r="D5874" s="4" t="s">
        <v>13</v>
      </c>
      <c r="E5874" s="4" t="s">
        <v>9</v>
      </c>
      <c r="F5874" s="4" t="s">
        <v>81</v>
      </c>
      <c r="G5874" s="4" t="s">
        <v>13</v>
      </c>
      <c r="H5874" s="4" t="s">
        <v>13</v>
      </c>
    </row>
    <row r="5875" spans="1:10">
      <c r="A5875" t="n">
        <v>45555</v>
      </c>
      <c r="B5875" s="49" t="n">
        <v>26</v>
      </c>
      <c r="C5875" s="7" t="n">
        <v>15</v>
      </c>
      <c r="D5875" s="7" t="n">
        <v>17</v>
      </c>
      <c r="E5875" s="7" t="n">
        <v>15352</v>
      </c>
      <c r="F5875" s="7" t="s">
        <v>472</v>
      </c>
      <c r="G5875" s="7" t="n">
        <v>2</v>
      </c>
      <c r="H5875" s="7" t="n">
        <v>0</v>
      </c>
    </row>
    <row r="5876" spans="1:10">
      <c r="A5876" t="s">
        <v>4</v>
      </c>
      <c r="B5876" s="4" t="s">
        <v>5</v>
      </c>
    </row>
    <row r="5877" spans="1:10">
      <c r="A5877" t="n">
        <v>45614</v>
      </c>
      <c r="B5877" s="50" t="n">
        <v>28</v>
      </c>
    </row>
    <row r="5878" spans="1:10">
      <c r="A5878" t="s">
        <v>4</v>
      </c>
      <c r="B5878" s="4" t="s">
        <v>5</v>
      </c>
      <c r="C5878" s="4" t="s">
        <v>23</v>
      </c>
    </row>
    <row r="5879" spans="1:10">
      <c r="A5879" t="n">
        <v>45615</v>
      </c>
      <c r="B5879" s="14" t="n">
        <v>3</v>
      </c>
      <c r="C5879" s="12" t="n">
        <f t="normal" ca="1">A5891</f>
        <v>0</v>
      </c>
    </row>
    <row r="5880" spans="1:10">
      <c r="A5880" t="s">
        <v>4</v>
      </c>
      <c r="B5880" s="4" t="s">
        <v>5</v>
      </c>
      <c r="C5880" s="4" t="s">
        <v>13</v>
      </c>
      <c r="D5880" s="20" t="s">
        <v>33</v>
      </c>
      <c r="E5880" s="4" t="s">
        <v>5</v>
      </c>
      <c r="F5880" s="4" t="s">
        <v>13</v>
      </c>
      <c r="G5880" s="4" t="s">
        <v>10</v>
      </c>
      <c r="H5880" s="20" t="s">
        <v>34</v>
      </c>
      <c r="I5880" s="4" t="s">
        <v>13</v>
      </c>
      <c r="J5880" s="4" t="s">
        <v>23</v>
      </c>
    </row>
    <row r="5881" spans="1:10">
      <c r="A5881" t="n">
        <v>45620</v>
      </c>
      <c r="B5881" s="11" t="n">
        <v>5</v>
      </c>
      <c r="C5881" s="7" t="n">
        <v>28</v>
      </c>
      <c r="D5881" s="20" t="s">
        <v>3</v>
      </c>
      <c r="E5881" s="30" t="n">
        <v>64</v>
      </c>
      <c r="F5881" s="7" t="n">
        <v>5</v>
      </c>
      <c r="G5881" s="7" t="n">
        <v>14</v>
      </c>
      <c r="H5881" s="20" t="s">
        <v>3</v>
      </c>
      <c r="I5881" s="7" t="n">
        <v>1</v>
      </c>
      <c r="J5881" s="12" t="n">
        <f t="normal" ca="1">A5891</f>
        <v>0</v>
      </c>
    </row>
    <row r="5882" spans="1:10">
      <c r="A5882" t="s">
        <v>4</v>
      </c>
      <c r="B5882" s="4" t="s">
        <v>5</v>
      </c>
      <c r="C5882" s="4" t="s">
        <v>13</v>
      </c>
      <c r="D5882" s="4" t="s">
        <v>10</v>
      </c>
      <c r="E5882" s="4" t="s">
        <v>6</v>
      </c>
    </row>
    <row r="5883" spans="1:10">
      <c r="A5883" t="n">
        <v>45631</v>
      </c>
      <c r="B5883" s="48" t="n">
        <v>51</v>
      </c>
      <c r="C5883" s="7" t="n">
        <v>4</v>
      </c>
      <c r="D5883" s="7" t="n">
        <v>14</v>
      </c>
      <c r="E5883" s="7" t="s">
        <v>320</v>
      </c>
    </row>
    <row r="5884" spans="1:10">
      <c r="A5884" t="s">
        <v>4</v>
      </c>
      <c r="B5884" s="4" t="s">
        <v>5</v>
      </c>
      <c r="C5884" s="4" t="s">
        <v>10</v>
      </c>
    </row>
    <row r="5885" spans="1:10">
      <c r="A5885" t="n">
        <v>45645</v>
      </c>
      <c r="B5885" s="32" t="n">
        <v>16</v>
      </c>
      <c r="C5885" s="7" t="n">
        <v>0</v>
      </c>
    </row>
    <row r="5886" spans="1:10">
      <c r="A5886" t="s">
        <v>4</v>
      </c>
      <c r="B5886" s="4" t="s">
        <v>5</v>
      </c>
      <c r="C5886" s="4" t="s">
        <v>10</v>
      </c>
      <c r="D5886" s="4" t="s">
        <v>13</v>
      </c>
      <c r="E5886" s="4" t="s">
        <v>9</v>
      </c>
      <c r="F5886" s="4" t="s">
        <v>81</v>
      </c>
      <c r="G5886" s="4" t="s">
        <v>13</v>
      </c>
      <c r="H5886" s="4" t="s">
        <v>13</v>
      </c>
    </row>
    <row r="5887" spans="1:10">
      <c r="A5887" t="n">
        <v>45648</v>
      </c>
      <c r="B5887" s="49" t="n">
        <v>26</v>
      </c>
      <c r="C5887" s="7" t="n">
        <v>14</v>
      </c>
      <c r="D5887" s="7" t="n">
        <v>17</v>
      </c>
      <c r="E5887" s="7" t="n">
        <v>13338</v>
      </c>
      <c r="F5887" s="7" t="s">
        <v>473</v>
      </c>
      <c r="G5887" s="7" t="n">
        <v>2</v>
      </c>
      <c r="H5887" s="7" t="n">
        <v>0</v>
      </c>
    </row>
    <row r="5888" spans="1:10">
      <c r="A5888" t="s">
        <v>4</v>
      </c>
      <c r="B5888" s="4" t="s">
        <v>5</v>
      </c>
    </row>
    <row r="5889" spans="1:10">
      <c r="A5889" t="n">
        <v>45728</v>
      </c>
      <c r="B5889" s="50" t="n">
        <v>28</v>
      </c>
    </row>
    <row r="5890" spans="1:10">
      <c r="A5890" t="s">
        <v>4</v>
      </c>
      <c r="B5890" s="4" t="s">
        <v>5</v>
      </c>
      <c r="C5890" s="4" t="s">
        <v>10</v>
      </c>
      <c r="D5890" s="4" t="s">
        <v>13</v>
      </c>
      <c r="E5890" s="4" t="s">
        <v>10</v>
      </c>
    </row>
    <row r="5891" spans="1:10">
      <c r="A5891" t="n">
        <v>45729</v>
      </c>
      <c r="B5891" s="60" t="n">
        <v>104</v>
      </c>
      <c r="C5891" s="7" t="n">
        <v>111</v>
      </c>
      <c r="D5891" s="7" t="n">
        <v>1</v>
      </c>
      <c r="E5891" s="7" t="n">
        <v>16</v>
      </c>
    </row>
    <row r="5892" spans="1:10">
      <c r="A5892" t="s">
        <v>4</v>
      </c>
      <c r="B5892" s="4" t="s">
        <v>5</v>
      </c>
    </row>
    <row r="5893" spans="1:10">
      <c r="A5893" t="n">
        <v>45735</v>
      </c>
      <c r="B5893" s="5" t="n">
        <v>1</v>
      </c>
    </row>
    <row r="5894" spans="1:10">
      <c r="A5894" t="s">
        <v>4</v>
      </c>
      <c r="B5894" s="4" t="s">
        <v>5</v>
      </c>
      <c r="C5894" s="4" t="s">
        <v>13</v>
      </c>
      <c r="D5894" s="4" t="s">
        <v>13</v>
      </c>
      <c r="E5894" s="4" t="s">
        <v>13</v>
      </c>
      <c r="F5894" s="4" t="s">
        <v>9</v>
      </c>
      <c r="G5894" s="4" t="s">
        <v>13</v>
      </c>
      <c r="H5894" s="4" t="s">
        <v>13</v>
      </c>
      <c r="I5894" s="4" t="s">
        <v>23</v>
      </c>
    </row>
    <row r="5895" spans="1:10">
      <c r="A5895" t="n">
        <v>45736</v>
      </c>
      <c r="B5895" s="11" t="n">
        <v>5</v>
      </c>
      <c r="C5895" s="7" t="n">
        <v>32</v>
      </c>
      <c r="D5895" s="7" t="n">
        <v>4</v>
      </c>
      <c r="E5895" s="7" t="n">
        <v>0</v>
      </c>
      <c r="F5895" s="7" t="n">
        <v>10</v>
      </c>
      <c r="G5895" s="7" t="n">
        <v>2</v>
      </c>
      <c r="H5895" s="7" t="n">
        <v>1</v>
      </c>
      <c r="I5895" s="12" t="n">
        <f t="normal" ca="1">A6013</f>
        <v>0</v>
      </c>
    </row>
    <row r="5896" spans="1:10">
      <c r="A5896" t="s">
        <v>4</v>
      </c>
      <c r="B5896" s="4" t="s">
        <v>5</v>
      </c>
      <c r="C5896" s="4" t="s">
        <v>13</v>
      </c>
      <c r="D5896" s="4" t="s">
        <v>10</v>
      </c>
      <c r="E5896" s="4" t="s">
        <v>6</v>
      </c>
    </row>
    <row r="5897" spans="1:10">
      <c r="A5897" t="n">
        <v>45750</v>
      </c>
      <c r="B5897" s="48" t="n">
        <v>51</v>
      </c>
      <c r="C5897" s="7" t="n">
        <v>4</v>
      </c>
      <c r="D5897" s="7" t="n">
        <v>3</v>
      </c>
      <c r="E5897" s="7" t="s">
        <v>237</v>
      </c>
    </row>
    <row r="5898" spans="1:10">
      <c r="A5898" t="s">
        <v>4</v>
      </c>
      <c r="B5898" s="4" t="s">
        <v>5</v>
      </c>
      <c r="C5898" s="4" t="s">
        <v>10</v>
      </c>
    </row>
    <row r="5899" spans="1:10">
      <c r="A5899" t="n">
        <v>45763</v>
      </c>
      <c r="B5899" s="32" t="n">
        <v>16</v>
      </c>
      <c r="C5899" s="7" t="n">
        <v>0</v>
      </c>
    </row>
    <row r="5900" spans="1:10">
      <c r="A5900" t="s">
        <v>4</v>
      </c>
      <c r="B5900" s="4" t="s">
        <v>5</v>
      </c>
      <c r="C5900" s="4" t="s">
        <v>10</v>
      </c>
      <c r="D5900" s="4" t="s">
        <v>13</v>
      </c>
      <c r="E5900" s="4" t="s">
        <v>9</v>
      </c>
      <c r="F5900" s="4" t="s">
        <v>81</v>
      </c>
      <c r="G5900" s="4" t="s">
        <v>13</v>
      </c>
      <c r="H5900" s="4" t="s">
        <v>13</v>
      </c>
    </row>
    <row r="5901" spans="1:10">
      <c r="A5901" t="n">
        <v>45766</v>
      </c>
      <c r="B5901" s="49" t="n">
        <v>26</v>
      </c>
      <c r="C5901" s="7" t="n">
        <v>3</v>
      </c>
      <c r="D5901" s="7" t="n">
        <v>17</v>
      </c>
      <c r="E5901" s="7" t="n">
        <v>2351</v>
      </c>
      <c r="F5901" s="7" t="s">
        <v>474</v>
      </c>
      <c r="G5901" s="7" t="n">
        <v>2</v>
      </c>
      <c r="H5901" s="7" t="n">
        <v>0</v>
      </c>
    </row>
    <row r="5902" spans="1:10">
      <c r="A5902" t="s">
        <v>4</v>
      </c>
      <c r="B5902" s="4" t="s">
        <v>5</v>
      </c>
    </row>
    <row r="5903" spans="1:10">
      <c r="A5903" t="n">
        <v>45837</v>
      </c>
      <c r="B5903" s="50" t="n">
        <v>28</v>
      </c>
    </row>
    <row r="5904" spans="1:10">
      <c r="A5904" t="s">
        <v>4</v>
      </c>
      <c r="B5904" s="4" t="s">
        <v>5</v>
      </c>
      <c r="C5904" s="4" t="s">
        <v>10</v>
      </c>
      <c r="D5904" s="4" t="s">
        <v>13</v>
      </c>
    </row>
    <row r="5905" spans="1:9">
      <c r="A5905" t="n">
        <v>45838</v>
      </c>
      <c r="B5905" s="51" t="n">
        <v>89</v>
      </c>
      <c r="C5905" s="7" t="n">
        <v>65533</v>
      </c>
      <c r="D5905" s="7" t="n">
        <v>1</v>
      </c>
    </row>
    <row r="5906" spans="1:9">
      <c r="A5906" t="s">
        <v>4</v>
      </c>
      <c r="B5906" s="4" t="s">
        <v>5</v>
      </c>
      <c r="C5906" s="4" t="s">
        <v>13</v>
      </c>
      <c r="D5906" s="4" t="s">
        <v>10</v>
      </c>
      <c r="E5906" s="4" t="s">
        <v>24</v>
      </c>
    </row>
    <row r="5907" spans="1:9">
      <c r="A5907" t="n">
        <v>45842</v>
      </c>
      <c r="B5907" s="22" t="n">
        <v>58</v>
      </c>
      <c r="C5907" s="7" t="n">
        <v>101</v>
      </c>
      <c r="D5907" s="7" t="n">
        <v>500</v>
      </c>
      <c r="E5907" s="7" t="n">
        <v>1</v>
      </c>
    </row>
    <row r="5908" spans="1:9">
      <c r="A5908" t="s">
        <v>4</v>
      </c>
      <c r="B5908" s="4" t="s">
        <v>5</v>
      </c>
      <c r="C5908" s="4" t="s">
        <v>13</v>
      </c>
      <c r="D5908" s="4" t="s">
        <v>10</v>
      </c>
    </row>
    <row r="5909" spans="1:9">
      <c r="A5909" t="n">
        <v>45850</v>
      </c>
      <c r="B5909" s="22" t="n">
        <v>58</v>
      </c>
      <c r="C5909" s="7" t="n">
        <v>254</v>
      </c>
      <c r="D5909" s="7" t="n">
        <v>0</v>
      </c>
    </row>
    <row r="5910" spans="1:9">
      <c r="A5910" t="s">
        <v>4</v>
      </c>
      <c r="B5910" s="4" t="s">
        <v>5</v>
      </c>
      <c r="C5910" s="4" t="s">
        <v>13</v>
      </c>
      <c r="D5910" s="4" t="s">
        <v>13</v>
      </c>
      <c r="E5910" s="4" t="s">
        <v>24</v>
      </c>
      <c r="F5910" s="4" t="s">
        <v>24</v>
      </c>
      <c r="G5910" s="4" t="s">
        <v>24</v>
      </c>
      <c r="H5910" s="4" t="s">
        <v>10</v>
      </c>
    </row>
    <row r="5911" spans="1:9">
      <c r="A5911" t="n">
        <v>45854</v>
      </c>
      <c r="B5911" s="39" t="n">
        <v>45</v>
      </c>
      <c r="C5911" s="7" t="n">
        <v>2</v>
      </c>
      <c r="D5911" s="7" t="n">
        <v>3</v>
      </c>
      <c r="E5911" s="7" t="n">
        <v>-4.57999992370605</v>
      </c>
      <c r="F5911" s="7" t="n">
        <v>14.6400003433228</v>
      </c>
      <c r="G5911" s="7" t="n">
        <v>-193.570007324219</v>
      </c>
      <c r="H5911" s="7" t="n">
        <v>0</v>
      </c>
    </row>
    <row r="5912" spans="1:9">
      <c r="A5912" t="s">
        <v>4</v>
      </c>
      <c r="B5912" s="4" t="s">
        <v>5</v>
      </c>
      <c r="C5912" s="4" t="s">
        <v>13</v>
      </c>
      <c r="D5912" s="4" t="s">
        <v>13</v>
      </c>
      <c r="E5912" s="4" t="s">
        <v>24</v>
      </c>
      <c r="F5912" s="4" t="s">
        <v>24</v>
      </c>
      <c r="G5912" s="4" t="s">
        <v>24</v>
      </c>
      <c r="H5912" s="4" t="s">
        <v>10</v>
      </c>
      <c r="I5912" s="4" t="s">
        <v>13</v>
      </c>
    </row>
    <row r="5913" spans="1:9">
      <c r="A5913" t="n">
        <v>45871</v>
      </c>
      <c r="B5913" s="39" t="n">
        <v>45</v>
      </c>
      <c r="C5913" s="7" t="n">
        <v>4</v>
      </c>
      <c r="D5913" s="7" t="n">
        <v>3</v>
      </c>
      <c r="E5913" s="7" t="n">
        <v>354.279998779297</v>
      </c>
      <c r="F5913" s="7" t="n">
        <v>282.570007324219</v>
      </c>
      <c r="G5913" s="7" t="n">
        <v>12</v>
      </c>
      <c r="H5913" s="7" t="n">
        <v>0</v>
      </c>
      <c r="I5913" s="7" t="n">
        <v>0</v>
      </c>
    </row>
    <row r="5914" spans="1:9">
      <c r="A5914" t="s">
        <v>4</v>
      </c>
      <c r="B5914" s="4" t="s">
        <v>5</v>
      </c>
      <c r="C5914" s="4" t="s">
        <v>13</v>
      </c>
      <c r="D5914" s="4" t="s">
        <v>13</v>
      </c>
      <c r="E5914" s="4" t="s">
        <v>24</v>
      </c>
      <c r="F5914" s="4" t="s">
        <v>10</v>
      </c>
    </row>
    <row r="5915" spans="1:9">
      <c r="A5915" t="n">
        <v>45889</v>
      </c>
      <c r="B5915" s="39" t="n">
        <v>45</v>
      </c>
      <c r="C5915" s="7" t="n">
        <v>5</v>
      </c>
      <c r="D5915" s="7" t="n">
        <v>3</v>
      </c>
      <c r="E5915" s="7" t="n">
        <v>1.20000004768372</v>
      </c>
      <c r="F5915" s="7" t="n">
        <v>0</v>
      </c>
    </row>
    <row r="5916" spans="1:9">
      <c r="A5916" t="s">
        <v>4</v>
      </c>
      <c r="B5916" s="4" t="s">
        <v>5</v>
      </c>
      <c r="C5916" s="4" t="s">
        <v>13</v>
      </c>
      <c r="D5916" s="4" t="s">
        <v>13</v>
      </c>
      <c r="E5916" s="4" t="s">
        <v>24</v>
      </c>
      <c r="F5916" s="4" t="s">
        <v>10</v>
      </c>
    </row>
    <row r="5917" spans="1:9">
      <c r="A5917" t="n">
        <v>45898</v>
      </c>
      <c r="B5917" s="39" t="n">
        <v>45</v>
      </c>
      <c r="C5917" s="7" t="n">
        <v>11</v>
      </c>
      <c r="D5917" s="7" t="n">
        <v>3</v>
      </c>
      <c r="E5917" s="7" t="n">
        <v>39.4000015258789</v>
      </c>
      <c r="F5917" s="7" t="n">
        <v>0</v>
      </c>
    </row>
    <row r="5918" spans="1:9">
      <c r="A5918" t="s">
        <v>4</v>
      </c>
      <c r="B5918" s="4" t="s">
        <v>5</v>
      </c>
      <c r="C5918" s="4" t="s">
        <v>13</v>
      </c>
      <c r="D5918" s="4" t="s">
        <v>13</v>
      </c>
      <c r="E5918" s="4" t="s">
        <v>24</v>
      </c>
      <c r="F5918" s="4" t="s">
        <v>24</v>
      </c>
      <c r="G5918" s="4" t="s">
        <v>24</v>
      </c>
      <c r="H5918" s="4" t="s">
        <v>10</v>
      </c>
    </row>
    <row r="5919" spans="1:9">
      <c r="A5919" t="n">
        <v>45907</v>
      </c>
      <c r="B5919" s="39" t="n">
        <v>45</v>
      </c>
      <c r="C5919" s="7" t="n">
        <v>2</v>
      </c>
      <c r="D5919" s="7" t="n">
        <v>3</v>
      </c>
      <c r="E5919" s="7" t="n">
        <v>-4.55000019073486</v>
      </c>
      <c r="F5919" s="7" t="n">
        <v>14.6700000762939</v>
      </c>
      <c r="G5919" s="7" t="n">
        <v>-193.559997558594</v>
      </c>
      <c r="H5919" s="7" t="n">
        <v>3000</v>
      </c>
    </row>
    <row r="5920" spans="1:9">
      <c r="A5920" t="s">
        <v>4</v>
      </c>
      <c r="B5920" s="4" t="s">
        <v>5</v>
      </c>
      <c r="C5920" s="4" t="s">
        <v>13</v>
      </c>
      <c r="D5920" s="4" t="s">
        <v>13</v>
      </c>
      <c r="E5920" s="4" t="s">
        <v>24</v>
      </c>
      <c r="F5920" s="4" t="s">
        <v>24</v>
      </c>
      <c r="G5920" s="4" t="s">
        <v>24</v>
      </c>
      <c r="H5920" s="4" t="s">
        <v>10</v>
      </c>
      <c r="I5920" s="4" t="s">
        <v>13</v>
      </c>
    </row>
    <row r="5921" spans="1:9">
      <c r="A5921" t="n">
        <v>45924</v>
      </c>
      <c r="B5921" s="39" t="n">
        <v>45</v>
      </c>
      <c r="C5921" s="7" t="n">
        <v>4</v>
      </c>
      <c r="D5921" s="7" t="n">
        <v>3</v>
      </c>
      <c r="E5921" s="7" t="n">
        <v>352.929992675781</v>
      </c>
      <c r="F5921" s="7" t="n">
        <v>282.529998779297</v>
      </c>
      <c r="G5921" s="7" t="n">
        <v>8</v>
      </c>
      <c r="H5921" s="7" t="n">
        <v>3000</v>
      </c>
      <c r="I5921" s="7" t="n">
        <v>1</v>
      </c>
    </row>
    <row r="5922" spans="1:9">
      <c r="A5922" t="s">
        <v>4</v>
      </c>
      <c r="B5922" s="4" t="s">
        <v>5</v>
      </c>
      <c r="C5922" s="4" t="s">
        <v>13</v>
      </c>
      <c r="D5922" s="4" t="s">
        <v>13</v>
      </c>
      <c r="E5922" s="4" t="s">
        <v>24</v>
      </c>
      <c r="F5922" s="4" t="s">
        <v>10</v>
      </c>
    </row>
    <row r="5923" spans="1:9">
      <c r="A5923" t="n">
        <v>45942</v>
      </c>
      <c r="B5923" s="39" t="n">
        <v>45</v>
      </c>
      <c r="C5923" s="7" t="n">
        <v>5</v>
      </c>
      <c r="D5923" s="7" t="n">
        <v>3</v>
      </c>
      <c r="E5923" s="7" t="n">
        <v>1</v>
      </c>
      <c r="F5923" s="7" t="n">
        <v>3000</v>
      </c>
    </row>
    <row r="5924" spans="1:9">
      <c r="A5924" t="s">
        <v>4</v>
      </c>
      <c r="B5924" s="4" t="s">
        <v>5</v>
      </c>
      <c r="C5924" s="4" t="s">
        <v>13</v>
      </c>
      <c r="D5924" s="4" t="s">
        <v>10</v>
      </c>
      <c r="E5924" s="4" t="s">
        <v>6</v>
      </c>
      <c r="F5924" s="4" t="s">
        <v>6</v>
      </c>
      <c r="G5924" s="4" t="s">
        <v>6</v>
      </c>
      <c r="H5924" s="4" t="s">
        <v>6</v>
      </c>
    </row>
    <row r="5925" spans="1:9">
      <c r="A5925" t="n">
        <v>45951</v>
      </c>
      <c r="B5925" s="48" t="n">
        <v>51</v>
      </c>
      <c r="C5925" s="7" t="n">
        <v>3</v>
      </c>
      <c r="D5925" s="7" t="n">
        <v>29</v>
      </c>
      <c r="E5925" s="7" t="s">
        <v>119</v>
      </c>
      <c r="F5925" s="7" t="s">
        <v>185</v>
      </c>
      <c r="G5925" s="7" t="s">
        <v>79</v>
      </c>
      <c r="H5925" s="7" t="s">
        <v>78</v>
      </c>
    </row>
    <row r="5926" spans="1:9">
      <c r="A5926" t="s">
        <v>4</v>
      </c>
      <c r="B5926" s="4" t="s">
        <v>5</v>
      </c>
      <c r="C5926" s="4" t="s">
        <v>10</v>
      </c>
      <c r="D5926" s="4" t="s">
        <v>13</v>
      </c>
      <c r="E5926" s="4" t="s">
        <v>6</v>
      </c>
      <c r="F5926" s="4" t="s">
        <v>24</v>
      </c>
      <c r="G5926" s="4" t="s">
        <v>24</v>
      </c>
      <c r="H5926" s="4" t="s">
        <v>24</v>
      </c>
    </row>
    <row r="5927" spans="1:9">
      <c r="A5927" t="n">
        <v>45964</v>
      </c>
      <c r="B5927" s="55" t="n">
        <v>48</v>
      </c>
      <c r="C5927" s="7" t="n">
        <v>29</v>
      </c>
      <c r="D5927" s="7" t="n">
        <v>0</v>
      </c>
      <c r="E5927" s="7" t="s">
        <v>475</v>
      </c>
      <c r="F5927" s="7" t="n">
        <v>-1</v>
      </c>
      <c r="G5927" s="7" t="n">
        <v>1</v>
      </c>
      <c r="H5927" s="7" t="n">
        <v>0</v>
      </c>
    </row>
    <row r="5928" spans="1:9">
      <c r="A5928" t="s">
        <v>4</v>
      </c>
      <c r="B5928" s="4" t="s">
        <v>5</v>
      </c>
      <c r="C5928" s="4" t="s">
        <v>10</v>
      </c>
      <c r="D5928" s="4" t="s">
        <v>9</v>
      </c>
    </row>
    <row r="5929" spans="1:9">
      <c r="A5929" t="n">
        <v>45997</v>
      </c>
      <c r="B5929" s="35" t="n">
        <v>44</v>
      </c>
      <c r="C5929" s="7" t="n">
        <v>29</v>
      </c>
      <c r="D5929" s="7" t="n">
        <v>16</v>
      </c>
    </row>
    <row r="5930" spans="1:9">
      <c r="A5930" t="s">
        <v>4</v>
      </c>
      <c r="B5930" s="4" t="s">
        <v>5</v>
      </c>
      <c r="C5930" s="4" t="s">
        <v>13</v>
      </c>
      <c r="D5930" s="4" t="s">
        <v>10</v>
      </c>
    </row>
    <row r="5931" spans="1:9">
      <c r="A5931" t="n">
        <v>46004</v>
      </c>
      <c r="B5931" s="22" t="n">
        <v>58</v>
      </c>
      <c r="C5931" s="7" t="n">
        <v>255</v>
      </c>
      <c r="D5931" s="7" t="n">
        <v>0</v>
      </c>
    </row>
    <row r="5932" spans="1:9">
      <c r="A5932" t="s">
        <v>4</v>
      </c>
      <c r="B5932" s="4" t="s">
        <v>5</v>
      </c>
      <c r="C5932" s="4" t="s">
        <v>10</v>
      </c>
      <c r="D5932" s="4" t="s">
        <v>13</v>
      </c>
      <c r="E5932" s="4" t="s">
        <v>6</v>
      </c>
      <c r="F5932" s="4" t="s">
        <v>24</v>
      </c>
      <c r="G5932" s="4" t="s">
        <v>24</v>
      </c>
      <c r="H5932" s="4" t="s">
        <v>24</v>
      </c>
    </row>
    <row r="5933" spans="1:9">
      <c r="A5933" t="n">
        <v>46008</v>
      </c>
      <c r="B5933" s="55" t="n">
        <v>48</v>
      </c>
      <c r="C5933" s="7" t="n">
        <v>29</v>
      </c>
      <c r="D5933" s="7" t="n">
        <v>0</v>
      </c>
      <c r="E5933" s="7" t="s">
        <v>211</v>
      </c>
      <c r="F5933" s="7" t="n">
        <v>-1</v>
      </c>
      <c r="G5933" s="7" t="n">
        <v>1</v>
      </c>
      <c r="H5933" s="7" t="n">
        <v>2.80259692864963e-45</v>
      </c>
    </row>
    <row r="5934" spans="1:9">
      <c r="A5934" t="s">
        <v>4</v>
      </c>
      <c r="B5934" s="4" t="s">
        <v>5</v>
      </c>
      <c r="C5934" s="4" t="s">
        <v>10</v>
      </c>
      <c r="D5934" s="4" t="s">
        <v>9</v>
      </c>
      <c r="E5934" s="4" t="s">
        <v>13</v>
      </c>
    </row>
    <row r="5935" spans="1:9">
      <c r="A5935" t="n">
        <v>46037</v>
      </c>
      <c r="B5935" s="72" t="n">
        <v>35</v>
      </c>
      <c r="C5935" s="7" t="n">
        <v>29</v>
      </c>
      <c r="D5935" s="7" t="n">
        <v>0</v>
      </c>
      <c r="E5935" s="7" t="n">
        <v>0</v>
      </c>
    </row>
    <row r="5936" spans="1:9">
      <c r="A5936" t="s">
        <v>4</v>
      </c>
      <c r="B5936" s="4" t="s">
        <v>5</v>
      </c>
      <c r="C5936" s="4" t="s">
        <v>10</v>
      </c>
      <c r="D5936" s="4" t="s">
        <v>13</v>
      </c>
      <c r="E5936" s="4" t="s">
        <v>13</v>
      </c>
      <c r="F5936" s="4" t="s">
        <v>6</v>
      </c>
    </row>
    <row r="5937" spans="1:9">
      <c r="A5937" t="n">
        <v>46045</v>
      </c>
      <c r="B5937" s="19" t="n">
        <v>20</v>
      </c>
      <c r="C5937" s="7" t="n">
        <v>29</v>
      </c>
      <c r="D5937" s="7" t="n">
        <v>2</v>
      </c>
      <c r="E5937" s="7" t="n">
        <v>10</v>
      </c>
      <c r="F5937" s="7" t="s">
        <v>120</v>
      </c>
    </row>
    <row r="5938" spans="1:9">
      <c r="A5938" t="s">
        <v>4</v>
      </c>
      <c r="B5938" s="4" t="s">
        <v>5</v>
      </c>
      <c r="C5938" s="4" t="s">
        <v>10</v>
      </c>
    </row>
    <row r="5939" spans="1:9">
      <c r="A5939" t="n">
        <v>46065</v>
      </c>
      <c r="B5939" s="32" t="n">
        <v>16</v>
      </c>
      <c r="C5939" s="7" t="n">
        <v>500</v>
      </c>
    </row>
    <row r="5940" spans="1:9">
      <c r="A5940" t="s">
        <v>4</v>
      </c>
      <c r="B5940" s="4" t="s">
        <v>5</v>
      </c>
      <c r="C5940" s="4" t="s">
        <v>13</v>
      </c>
      <c r="D5940" s="4" t="s">
        <v>10</v>
      </c>
      <c r="E5940" s="4" t="s">
        <v>6</v>
      </c>
    </row>
    <row r="5941" spans="1:9">
      <c r="A5941" t="n">
        <v>46068</v>
      </c>
      <c r="B5941" s="48" t="n">
        <v>51</v>
      </c>
      <c r="C5941" s="7" t="n">
        <v>4</v>
      </c>
      <c r="D5941" s="7" t="n">
        <v>29</v>
      </c>
      <c r="E5941" s="7" t="s">
        <v>354</v>
      </c>
    </row>
    <row r="5942" spans="1:9">
      <c r="A5942" t="s">
        <v>4</v>
      </c>
      <c r="B5942" s="4" t="s">
        <v>5</v>
      </c>
      <c r="C5942" s="4" t="s">
        <v>10</v>
      </c>
    </row>
    <row r="5943" spans="1:9">
      <c r="A5943" t="n">
        <v>46082</v>
      </c>
      <c r="B5943" s="32" t="n">
        <v>16</v>
      </c>
      <c r="C5943" s="7" t="n">
        <v>0</v>
      </c>
    </row>
    <row r="5944" spans="1:9">
      <c r="A5944" t="s">
        <v>4</v>
      </c>
      <c r="B5944" s="4" t="s">
        <v>5</v>
      </c>
      <c r="C5944" s="4" t="s">
        <v>10</v>
      </c>
      <c r="D5944" s="4" t="s">
        <v>13</v>
      </c>
      <c r="E5944" s="4" t="s">
        <v>9</v>
      </c>
      <c r="F5944" s="4" t="s">
        <v>81</v>
      </c>
      <c r="G5944" s="4" t="s">
        <v>13</v>
      </c>
      <c r="H5944" s="4" t="s">
        <v>13</v>
      </c>
    </row>
    <row r="5945" spans="1:9">
      <c r="A5945" t="n">
        <v>46085</v>
      </c>
      <c r="B5945" s="49" t="n">
        <v>26</v>
      </c>
      <c r="C5945" s="7" t="n">
        <v>29</v>
      </c>
      <c r="D5945" s="7" t="n">
        <v>17</v>
      </c>
      <c r="E5945" s="7" t="n">
        <v>39334</v>
      </c>
      <c r="F5945" s="7" t="s">
        <v>476</v>
      </c>
      <c r="G5945" s="7" t="n">
        <v>2</v>
      </c>
      <c r="H5945" s="7" t="n">
        <v>0</v>
      </c>
    </row>
    <row r="5946" spans="1:9">
      <c r="A5946" t="s">
        <v>4</v>
      </c>
      <c r="B5946" s="4" t="s">
        <v>5</v>
      </c>
    </row>
    <row r="5947" spans="1:9">
      <c r="A5947" t="n">
        <v>46149</v>
      </c>
      <c r="B5947" s="50" t="n">
        <v>28</v>
      </c>
    </row>
    <row r="5948" spans="1:9">
      <c r="A5948" t="s">
        <v>4</v>
      </c>
      <c r="B5948" s="4" t="s">
        <v>5</v>
      </c>
      <c r="C5948" s="4" t="s">
        <v>13</v>
      </c>
      <c r="D5948" s="4" t="s">
        <v>10</v>
      </c>
      <c r="E5948" s="4" t="s">
        <v>6</v>
      </c>
    </row>
    <row r="5949" spans="1:9">
      <c r="A5949" t="n">
        <v>46150</v>
      </c>
      <c r="B5949" s="48" t="n">
        <v>51</v>
      </c>
      <c r="C5949" s="7" t="n">
        <v>4</v>
      </c>
      <c r="D5949" s="7" t="n">
        <v>29</v>
      </c>
      <c r="E5949" s="7" t="s">
        <v>477</v>
      </c>
    </row>
    <row r="5950" spans="1:9">
      <c r="A5950" t="s">
        <v>4</v>
      </c>
      <c r="B5950" s="4" t="s">
        <v>5</v>
      </c>
      <c r="C5950" s="4" t="s">
        <v>10</v>
      </c>
    </row>
    <row r="5951" spans="1:9">
      <c r="A5951" t="n">
        <v>46164</v>
      </c>
      <c r="B5951" s="32" t="n">
        <v>16</v>
      </c>
      <c r="C5951" s="7" t="n">
        <v>0</v>
      </c>
    </row>
    <row r="5952" spans="1:9">
      <c r="A5952" t="s">
        <v>4</v>
      </c>
      <c r="B5952" s="4" t="s">
        <v>5</v>
      </c>
      <c r="C5952" s="4" t="s">
        <v>10</v>
      </c>
      <c r="D5952" s="4" t="s">
        <v>13</v>
      </c>
      <c r="E5952" s="4" t="s">
        <v>9</v>
      </c>
      <c r="F5952" s="4" t="s">
        <v>81</v>
      </c>
      <c r="G5952" s="4" t="s">
        <v>13</v>
      </c>
      <c r="H5952" s="4" t="s">
        <v>13</v>
      </c>
    </row>
    <row r="5953" spans="1:8">
      <c r="A5953" t="n">
        <v>46167</v>
      </c>
      <c r="B5953" s="49" t="n">
        <v>26</v>
      </c>
      <c r="C5953" s="7" t="n">
        <v>29</v>
      </c>
      <c r="D5953" s="7" t="n">
        <v>17</v>
      </c>
      <c r="E5953" s="7" t="n">
        <v>39335</v>
      </c>
      <c r="F5953" s="7" t="s">
        <v>478</v>
      </c>
      <c r="G5953" s="7" t="n">
        <v>2</v>
      </c>
      <c r="H5953" s="7" t="n">
        <v>0</v>
      </c>
    </row>
    <row r="5954" spans="1:8">
      <c r="A5954" t="s">
        <v>4</v>
      </c>
      <c r="B5954" s="4" t="s">
        <v>5</v>
      </c>
    </row>
    <row r="5955" spans="1:8">
      <c r="A5955" t="n">
        <v>46256</v>
      </c>
      <c r="B5955" s="50" t="n">
        <v>28</v>
      </c>
    </row>
    <row r="5956" spans="1:8">
      <c r="A5956" t="s">
        <v>4</v>
      </c>
      <c r="B5956" s="4" t="s">
        <v>5</v>
      </c>
      <c r="C5956" s="4" t="s">
        <v>10</v>
      </c>
      <c r="D5956" s="4" t="s">
        <v>10</v>
      </c>
      <c r="E5956" s="4" t="s">
        <v>10</v>
      </c>
    </row>
    <row r="5957" spans="1:8">
      <c r="A5957" t="n">
        <v>46257</v>
      </c>
      <c r="B5957" s="45" t="n">
        <v>61</v>
      </c>
      <c r="C5957" s="7" t="n">
        <v>27</v>
      </c>
      <c r="D5957" s="7" t="n">
        <v>29</v>
      </c>
      <c r="E5957" s="7" t="n">
        <v>1000</v>
      </c>
    </row>
    <row r="5958" spans="1:8">
      <c r="A5958" t="s">
        <v>4</v>
      </c>
      <c r="B5958" s="4" t="s">
        <v>5</v>
      </c>
      <c r="C5958" s="4" t="s">
        <v>10</v>
      </c>
    </row>
    <row r="5959" spans="1:8">
      <c r="A5959" t="n">
        <v>46264</v>
      </c>
      <c r="B5959" s="32" t="n">
        <v>16</v>
      </c>
      <c r="C5959" s="7" t="n">
        <v>300</v>
      </c>
    </row>
    <row r="5960" spans="1:8">
      <c r="A5960" t="s">
        <v>4</v>
      </c>
      <c r="B5960" s="4" t="s">
        <v>5</v>
      </c>
      <c r="C5960" s="4" t="s">
        <v>13</v>
      </c>
      <c r="D5960" s="4" t="s">
        <v>10</v>
      </c>
      <c r="E5960" s="4" t="s">
        <v>6</v>
      </c>
    </row>
    <row r="5961" spans="1:8">
      <c r="A5961" t="n">
        <v>46267</v>
      </c>
      <c r="B5961" s="48" t="n">
        <v>51</v>
      </c>
      <c r="C5961" s="7" t="n">
        <v>4</v>
      </c>
      <c r="D5961" s="7" t="n">
        <v>27</v>
      </c>
      <c r="E5961" s="7" t="s">
        <v>283</v>
      </c>
    </row>
    <row r="5962" spans="1:8">
      <c r="A5962" t="s">
        <v>4</v>
      </c>
      <c r="B5962" s="4" t="s">
        <v>5</v>
      </c>
      <c r="C5962" s="4" t="s">
        <v>10</v>
      </c>
    </row>
    <row r="5963" spans="1:8">
      <c r="A5963" t="n">
        <v>46281</v>
      </c>
      <c r="B5963" s="32" t="n">
        <v>16</v>
      </c>
      <c r="C5963" s="7" t="n">
        <v>0</v>
      </c>
    </row>
    <row r="5964" spans="1:8">
      <c r="A5964" t="s">
        <v>4</v>
      </c>
      <c r="B5964" s="4" t="s">
        <v>5</v>
      </c>
      <c r="C5964" s="4" t="s">
        <v>10</v>
      </c>
      <c r="D5964" s="4" t="s">
        <v>13</v>
      </c>
      <c r="E5964" s="4" t="s">
        <v>9</v>
      </c>
      <c r="F5964" s="4" t="s">
        <v>81</v>
      </c>
      <c r="G5964" s="4" t="s">
        <v>13</v>
      </c>
      <c r="H5964" s="4" t="s">
        <v>13</v>
      </c>
      <c r="I5964" s="4" t="s">
        <v>13</v>
      </c>
      <c r="J5964" s="4" t="s">
        <v>9</v>
      </c>
      <c r="K5964" s="4" t="s">
        <v>81</v>
      </c>
      <c r="L5964" s="4" t="s">
        <v>13</v>
      </c>
      <c r="M5964" s="4" t="s">
        <v>13</v>
      </c>
    </row>
    <row r="5965" spans="1:8">
      <c r="A5965" t="n">
        <v>46284</v>
      </c>
      <c r="B5965" s="49" t="n">
        <v>26</v>
      </c>
      <c r="C5965" s="7" t="n">
        <v>27</v>
      </c>
      <c r="D5965" s="7" t="n">
        <v>17</v>
      </c>
      <c r="E5965" s="7" t="n">
        <v>31321</v>
      </c>
      <c r="F5965" s="7" t="s">
        <v>479</v>
      </c>
      <c r="G5965" s="7" t="n">
        <v>2</v>
      </c>
      <c r="H5965" s="7" t="n">
        <v>3</v>
      </c>
      <c r="I5965" s="7" t="n">
        <v>17</v>
      </c>
      <c r="J5965" s="7" t="n">
        <v>31322</v>
      </c>
      <c r="K5965" s="7" t="s">
        <v>480</v>
      </c>
      <c r="L5965" s="7" t="n">
        <v>2</v>
      </c>
      <c r="M5965" s="7" t="n">
        <v>0</v>
      </c>
    </row>
    <row r="5966" spans="1:8">
      <c r="A5966" t="s">
        <v>4</v>
      </c>
      <c r="B5966" s="4" t="s">
        <v>5</v>
      </c>
    </row>
    <row r="5967" spans="1:8">
      <c r="A5967" t="n">
        <v>46432</v>
      </c>
      <c r="B5967" s="50" t="n">
        <v>28</v>
      </c>
    </row>
    <row r="5968" spans="1:8">
      <c r="A5968" t="s">
        <v>4</v>
      </c>
      <c r="B5968" s="4" t="s">
        <v>5</v>
      </c>
      <c r="C5968" s="4" t="s">
        <v>13</v>
      </c>
      <c r="D5968" s="4" t="s">
        <v>10</v>
      </c>
      <c r="E5968" s="4" t="s">
        <v>6</v>
      </c>
      <c r="F5968" s="4" t="s">
        <v>6</v>
      </c>
      <c r="G5968" s="4" t="s">
        <v>6</v>
      </c>
      <c r="H5968" s="4" t="s">
        <v>6</v>
      </c>
    </row>
    <row r="5969" spans="1:13">
      <c r="A5969" t="n">
        <v>46433</v>
      </c>
      <c r="B5969" s="48" t="n">
        <v>51</v>
      </c>
      <c r="C5969" s="7" t="n">
        <v>3</v>
      </c>
      <c r="D5969" s="7" t="n">
        <v>29</v>
      </c>
      <c r="E5969" s="7" t="s">
        <v>481</v>
      </c>
      <c r="F5969" s="7" t="s">
        <v>185</v>
      </c>
      <c r="G5969" s="7" t="s">
        <v>79</v>
      </c>
      <c r="H5969" s="7" t="s">
        <v>78</v>
      </c>
    </row>
    <row r="5970" spans="1:13">
      <c r="A5970" t="s">
        <v>4</v>
      </c>
      <c r="B5970" s="4" t="s">
        <v>5</v>
      </c>
      <c r="C5970" s="4" t="s">
        <v>10</v>
      </c>
      <c r="D5970" s="4" t="s">
        <v>24</v>
      </c>
      <c r="E5970" s="4" t="s">
        <v>24</v>
      </c>
      <c r="F5970" s="4" t="s">
        <v>24</v>
      </c>
      <c r="G5970" s="4" t="s">
        <v>10</v>
      </c>
      <c r="H5970" s="4" t="s">
        <v>10</v>
      </c>
    </row>
    <row r="5971" spans="1:13">
      <c r="A5971" t="n">
        <v>46446</v>
      </c>
      <c r="B5971" s="44" t="n">
        <v>60</v>
      </c>
      <c r="C5971" s="7" t="n">
        <v>29</v>
      </c>
      <c r="D5971" s="7" t="n">
        <v>-30</v>
      </c>
      <c r="E5971" s="7" t="n">
        <v>-15</v>
      </c>
      <c r="F5971" s="7" t="n">
        <v>0</v>
      </c>
      <c r="G5971" s="7" t="n">
        <v>1000</v>
      </c>
      <c r="H5971" s="7" t="n">
        <v>0</v>
      </c>
    </row>
    <row r="5972" spans="1:13">
      <c r="A5972" t="s">
        <v>4</v>
      </c>
      <c r="B5972" s="4" t="s">
        <v>5</v>
      </c>
      <c r="C5972" s="4" t="s">
        <v>10</v>
      </c>
    </row>
    <row r="5973" spans="1:13">
      <c r="A5973" t="n">
        <v>46465</v>
      </c>
      <c r="B5973" s="32" t="n">
        <v>16</v>
      </c>
      <c r="C5973" s="7" t="n">
        <v>300</v>
      </c>
    </row>
    <row r="5974" spans="1:13">
      <c r="A5974" t="s">
        <v>4</v>
      </c>
      <c r="B5974" s="4" t="s">
        <v>5</v>
      </c>
      <c r="C5974" s="4" t="s">
        <v>13</v>
      </c>
      <c r="D5974" s="4" t="s">
        <v>10</v>
      </c>
      <c r="E5974" s="4" t="s">
        <v>6</v>
      </c>
    </row>
    <row r="5975" spans="1:13">
      <c r="A5975" t="n">
        <v>46468</v>
      </c>
      <c r="B5975" s="48" t="n">
        <v>51</v>
      </c>
      <c r="C5975" s="7" t="n">
        <v>4</v>
      </c>
      <c r="D5975" s="7" t="n">
        <v>29</v>
      </c>
      <c r="E5975" s="7" t="s">
        <v>482</v>
      </c>
    </row>
    <row r="5976" spans="1:13">
      <c r="A5976" t="s">
        <v>4</v>
      </c>
      <c r="B5976" s="4" t="s">
        <v>5</v>
      </c>
      <c r="C5976" s="4" t="s">
        <v>10</v>
      </c>
    </row>
    <row r="5977" spans="1:13">
      <c r="A5977" t="n">
        <v>46488</v>
      </c>
      <c r="B5977" s="32" t="n">
        <v>16</v>
      </c>
      <c r="C5977" s="7" t="n">
        <v>0</v>
      </c>
    </row>
    <row r="5978" spans="1:13">
      <c r="A5978" t="s">
        <v>4</v>
      </c>
      <c r="B5978" s="4" t="s">
        <v>5</v>
      </c>
      <c r="C5978" s="4" t="s">
        <v>10</v>
      </c>
      <c r="D5978" s="4" t="s">
        <v>13</v>
      </c>
      <c r="E5978" s="4" t="s">
        <v>9</v>
      </c>
      <c r="F5978" s="4" t="s">
        <v>81</v>
      </c>
      <c r="G5978" s="4" t="s">
        <v>13</v>
      </c>
      <c r="H5978" s="4" t="s">
        <v>13</v>
      </c>
    </row>
    <row r="5979" spans="1:13">
      <c r="A5979" t="n">
        <v>46491</v>
      </c>
      <c r="B5979" s="49" t="n">
        <v>26</v>
      </c>
      <c r="C5979" s="7" t="n">
        <v>29</v>
      </c>
      <c r="D5979" s="7" t="n">
        <v>17</v>
      </c>
      <c r="E5979" s="7" t="n">
        <v>39336</v>
      </c>
      <c r="F5979" s="7" t="s">
        <v>483</v>
      </c>
      <c r="G5979" s="7" t="n">
        <v>2</v>
      </c>
      <c r="H5979" s="7" t="n">
        <v>0</v>
      </c>
    </row>
    <row r="5980" spans="1:13">
      <c r="A5980" t="s">
        <v>4</v>
      </c>
      <c r="B5980" s="4" t="s">
        <v>5</v>
      </c>
    </row>
    <row r="5981" spans="1:13">
      <c r="A5981" t="n">
        <v>46565</v>
      </c>
      <c r="B5981" s="50" t="n">
        <v>28</v>
      </c>
    </row>
    <row r="5982" spans="1:13">
      <c r="A5982" t="s">
        <v>4</v>
      </c>
      <c r="B5982" s="4" t="s">
        <v>5</v>
      </c>
      <c r="C5982" s="4" t="s">
        <v>13</v>
      </c>
      <c r="D5982" s="4" t="s">
        <v>10</v>
      </c>
      <c r="E5982" s="4" t="s">
        <v>6</v>
      </c>
      <c r="F5982" s="4" t="s">
        <v>6</v>
      </c>
      <c r="G5982" s="4" t="s">
        <v>6</v>
      </c>
      <c r="H5982" s="4" t="s">
        <v>6</v>
      </c>
    </row>
    <row r="5983" spans="1:13">
      <c r="A5983" t="n">
        <v>46566</v>
      </c>
      <c r="B5983" s="48" t="n">
        <v>51</v>
      </c>
      <c r="C5983" s="7" t="n">
        <v>3</v>
      </c>
      <c r="D5983" s="7" t="n">
        <v>29</v>
      </c>
      <c r="E5983" s="7" t="s">
        <v>77</v>
      </c>
      <c r="F5983" s="7" t="s">
        <v>78</v>
      </c>
      <c r="G5983" s="7" t="s">
        <v>79</v>
      </c>
      <c r="H5983" s="7" t="s">
        <v>78</v>
      </c>
    </row>
    <row r="5984" spans="1:13">
      <c r="A5984" t="s">
        <v>4</v>
      </c>
      <c r="B5984" s="4" t="s">
        <v>5</v>
      </c>
      <c r="C5984" s="4" t="s">
        <v>10</v>
      </c>
      <c r="D5984" s="4" t="s">
        <v>24</v>
      </c>
      <c r="E5984" s="4" t="s">
        <v>24</v>
      </c>
      <c r="F5984" s="4" t="s">
        <v>24</v>
      </c>
      <c r="G5984" s="4" t="s">
        <v>10</v>
      </c>
      <c r="H5984" s="4" t="s">
        <v>10</v>
      </c>
    </row>
    <row r="5985" spans="1:8">
      <c r="A5985" t="n">
        <v>46579</v>
      </c>
      <c r="B5985" s="44" t="n">
        <v>60</v>
      </c>
      <c r="C5985" s="7" t="n">
        <v>29</v>
      </c>
      <c r="D5985" s="7" t="n">
        <v>0</v>
      </c>
      <c r="E5985" s="7" t="n">
        <v>0</v>
      </c>
      <c r="F5985" s="7" t="n">
        <v>0</v>
      </c>
      <c r="G5985" s="7" t="n">
        <v>300</v>
      </c>
      <c r="H5985" s="7" t="n">
        <v>0</v>
      </c>
    </row>
    <row r="5986" spans="1:8">
      <c r="A5986" t="s">
        <v>4</v>
      </c>
      <c r="B5986" s="4" t="s">
        <v>5</v>
      </c>
      <c r="C5986" s="4" t="s">
        <v>10</v>
      </c>
      <c r="D5986" s="4" t="s">
        <v>13</v>
      </c>
      <c r="E5986" s="4" t="s">
        <v>13</v>
      </c>
      <c r="F5986" s="4" t="s">
        <v>6</v>
      </c>
    </row>
    <row r="5987" spans="1:8">
      <c r="A5987" t="n">
        <v>46598</v>
      </c>
      <c r="B5987" s="27" t="n">
        <v>47</v>
      </c>
      <c r="C5987" s="7" t="n">
        <v>29</v>
      </c>
      <c r="D5987" s="7" t="n">
        <v>0</v>
      </c>
      <c r="E5987" s="7" t="n">
        <v>0</v>
      </c>
      <c r="F5987" s="7" t="s">
        <v>215</v>
      </c>
    </row>
    <row r="5988" spans="1:8">
      <c r="A5988" t="s">
        <v>4</v>
      </c>
      <c r="B5988" s="4" t="s">
        <v>5</v>
      </c>
      <c r="C5988" s="4" t="s">
        <v>10</v>
      </c>
    </row>
    <row r="5989" spans="1:8">
      <c r="A5989" t="n">
        <v>46622</v>
      </c>
      <c r="B5989" s="32" t="n">
        <v>16</v>
      </c>
      <c r="C5989" s="7" t="n">
        <v>500</v>
      </c>
    </row>
    <row r="5990" spans="1:8">
      <c r="A5990" t="s">
        <v>4</v>
      </c>
      <c r="B5990" s="4" t="s">
        <v>5</v>
      </c>
      <c r="C5990" s="4" t="s">
        <v>13</v>
      </c>
      <c r="D5990" s="4" t="s">
        <v>24</v>
      </c>
      <c r="E5990" s="4" t="s">
        <v>24</v>
      </c>
      <c r="F5990" s="4" t="s">
        <v>24</v>
      </c>
    </row>
    <row r="5991" spans="1:8">
      <c r="A5991" t="n">
        <v>46625</v>
      </c>
      <c r="B5991" s="39" t="n">
        <v>45</v>
      </c>
      <c r="C5991" s="7" t="n">
        <v>9</v>
      </c>
      <c r="D5991" s="7" t="n">
        <v>0.00999999977648258</v>
      </c>
      <c r="E5991" s="7" t="n">
        <v>0.00999999977648258</v>
      </c>
      <c r="F5991" s="7" t="n">
        <v>0.5</v>
      </c>
    </row>
    <row r="5992" spans="1:8">
      <c r="A5992" t="s">
        <v>4</v>
      </c>
      <c r="B5992" s="4" t="s">
        <v>5</v>
      </c>
      <c r="C5992" s="4" t="s">
        <v>13</v>
      </c>
      <c r="D5992" s="4" t="s">
        <v>10</v>
      </c>
      <c r="E5992" s="4" t="s">
        <v>6</v>
      </c>
    </row>
    <row r="5993" spans="1:8">
      <c r="A5993" t="n">
        <v>46639</v>
      </c>
      <c r="B5993" s="48" t="n">
        <v>51</v>
      </c>
      <c r="C5993" s="7" t="n">
        <v>4</v>
      </c>
      <c r="D5993" s="7" t="n">
        <v>29</v>
      </c>
      <c r="E5993" s="7" t="s">
        <v>484</v>
      </c>
    </row>
    <row r="5994" spans="1:8">
      <c r="A5994" t="s">
        <v>4</v>
      </c>
      <c r="B5994" s="4" t="s">
        <v>5</v>
      </c>
      <c r="C5994" s="4" t="s">
        <v>10</v>
      </c>
    </row>
    <row r="5995" spans="1:8">
      <c r="A5995" t="n">
        <v>46661</v>
      </c>
      <c r="B5995" s="32" t="n">
        <v>16</v>
      </c>
      <c r="C5995" s="7" t="n">
        <v>0</v>
      </c>
    </row>
    <row r="5996" spans="1:8">
      <c r="A5996" t="s">
        <v>4</v>
      </c>
      <c r="B5996" s="4" t="s">
        <v>5</v>
      </c>
      <c r="C5996" s="4" t="s">
        <v>10</v>
      </c>
      <c r="D5996" s="4" t="s">
        <v>13</v>
      </c>
      <c r="E5996" s="4" t="s">
        <v>9</v>
      </c>
      <c r="F5996" s="4" t="s">
        <v>81</v>
      </c>
      <c r="G5996" s="4" t="s">
        <v>13</v>
      </c>
      <c r="H5996" s="4" t="s">
        <v>13</v>
      </c>
    </row>
    <row r="5997" spans="1:8">
      <c r="A5997" t="n">
        <v>46664</v>
      </c>
      <c r="B5997" s="49" t="n">
        <v>26</v>
      </c>
      <c r="C5997" s="7" t="n">
        <v>29</v>
      </c>
      <c r="D5997" s="7" t="n">
        <v>17</v>
      </c>
      <c r="E5997" s="7" t="n">
        <v>39337</v>
      </c>
      <c r="F5997" s="7" t="s">
        <v>485</v>
      </c>
      <c r="G5997" s="7" t="n">
        <v>2</v>
      </c>
      <c r="H5997" s="7" t="n">
        <v>0</v>
      </c>
    </row>
    <row r="5998" spans="1:8">
      <c r="A5998" t="s">
        <v>4</v>
      </c>
      <c r="B5998" s="4" t="s">
        <v>5</v>
      </c>
    </row>
    <row r="5999" spans="1:8">
      <c r="A5999" t="n">
        <v>46716</v>
      </c>
      <c r="B5999" s="50" t="n">
        <v>28</v>
      </c>
    </row>
    <row r="6000" spans="1:8">
      <c r="A6000" t="s">
        <v>4</v>
      </c>
      <c r="B6000" s="4" t="s">
        <v>5</v>
      </c>
      <c r="C6000" s="4" t="s">
        <v>10</v>
      </c>
      <c r="D6000" s="4" t="s">
        <v>13</v>
      </c>
      <c r="E6000" s="4" t="s">
        <v>10</v>
      </c>
    </row>
    <row r="6001" spans="1:8">
      <c r="A6001" t="n">
        <v>46717</v>
      </c>
      <c r="B6001" s="60" t="n">
        <v>104</v>
      </c>
      <c r="C6001" s="7" t="n">
        <v>111</v>
      </c>
      <c r="D6001" s="7" t="n">
        <v>1</v>
      </c>
      <c r="E6001" s="7" t="n">
        <v>17</v>
      </c>
    </row>
    <row r="6002" spans="1:8">
      <c r="A6002" t="s">
        <v>4</v>
      </c>
      <c r="B6002" s="4" t="s">
        <v>5</v>
      </c>
    </row>
    <row r="6003" spans="1:8">
      <c r="A6003" t="n">
        <v>46723</v>
      </c>
      <c r="B6003" s="5" t="n">
        <v>1</v>
      </c>
    </row>
    <row r="6004" spans="1:8">
      <c r="A6004" t="s">
        <v>4</v>
      </c>
      <c r="B6004" s="4" t="s">
        <v>5</v>
      </c>
      <c r="C6004" s="4" t="s">
        <v>13</v>
      </c>
      <c r="D6004" s="4" t="s">
        <v>10</v>
      </c>
      <c r="E6004" s="4" t="s">
        <v>6</v>
      </c>
      <c r="F6004" s="4" t="s">
        <v>6</v>
      </c>
      <c r="G6004" s="4" t="s">
        <v>6</v>
      </c>
      <c r="H6004" s="4" t="s">
        <v>6</v>
      </c>
    </row>
    <row r="6005" spans="1:8">
      <c r="A6005" t="n">
        <v>46724</v>
      </c>
      <c r="B6005" s="48" t="n">
        <v>51</v>
      </c>
      <c r="C6005" s="7" t="n">
        <v>3</v>
      </c>
      <c r="D6005" s="7" t="n">
        <v>27</v>
      </c>
      <c r="E6005" s="7" t="s">
        <v>173</v>
      </c>
      <c r="F6005" s="7" t="s">
        <v>78</v>
      </c>
      <c r="G6005" s="7" t="s">
        <v>79</v>
      </c>
      <c r="H6005" s="7" t="s">
        <v>78</v>
      </c>
    </row>
    <row r="6006" spans="1:8">
      <c r="A6006" t="s">
        <v>4</v>
      </c>
      <c r="B6006" s="4" t="s">
        <v>5</v>
      </c>
      <c r="C6006" s="4" t="s">
        <v>10</v>
      </c>
      <c r="D6006" s="4" t="s">
        <v>10</v>
      </c>
      <c r="E6006" s="4" t="s">
        <v>10</v>
      </c>
    </row>
    <row r="6007" spans="1:8">
      <c r="A6007" t="n">
        <v>46737</v>
      </c>
      <c r="B6007" s="45" t="n">
        <v>61</v>
      </c>
      <c r="C6007" s="7" t="n">
        <v>27</v>
      </c>
      <c r="D6007" s="7" t="n">
        <v>0</v>
      </c>
      <c r="E6007" s="7" t="n">
        <v>1000</v>
      </c>
    </row>
    <row r="6008" spans="1:8">
      <c r="A6008" t="s">
        <v>4</v>
      </c>
      <c r="B6008" s="4" t="s">
        <v>5</v>
      </c>
      <c r="C6008" s="4" t="s">
        <v>10</v>
      </c>
    </row>
    <row r="6009" spans="1:8">
      <c r="A6009" t="n">
        <v>46744</v>
      </c>
      <c r="B6009" s="32" t="n">
        <v>16</v>
      </c>
      <c r="C6009" s="7" t="n">
        <v>500</v>
      </c>
    </row>
    <row r="6010" spans="1:8">
      <c r="A6010" t="s">
        <v>4</v>
      </c>
      <c r="B6010" s="4" t="s">
        <v>5</v>
      </c>
      <c r="C6010" s="4" t="s">
        <v>23</v>
      </c>
    </row>
    <row r="6011" spans="1:8">
      <c r="A6011" t="n">
        <v>46747</v>
      </c>
      <c r="B6011" s="14" t="n">
        <v>3</v>
      </c>
      <c r="C6011" s="12" t="n">
        <f t="normal" ca="1">A6057</f>
        <v>0</v>
      </c>
    </row>
    <row r="6012" spans="1:8">
      <c r="A6012" t="s">
        <v>4</v>
      </c>
      <c r="B6012" s="4" t="s">
        <v>5</v>
      </c>
      <c r="C6012" s="4" t="s">
        <v>13</v>
      </c>
      <c r="D6012" s="4" t="s">
        <v>10</v>
      </c>
      <c r="E6012" s="4" t="s">
        <v>6</v>
      </c>
    </row>
    <row r="6013" spans="1:8">
      <c r="A6013" t="n">
        <v>46752</v>
      </c>
      <c r="B6013" s="48" t="n">
        <v>51</v>
      </c>
      <c r="C6013" s="7" t="n">
        <v>4</v>
      </c>
      <c r="D6013" s="7" t="n">
        <v>3</v>
      </c>
      <c r="E6013" s="7" t="s">
        <v>241</v>
      </c>
    </row>
    <row r="6014" spans="1:8">
      <c r="A6014" t="s">
        <v>4</v>
      </c>
      <c r="B6014" s="4" t="s">
        <v>5</v>
      </c>
      <c r="C6014" s="4" t="s">
        <v>10</v>
      </c>
    </row>
    <row r="6015" spans="1:8">
      <c r="A6015" t="n">
        <v>46765</v>
      </c>
      <c r="B6015" s="32" t="n">
        <v>16</v>
      </c>
      <c r="C6015" s="7" t="n">
        <v>0</v>
      </c>
    </row>
    <row r="6016" spans="1:8">
      <c r="A6016" t="s">
        <v>4</v>
      </c>
      <c r="B6016" s="4" t="s">
        <v>5</v>
      </c>
      <c r="C6016" s="4" t="s">
        <v>10</v>
      </c>
      <c r="D6016" s="4" t="s">
        <v>13</v>
      </c>
      <c r="E6016" s="4" t="s">
        <v>9</v>
      </c>
      <c r="F6016" s="4" t="s">
        <v>81</v>
      </c>
      <c r="G6016" s="4" t="s">
        <v>13</v>
      </c>
      <c r="H6016" s="4" t="s">
        <v>13</v>
      </c>
    </row>
    <row r="6017" spans="1:8">
      <c r="A6017" t="n">
        <v>46768</v>
      </c>
      <c r="B6017" s="49" t="n">
        <v>26</v>
      </c>
      <c r="C6017" s="7" t="n">
        <v>3</v>
      </c>
      <c r="D6017" s="7" t="n">
        <v>17</v>
      </c>
      <c r="E6017" s="7" t="n">
        <v>2352</v>
      </c>
      <c r="F6017" s="7" t="s">
        <v>486</v>
      </c>
      <c r="G6017" s="7" t="n">
        <v>2</v>
      </c>
      <c r="H6017" s="7" t="n">
        <v>0</v>
      </c>
    </row>
    <row r="6018" spans="1:8">
      <c r="A6018" t="s">
        <v>4</v>
      </c>
      <c r="B6018" s="4" t="s">
        <v>5</v>
      </c>
    </row>
    <row r="6019" spans="1:8">
      <c r="A6019" t="n">
        <v>46828</v>
      </c>
      <c r="B6019" s="50" t="n">
        <v>28</v>
      </c>
    </row>
    <row r="6020" spans="1:8">
      <c r="A6020" t="s">
        <v>4</v>
      </c>
      <c r="B6020" s="4" t="s">
        <v>5</v>
      </c>
      <c r="C6020" s="4" t="s">
        <v>10</v>
      </c>
      <c r="D6020" s="4" t="s">
        <v>13</v>
      </c>
    </row>
    <row r="6021" spans="1:8">
      <c r="A6021" t="n">
        <v>46829</v>
      </c>
      <c r="B6021" s="51" t="n">
        <v>89</v>
      </c>
      <c r="C6021" s="7" t="n">
        <v>65533</v>
      </c>
      <c r="D6021" s="7" t="n">
        <v>1</v>
      </c>
    </row>
    <row r="6022" spans="1:8">
      <c r="A6022" t="s">
        <v>4</v>
      </c>
      <c r="B6022" s="4" t="s">
        <v>5</v>
      </c>
      <c r="C6022" s="4" t="s">
        <v>13</v>
      </c>
      <c r="D6022" s="4" t="s">
        <v>10</v>
      </c>
      <c r="E6022" s="4" t="s">
        <v>24</v>
      </c>
    </row>
    <row r="6023" spans="1:8">
      <c r="A6023" t="n">
        <v>46833</v>
      </c>
      <c r="B6023" s="22" t="n">
        <v>58</v>
      </c>
      <c r="C6023" s="7" t="n">
        <v>101</v>
      </c>
      <c r="D6023" s="7" t="n">
        <v>500</v>
      </c>
      <c r="E6023" s="7" t="n">
        <v>1</v>
      </c>
    </row>
    <row r="6024" spans="1:8">
      <c r="A6024" t="s">
        <v>4</v>
      </c>
      <c r="B6024" s="4" t="s">
        <v>5</v>
      </c>
      <c r="C6024" s="4" t="s">
        <v>13</v>
      </c>
      <c r="D6024" s="4" t="s">
        <v>10</v>
      </c>
    </row>
    <row r="6025" spans="1:8">
      <c r="A6025" t="n">
        <v>46841</v>
      </c>
      <c r="B6025" s="22" t="n">
        <v>58</v>
      </c>
      <c r="C6025" s="7" t="n">
        <v>254</v>
      </c>
      <c r="D6025" s="7" t="n">
        <v>0</v>
      </c>
    </row>
    <row r="6026" spans="1:8">
      <c r="A6026" t="s">
        <v>4</v>
      </c>
      <c r="B6026" s="4" t="s">
        <v>5</v>
      </c>
      <c r="C6026" s="4" t="s">
        <v>13</v>
      </c>
      <c r="D6026" s="4" t="s">
        <v>13</v>
      </c>
      <c r="E6026" s="4" t="s">
        <v>24</v>
      </c>
      <c r="F6026" s="4" t="s">
        <v>24</v>
      </c>
      <c r="G6026" s="4" t="s">
        <v>24</v>
      </c>
      <c r="H6026" s="4" t="s">
        <v>10</v>
      </c>
    </row>
    <row r="6027" spans="1:8">
      <c r="A6027" t="n">
        <v>46845</v>
      </c>
      <c r="B6027" s="39" t="n">
        <v>45</v>
      </c>
      <c r="C6027" s="7" t="n">
        <v>2</v>
      </c>
      <c r="D6027" s="7" t="n">
        <v>3</v>
      </c>
      <c r="E6027" s="7" t="n">
        <v>-4.51999998092651</v>
      </c>
      <c r="F6027" s="7" t="n">
        <v>14.6400003433228</v>
      </c>
      <c r="G6027" s="7" t="n">
        <v>-193.389999389648</v>
      </c>
      <c r="H6027" s="7" t="n">
        <v>0</v>
      </c>
    </row>
    <row r="6028" spans="1:8">
      <c r="A6028" t="s">
        <v>4</v>
      </c>
      <c r="B6028" s="4" t="s">
        <v>5</v>
      </c>
      <c r="C6028" s="4" t="s">
        <v>13</v>
      </c>
      <c r="D6028" s="4" t="s">
        <v>13</v>
      </c>
      <c r="E6028" s="4" t="s">
        <v>24</v>
      </c>
      <c r="F6028" s="4" t="s">
        <v>24</v>
      </c>
      <c r="G6028" s="4" t="s">
        <v>24</v>
      </c>
      <c r="H6028" s="4" t="s">
        <v>10</v>
      </c>
      <c r="I6028" s="4" t="s">
        <v>13</v>
      </c>
    </row>
    <row r="6029" spans="1:8">
      <c r="A6029" t="n">
        <v>46862</v>
      </c>
      <c r="B6029" s="39" t="n">
        <v>45</v>
      </c>
      <c r="C6029" s="7" t="n">
        <v>4</v>
      </c>
      <c r="D6029" s="7" t="n">
        <v>3</v>
      </c>
      <c r="E6029" s="7" t="n">
        <v>2.25</v>
      </c>
      <c r="F6029" s="7" t="n">
        <v>295.369995117188</v>
      </c>
      <c r="G6029" s="7" t="n">
        <v>12</v>
      </c>
      <c r="H6029" s="7" t="n">
        <v>0</v>
      </c>
      <c r="I6029" s="7" t="n">
        <v>0</v>
      </c>
    </row>
    <row r="6030" spans="1:8">
      <c r="A6030" t="s">
        <v>4</v>
      </c>
      <c r="B6030" s="4" t="s">
        <v>5</v>
      </c>
      <c r="C6030" s="4" t="s">
        <v>13</v>
      </c>
      <c r="D6030" s="4" t="s">
        <v>13</v>
      </c>
      <c r="E6030" s="4" t="s">
        <v>24</v>
      </c>
      <c r="F6030" s="4" t="s">
        <v>10</v>
      </c>
    </row>
    <row r="6031" spans="1:8">
      <c r="A6031" t="n">
        <v>46880</v>
      </c>
      <c r="B6031" s="39" t="n">
        <v>45</v>
      </c>
      <c r="C6031" s="7" t="n">
        <v>5</v>
      </c>
      <c r="D6031" s="7" t="n">
        <v>3</v>
      </c>
      <c r="E6031" s="7" t="n">
        <v>1.39999997615814</v>
      </c>
      <c r="F6031" s="7" t="n">
        <v>0</v>
      </c>
    </row>
    <row r="6032" spans="1:8">
      <c r="A6032" t="s">
        <v>4</v>
      </c>
      <c r="B6032" s="4" t="s">
        <v>5</v>
      </c>
      <c r="C6032" s="4" t="s">
        <v>13</v>
      </c>
      <c r="D6032" s="4" t="s">
        <v>13</v>
      </c>
      <c r="E6032" s="4" t="s">
        <v>24</v>
      </c>
      <c r="F6032" s="4" t="s">
        <v>10</v>
      </c>
    </row>
    <row r="6033" spans="1:9">
      <c r="A6033" t="n">
        <v>46889</v>
      </c>
      <c r="B6033" s="39" t="n">
        <v>45</v>
      </c>
      <c r="C6033" s="7" t="n">
        <v>11</v>
      </c>
      <c r="D6033" s="7" t="n">
        <v>3</v>
      </c>
      <c r="E6033" s="7" t="n">
        <v>39.4000015258789</v>
      </c>
      <c r="F6033" s="7" t="n">
        <v>0</v>
      </c>
    </row>
    <row r="6034" spans="1:9">
      <c r="A6034" t="s">
        <v>4</v>
      </c>
      <c r="B6034" s="4" t="s">
        <v>5</v>
      </c>
      <c r="C6034" s="4" t="s">
        <v>13</v>
      </c>
      <c r="D6034" s="4" t="s">
        <v>13</v>
      </c>
      <c r="E6034" s="4" t="s">
        <v>24</v>
      </c>
      <c r="F6034" s="4" t="s">
        <v>10</v>
      </c>
    </row>
    <row r="6035" spans="1:9">
      <c r="A6035" t="n">
        <v>46898</v>
      </c>
      <c r="B6035" s="39" t="n">
        <v>45</v>
      </c>
      <c r="C6035" s="7" t="n">
        <v>5</v>
      </c>
      <c r="D6035" s="7" t="n">
        <v>3</v>
      </c>
      <c r="E6035" s="7" t="n">
        <v>1.20000004768372</v>
      </c>
      <c r="F6035" s="7" t="n">
        <v>3000</v>
      </c>
    </row>
    <row r="6036" spans="1:9">
      <c r="A6036" t="s">
        <v>4</v>
      </c>
      <c r="B6036" s="4" t="s">
        <v>5</v>
      </c>
      <c r="C6036" s="4" t="s">
        <v>13</v>
      </c>
      <c r="D6036" s="4" t="s">
        <v>10</v>
      </c>
    </row>
    <row r="6037" spans="1:9">
      <c r="A6037" t="n">
        <v>46907</v>
      </c>
      <c r="B6037" s="22" t="n">
        <v>58</v>
      </c>
      <c r="C6037" s="7" t="n">
        <v>255</v>
      </c>
      <c r="D6037" s="7" t="n">
        <v>0</v>
      </c>
    </row>
    <row r="6038" spans="1:9">
      <c r="A6038" t="s">
        <v>4</v>
      </c>
      <c r="B6038" s="4" t="s">
        <v>5</v>
      </c>
      <c r="C6038" s="4" t="s">
        <v>10</v>
      </c>
      <c r="D6038" s="4" t="s">
        <v>13</v>
      </c>
      <c r="E6038" s="4" t="s">
        <v>6</v>
      </c>
      <c r="F6038" s="4" t="s">
        <v>24</v>
      </c>
      <c r="G6038" s="4" t="s">
        <v>24</v>
      </c>
      <c r="H6038" s="4" t="s">
        <v>24</v>
      </c>
    </row>
    <row r="6039" spans="1:9">
      <c r="A6039" t="n">
        <v>46911</v>
      </c>
      <c r="B6039" s="55" t="n">
        <v>48</v>
      </c>
      <c r="C6039" s="7" t="n">
        <v>29</v>
      </c>
      <c r="D6039" s="7" t="n">
        <v>0</v>
      </c>
      <c r="E6039" s="7" t="s">
        <v>448</v>
      </c>
      <c r="F6039" s="7" t="n">
        <v>-1</v>
      </c>
      <c r="G6039" s="7" t="n">
        <v>1</v>
      </c>
      <c r="H6039" s="7" t="n">
        <v>0</v>
      </c>
    </row>
    <row r="6040" spans="1:9">
      <c r="A6040" t="s">
        <v>4</v>
      </c>
      <c r="B6040" s="4" t="s">
        <v>5</v>
      </c>
      <c r="C6040" s="4" t="s">
        <v>13</v>
      </c>
      <c r="D6040" s="4" t="s">
        <v>10</v>
      </c>
      <c r="E6040" s="4" t="s">
        <v>6</v>
      </c>
    </row>
    <row r="6041" spans="1:9">
      <c r="A6041" t="n">
        <v>46937</v>
      </c>
      <c r="B6041" s="48" t="n">
        <v>51</v>
      </c>
      <c r="C6041" s="7" t="n">
        <v>4</v>
      </c>
      <c r="D6041" s="7" t="n">
        <v>29</v>
      </c>
      <c r="E6041" s="7" t="s">
        <v>263</v>
      </c>
    </row>
    <row r="6042" spans="1:9">
      <c r="A6042" t="s">
        <v>4</v>
      </c>
      <c r="B6042" s="4" t="s">
        <v>5</v>
      </c>
      <c r="C6042" s="4" t="s">
        <v>10</v>
      </c>
    </row>
    <row r="6043" spans="1:9">
      <c r="A6043" t="n">
        <v>46951</v>
      </c>
      <c r="B6043" s="32" t="n">
        <v>16</v>
      </c>
      <c r="C6043" s="7" t="n">
        <v>0</v>
      </c>
    </row>
    <row r="6044" spans="1:9">
      <c r="A6044" t="s">
        <v>4</v>
      </c>
      <c r="B6044" s="4" t="s">
        <v>5</v>
      </c>
      <c r="C6044" s="4" t="s">
        <v>10</v>
      </c>
      <c r="D6044" s="4" t="s">
        <v>13</v>
      </c>
      <c r="E6044" s="4" t="s">
        <v>9</v>
      </c>
      <c r="F6044" s="4" t="s">
        <v>81</v>
      </c>
      <c r="G6044" s="4" t="s">
        <v>13</v>
      </c>
      <c r="H6044" s="4" t="s">
        <v>13</v>
      </c>
      <c r="I6044" s="4" t="s">
        <v>13</v>
      </c>
      <c r="J6044" s="4" t="s">
        <v>9</v>
      </c>
      <c r="K6044" s="4" t="s">
        <v>81</v>
      </c>
      <c r="L6044" s="4" t="s">
        <v>13</v>
      </c>
      <c r="M6044" s="4" t="s">
        <v>13</v>
      </c>
    </row>
    <row r="6045" spans="1:9">
      <c r="A6045" t="n">
        <v>46954</v>
      </c>
      <c r="B6045" s="49" t="n">
        <v>26</v>
      </c>
      <c r="C6045" s="7" t="n">
        <v>29</v>
      </c>
      <c r="D6045" s="7" t="n">
        <v>17</v>
      </c>
      <c r="E6045" s="7" t="n">
        <v>39338</v>
      </c>
      <c r="F6045" s="7" t="s">
        <v>487</v>
      </c>
      <c r="G6045" s="7" t="n">
        <v>2</v>
      </c>
      <c r="H6045" s="7" t="n">
        <v>3</v>
      </c>
      <c r="I6045" s="7" t="n">
        <v>17</v>
      </c>
      <c r="J6045" s="7" t="n">
        <v>39339</v>
      </c>
      <c r="K6045" s="7" t="s">
        <v>488</v>
      </c>
      <c r="L6045" s="7" t="n">
        <v>2</v>
      </c>
      <c r="M6045" s="7" t="n">
        <v>0</v>
      </c>
    </row>
    <row r="6046" spans="1:9">
      <c r="A6046" t="s">
        <v>4</v>
      </c>
      <c r="B6046" s="4" t="s">
        <v>5</v>
      </c>
    </row>
    <row r="6047" spans="1:9">
      <c r="A6047" t="n">
        <v>47078</v>
      </c>
      <c r="B6047" s="50" t="n">
        <v>28</v>
      </c>
    </row>
    <row r="6048" spans="1:9">
      <c r="A6048" t="s">
        <v>4</v>
      </c>
      <c r="B6048" s="4" t="s">
        <v>5</v>
      </c>
      <c r="C6048" s="4" t="s">
        <v>10</v>
      </c>
      <c r="D6048" s="4" t="s">
        <v>13</v>
      </c>
      <c r="E6048" s="4" t="s">
        <v>10</v>
      </c>
    </row>
    <row r="6049" spans="1:13">
      <c r="A6049" t="n">
        <v>47079</v>
      </c>
      <c r="B6049" s="60" t="n">
        <v>104</v>
      </c>
      <c r="C6049" s="7" t="n">
        <v>111</v>
      </c>
      <c r="D6049" s="7" t="n">
        <v>1</v>
      </c>
      <c r="E6049" s="7" t="n">
        <v>18</v>
      </c>
    </row>
    <row r="6050" spans="1:13">
      <c r="A6050" t="s">
        <v>4</v>
      </c>
      <c r="B6050" s="4" t="s">
        <v>5</v>
      </c>
    </row>
    <row r="6051" spans="1:13">
      <c r="A6051" t="n">
        <v>47085</v>
      </c>
      <c r="B6051" s="5" t="n">
        <v>1</v>
      </c>
    </row>
    <row r="6052" spans="1:13">
      <c r="A6052" t="s">
        <v>4</v>
      </c>
      <c r="B6052" s="4" t="s">
        <v>5</v>
      </c>
      <c r="C6052" s="4" t="s">
        <v>10</v>
      </c>
      <c r="D6052" s="4" t="s">
        <v>10</v>
      </c>
      <c r="E6052" s="4" t="s">
        <v>10</v>
      </c>
    </row>
    <row r="6053" spans="1:13">
      <c r="A6053" t="n">
        <v>47086</v>
      </c>
      <c r="B6053" s="45" t="n">
        <v>61</v>
      </c>
      <c r="C6053" s="7" t="n">
        <v>27</v>
      </c>
      <c r="D6053" s="7" t="n">
        <v>0</v>
      </c>
      <c r="E6053" s="7" t="n">
        <v>1000</v>
      </c>
    </row>
    <row r="6054" spans="1:13">
      <c r="A6054" t="s">
        <v>4</v>
      </c>
      <c r="B6054" s="4" t="s">
        <v>5</v>
      </c>
      <c r="C6054" s="4" t="s">
        <v>10</v>
      </c>
    </row>
    <row r="6055" spans="1:13">
      <c r="A6055" t="n">
        <v>47093</v>
      </c>
      <c r="B6055" s="32" t="n">
        <v>16</v>
      </c>
      <c r="C6055" s="7" t="n">
        <v>500</v>
      </c>
    </row>
    <row r="6056" spans="1:13">
      <c r="A6056" t="s">
        <v>4</v>
      </c>
      <c r="B6056" s="4" t="s">
        <v>5</v>
      </c>
      <c r="C6056" s="4" t="s">
        <v>13</v>
      </c>
      <c r="D6056" s="4" t="s">
        <v>10</v>
      </c>
      <c r="E6056" s="4" t="s">
        <v>6</v>
      </c>
      <c r="F6056" s="4" t="s">
        <v>6</v>
      </c>
      <c r="G6056" s="4" t="s">
        <v>6</v>
      </c>
      <c r="H6056" s="4" t="s">
        <v>6</v>
      </c>
    </row>
    <row r="6057" spans="1:13">
      <c r="A6057" t="n">
        <v>47096</v>
      </c>
      <c r="B6057" s="48" t="n">
        <v>51</v>
      </c>
      <c r="C6057" s="7" t="n">
        <v>3</v>
      </c>
      <c r="D6057" s="7" t="n">
        <v>27</v>
      </c>
      <c r="E6057" s="7" t="s">
        <v>77</v>
      </c>
      <c r="F6057" s="7" t="s">
        <v>105</v>
      </c>
      <c r="G6057" s="7" t="s">
        <v>79</v>
      </c>
      <c r="H6057" s="7" t="s">
        <v>78</v>
      </c>
    </row>
    <row r="6058" spans="1:13">
      <c r="A6058" t="s">
        <v>4</v>
      </c>
      <c r="B6058" s="4" t="s">
        <v>5</v>
      </c>
      <c r="C6058" s="4" t="s">
        <v>10</v>
      </c>
      <c r="D6058" s="4" t="s">
        <v>13</v>
      </c>
      <c r="E6058" s="4" t="s">
        <v>24</v>
      </c>
      <c r="F6058" s="4" t="s">
        <v>10</v>
      </c>
    </row>
    <row r="6059" spans="1:13">
      <c r="A6059" t="n">
        <v>47117</v>
      </c>
      <c r="B6059" s="52" t="n">
        <v>59</v>
      </c>
      <c r="C6059" s="7" t="n">
        <v>27</v>
      </c>
      <c r="D6059" s="7" t="n">
        <v>13</v>
      </c>
      <c r="E6059" s="7" t="n">
        <v>0.150000005960464</v>
      </c>
      <c r="F6059" s="7" t="n">
        <v>0</v>
      </c>
    </row>
    <row r="6060" spans="1:13">
      <c r="A6060" t="s">
        <v>4</v>
      </c>
      <c r="B6060" s="4" t="s">
        <v>5</v>
      </c>
      <c r="C6060" s="4" t="s">
        <v>10</v>
      </c>
    </row>
    <row r="6061" spans="1:13">
      <c r="A6061" t="n">
        <v>47127</v>
      </c>
      <c r="B6061" s="32" t="n">
        <v>16</v>
      </c>
      <c r="C6061" s="7" t="n">
        <v>1000</v>
      </c>
    </row>
    <row r="6062" spans="1:13">
      <c r="A6062" t="s">
        <v>4</v>
      </c>
      <c r="B6062" s="4" t="s">
        <v>5</v>
      </c>
      <c r="C6062" s="4" t="s">
        <v>13</v>
      </c>
      <c r="D6062" s="4" t="s">
        <v>10</v>
      </c>
      <c r="E6062" s="4" t="s">
        <v>6</v>
      </c>
    </row>
    <row r="6063" spans="1:13">
      <c r="A6063" t="n">
        <v>47130</v>
      </c>
      <c r="B6063" s="48" t="n">
        <v>51</v>
      </c>
      <c r="C6063" s="7" t="n">
        <v>4</v>
      </c>
      <c r="D6063" s="7" t="n">
        <v>27</v>
      </c>
      <c r="E6063" s="7" t="s">
        <v>80</v>
      </c>
    </row>
    <row r="6064" spans="1:13">
      <c r="A6064" t="s">
        <v>4</v>
      </c>
      <c r="B6064" s="4" t="s">
        <v>5</v>
      </c>
      <c r="C6064" s="4" t="s">
        <v>10</v>
      </c>
    </row>
    <row r="6065" spans="1:8">
      <c r="A6065" t="n">
        <v>47144</v>
      </c>
      <c r="B6065" s="32" t="n">
        <v>16</v>
      </c>
      <c r="C6065" s="7" t="n">
        <v>0</v>
      </c>
    </row>
    <row r="6066" spans="1:8">
      <c r="A6066" t="s">
        <v>4</v>
      </c>
      <c r="B6066" s="4" t="s">
        <v>5</v>
      </c>
      <c r="C6066" s="4" t="s">
        <v>10</v>
      </c>
      <c r="D6066" s="4" t="s">
        <v>13</v>
      </c>
      <c r="E6066" s="4" t="s">
        <v>9</v>
      </c>
      <c r="F6066" s="4" t="s">
        <v>81</v>
      </c>
      <c r="G6066" s="4" t="s">
        <v>13</v>
      </c>
      <c r="H6066" s="4" t="s">
        <v>13</v>
      </c>
    </row>
    <row r="6067" spans="1:8">
      <c r="A6067" t="n">
        <v>47147</v>
      </c>
      <c r="B6067" s="49" t="n">
        <v>26</v>
      </c>
      <c r="C6067" s="7" t="n">
        <v>27</v>
      </c>
      <c r="D6067" s="7" t="n">
        <v>17</v>
      </c>
      <c r="E6067" s="7" t="n">
        <v>31323</v>
      </c>
      <c r="F6067" s="7" t="s">
        <v>489</v>
      </c>
      <c r="G6067" s="7" t="n">
        <v>2</v>
      </c>
      <c r="H6067" s="7" t="n">
        <v>0</v>
      </c>
    </row>
    <row r="6068" spans="1:8">
      <c r="A6068" t="s">
        <v>4</v>
      </c>
      <c r="B6068" s="4" t="s">
        <v>5</v>
      </c>
    </row>
    <row r="6069" spans="1:8">
      <c r="A6069" t="n">
        <v>47164</v>
      </c>
      <c r="B6069" s="50" t="n">
        <v>28</v>
      </c>
    </row>
    <row r="6070" spans="1:8">
      <c r="A6070" t="s">
        <v>4</v>
      </c>
      <c r="B6070" s="4" t="s">
        <v>5</v>
      </c>
      <c r="C6070" s="4" t="s">
        <v>10</v>
      </c>
      <c r="D6070" s="4" t="s">
        <v>13</v>
      </c>
    </row>
    <row r="6071" spans="1:8">
      <c r="A6071" t="n">
        <v>47165</v>
      </c>
      <c r="B6071" s="51" t="n">
        <v>89</v>
      </c>
      <c r="C6071" s="7" t="n">
        <v>65533</v>
      </c>
      <c r="D6071" s="7" t="n">
        <v>1</v>
      </c>
    </row>
    <row r="6072" spans="1:8">
      <c r="A6072" t="s">
        <v>4</v>
      </c>
      <c r="B6072" s="4" t="s">
        <v>5</v>
      </c>
      <c r="C6072" s="4" t="s">
        <v>13</v>
      </c>
      <c r="D6072" s="4" t="s">
        <v>10</v>
      </c>
      <c r="E6072" s="4" t="s">
        <v>24</v>
      </c>
    </row>
    <row r="6073" spans="1:8">
      <c r="A6073" t="n">
        <v>47169</v>
      </c>
      <c r="B6073" s="22" t="n">
        <v>58</v>
      </c>
      <c r="C6073" s="7" t="n">
        <v>101</v>
      </c>
      <c r="D6073" s="7" t="n">
        <v>500</v>
      </c>
      <c r="E6073" s="7" t="n">
        <v>1</v>
      </c>
    </row>
    <row r="6074" spans="1:8">
      <c r="A6074" t="s">
        <v>4</v>
      </c>
      <c r="B6074" s="4" t="s">
        <v>5</v>
      </c>
      <c r="C6074" s="4" t="s">
        <v>13</v>
      </c>
      <c r="D6074" s="4" t="s">
        <v>10</v>
      </c>
    </row>
    <row r="6075" spans="1:8">
      <c r="A6075" t="n">
        <v>47177</v>
      </c>
      <c r="B6075" s="22" t="n">
        <v>58</v>
      </c>
      <c r="C6075" s="7" t="n">
        <v>254</v>
      </c>
      <c r="D6075" s="7" t="n">
        <v>0</v>
      </c>
    </row>
    <row r="6076" spans="1:8">
      <c r="A6076" t="s">
        <v>4</v>
      </c>
      <c r="B6076" s="4" t="s">
        <v>5</v>
      </c>
      <c r="C6076" s="4" t="s">
        <v>13</v>
      </c>
      <c r="D6076" s="4" t="s">
        <v>13</v>
      </c>
      <c r="E6076" s="4" t="s">
        <v>24</v>
      </c>
      <c r="F6076" s="4" t="s">
        <v>24</v>
      </c>
      <c r="G6076" s="4" t="s">
        <v>24</v>
      </c>
      <c r="H6076" s="4" t="s">
        <v>10</v>
      </c>
    </row>
    <row r="6077" spans="1:8">
      <c r="A6077" t="n">
        <v>47181</v>
      </c>
      <c r="B6077" s="39" t="n">
        <v>45</v>
      </c>
      <c r="C6077" s="7" t="n">
        <v>2</v>
      </c>
      <c r="D6077" s="7" t="n">
        <v>3</v>
      </c>
      <c r="E6077" s="7" t="n">
        <v>-4.26000022888184</v>
      </c>
      <c r="F6077" s="7" t="n">
        <v>13.960000038147</v>
      </c>
      <c r="G6077" s="7" t="n">
        <v>-189.550003051758</v>
      </c>
      <c r="H6077" s="7" t="n">
        <v>0</v>
      </c>
    </row>
    <row r="6078" spans="1:8">
      <c r="A6078" t="s">
        <v>4</v>
      </c>
      <c r="B6078" s="4" t="s">
        <v>5</v>
      </c>
      <c r="C6078" s="4" t="s">
        <v>13</v>
      </c>
      <c r="D6078" s="4" t="s">
        <v>13</v>
      </c>
      <c r="E6078" s="4" t="s">
        <v>24</v>
      </c>
      <c r="F6078" s="4" t="s">
        <v>24</v>
      </c>
      <c r="G6078" s="4" t="s">
        <v>24</v>
      </c>
      <c r="H6078" s="4" t="s">
        <v>10</v>
      </c>
      <c r="I6078" s="4" t="s">
        <v>13</v>
      </c>
    </row>
    <row r="6079" spans="1:8">
      <c r="A6079" t="n">
        <v>47198</v>
      </c>
      <c r="B6079" s="39" t="n">
        <v>45</v>
      </c>
      <c r="C6079" s="7" t="n">
        <v>4</v>
      </c>
      <c r="D6079" s="7" t="n">
        <v>3</v>
      </c>
      <c r="E6079" s="7" t="n">
        <v>355.309997558594</v>
      </c>
      <c r="F6079" s="7" t="n">
        <v>307.170013427734</v>
      </c>
      <c r="G6079" s="7" t="n">
        <v>360</v>
      </c>
      <c r="H6079" s="7" t="n">
        <v>0</v>
      </c>
      <c r="I6079" s="7" t="n">
        <v>0</v>
      </c>
    </row>
    <row r="6080" spans="1:8">
      <c r="A6080" t="s">
        <v>4</v>
      </c>
      <c r="B6080" s="4" t="s">
        <v>5</v>
      </c>
      <c r="C6080" s="4" t="s">
        <v>13</v>
      </c>
      <c r="D6080" s="4" t="s">
        <v>13</v>
      </c>
      <c r="E6080" s="4" t="s">
        <v>24</v>
      </c>
      <c r="F6080" s="4" t="s">
        <v>10</v>
      </c>
    </row>
    <row r="6081" spans="1:9">
      <c r="A6081" t="n">
        <v>47216</v>
      </c>
      <c r="B6081" s="39" t="n">
        <v>45</v>
      </c>
      <c r="C6081" s="7" t="n">
        <v>5</v>
      </c>
      <c r="D6081" s="7" t="n">
        <v>3</v>
      </c>
      <c r="E6081" s="7" t="n">
        <v>2.29999995231628</v>
      </c>
      <c r="F6081" s="7" t="n">
        <v>0</v>
      </c>
    </row>
    <row r="6082" spans="1:9">
      <c r="A6082" t="s">
        <v>4</v>
      </c>
      <c r="B6082" s="4" t="s">
        <v>5</v>
      </c>
      <c r="C6082" s="4" t="s">
        <v>13</v>
      </c>
      <c r="D6082" s="4" t="s">
        <v>13</v>
      </c>
      <c r="E6082" s="4" t="s">
        <v>24</v>
      </c>
      <c r="F6082" s="4" t="s">
        <v>10</v>
      </c>
    </row>
    <row r="6083" spans="1:9">
      <c r="A6083" t="n">
        <v>47225</v>
      </c>
      <c r="B6083" s="39" t="n">
        <v>45</v>
      </c>
      <c r="C6083" s="7" t="n">
        <v>11</v>
      </c>
      <c r="D6083" s="7" t="n">
        <v>3</v>
      </c>
      <c r="E6083" s="7" t="n">
        <v>41.0999984741211</v>
      </c>
      <c r="F6083" s="7" t="n">
        <v>0</v>
      </c>
    </row>
    <row r="6084" spans="1:9">
      <c r="A6084" t="s">
        <v>4</v>
      </c>
      <c r="B6084" s="4" t="s">
        <v>5</v>
      </c>
      <c r="C6084" s="4" t="s">
        <v>13</v>
      </c>
      <c r="D6084" s="4" t="s">
        <v>13</v>
      </c>
      <c r="E6084" s="4" t="s">
        <v>24</v>
      </c>
      <c r="F6084" s="4" t="s">
        <v>24</v>
      </c>
      <c r="G6084" s="4" t="s">
        <v>24</v>
      </c>
      <c r="H6084" s="4" t="s">
        <v>10</v>
      </c>
      <c r="I6084" s="4" t="s">
        <v>13</v>
      </c>
    </row>
    <row r="6085" spans="1:9">
      <c r="A6085" t="n">
        <v>47234</v>
      </c>
      <c r="B6085" s="39" t="n">
        <v>45</v>
      </c>
      <c r="C6085" s="7" t="n">
        <v>4</v>
      </c>
      <c r="D6085" s="7" t="n">
        <v>3</v>
      </c>
      <c r="E6085" s="7" t="n">
        <v>352.230010986328</v>
      </c>
      <c r="F6085" s="7" t="n">
        <v>307.170013427734</v>
      </c>
      <c r="G6085" s="7" t="n">
        <v>360</v>
      </c>
      <c r="H6085" s="7" t="n">
        <v>20000</v>
      </c>
      <c r="I6085" s="7" t="n">
        <v>1</v>
      </c>
    </row>
    <row r="6086" spans="1:9">
      <c r="A6086" t="s">
        <v>4</v>
      </c>
      <c r="B6086" s="4" t="s">
        <v>5</v>
      </c>
      <c r="C6086" s="4" t="s">
        <v>10</v>
      </c>
      <c r="D6086" s="4" t="s">
        <v>13</v>
      </c>
      <c r="E6086" s="4" t="s">
        <v>6</v>
      </c>
      <c r="F6086" s="4" t="s">
        <v>24</v>
      </c>
      <c r="G6086" s="4" t="s">
        <v>24</v>
      </c>
      <c r="H6086" s="4" t="s">
        <v>24</v>
      </c>
    </row>
    <row r="6087" spans="1:9">
      <c r="A6087" t="n">
        <v>47252</v>
      </c>
      <c r="B6087" s="55" t="n">
        <v>48</v>
      </c>
      <c r="C6087" s="7" t="n">
        <v>29</v>
      </c>
      <c r="D6087" s="7" t="n">
        <v>0</v>
      </c>
      <c r="E6087" s="7" t="s">
        <v>475</v>
      </c>
      <c r="F6087" s="7" t="n">
        <v>-1</v>
      </c>
      <c r="G6087" s="7" t="n">
        <v>1</v>
      </c>
      <c r="H6087" s="7" t="n">
        <v>0</v>
      </c>
    </row>
    <row r="6088" spans="1:9">
      <c r="A6088" t="s">
        <v>4</v>
      </c>
      <c r="B6088" s="4" t="s">
        <v>5</v>
      </c>
      <c r="C6088" s="4" t="s">
        <v>10</v>
      </c>
      <c r="D6088" s="4" t="s">
        <v>9</v>
      </c>
    </row>
    <row r="6089" spans="1:9">
      <c r="A6089" t="n">
        <v>47285</v>
      </c>
      <c r="B6089" s="35" t="n">
        <v>44</v>
      </c>
      <c r="C6089" s="7" t="n">
        <v>29</v>
      </c>
      <c r="D6089" s="7" t="n">
        <v>16</v>
      </c>
    </row>
    <row r="6090" spans="1:9">
      <c r="A6090" t="s">
        <v>4</v>
      </c>
      <c r="B6090" s="4" t="s">
        <v>5</v>
      </c>
      <c r="C6090" s="4" t="s">
        <v>10</v>
      </c>
      <c r="D6090" s="4" t="s">
        <v>13</v>
      </c>
      <c r="E6090" s="4" t="s">
        <v>6</v>
      </c>
      <c r="F6090" s="4" t="s">
        <v>24</v>
      </c>
      <c r="G6090" s="4" t="s">
        <v>24</v>
      </c>
      <c r="H6090" s="4" t="s">
        <v>24</v>
      </c>
    </row>
    <row r="6091" spans="1:9">
      <c r="A6091" t="n">
        <v>47292</v>
      </c>
      <c r="B6091" s="55" t="n">
        <v>48</v>
      </c>
      <c r="C6091" s="7" t="n">
        <v>29</v>
      </c>
      <c r="D6091" s="7" t="n">
        <v>0</v>
      </c>
      <c r="E6091" s="7" t="s">
        <v>71</v>
      </c>
      <c r="F6091" s="7" t="n">
        <v>0</v>
      </c>
      <c r="G6091" s="7" t="n">
        <v>1</v>
      </c>
      <c r="H6091" s="7" t="n">
        <v>0</v>
      </c>
    </row>
    <row r="6092" spans="1:9">
      <c r="A6092" t="s">
        <v>4</v>
      </c>
      <c r="B6092" s="4" t="s">
        <v>5</v>
      </c>
      <c r="C6092" s="4" t="s">
        <v>13</v>
      </c>
      <c r="D6092" s="4" t="s">
        <v>10</v>
      </c>
      <c r="E6092" s="4" t="s">
        <v>10</v>
      </c>
      <c r="F6092" s="4" t="s">
        <v>9</v>
      </c>
    </row>
    <row r="6093" spans="1:9">
      <c r="A6093" t="n">
        <v>47323</v>
      </c>
      <c r="B6093" s="40" t="n">
        <v>84</v>
      </c>
      <c r="C6093" s="7" t="n">
        <v>0</v>
      </c>
      <c r="D6093" s="7" t="n">
        <v>0</v>
      </c>
      <c r="E6093" s="7" t="n">
        <v>0</v>
      </c>
      <c r="F6093" s="7" t="n">
        <v>1045220557</v>
      </c>
    </row>
    <row r="6094" spans="1:9">
      <c r="A6094" t="s">
        <v>4</v>
      </c>
      <c r="B6094" s="4" t="s">
        <v>5</v>
      </c>
      <c r="C6094" s="4" t="s">
        <v>13</v>
      </c>
      <c r="D6094" s="4" t="s">
        <v>10</v>
      </c>
    </row>
    <row r="6095" spans="1:9">
      <c r="A6095" t="n">
        <v>47333</v>
      </c>
      <c r="B6095" s="22" t="n">
        <v>58</v>
      </c>
      <c r="C6095" s="7" t="n">
        <v>255</v>
      </c>
      <c r="D6095" s="7" t="n">
        <v>0</v>
      </c>
    </row>
    <row r="6096" spans="1:9">
      <c r="A6096" t="s">
        <v>4</v>
      </c>
      <c r="B6096" s="4" t="s">
        <v>5</v>
      </c>
      <c r="C6096" s="4" t="s">
        <v>10</v>
      </c>
      <c r="D6096" s="4" t="s">
        <v>13</v>
      </c>
      <c r="E6096" s="4" t="s">
        <v>24</v>
      </c>
      <c r="F6096" s="4" t="s">
        <v>10</v>
      </c>
    </row>
    <row r="6097" spans="1:9">
      <c r="A6097" t="n">
        <v>47337</v>
      </c>
      <c r="B6097" s="52" t="n">
        <v>59</v>
      </c>
      <c r="C6097" s="7" t="n">
        <v>27</v>
      </c>
      <c r="D6097" s="7" t="n">
        <v>8</v>
      </c>
      <c r="E6097" s="7" t="n">
        <v>0.150000005960464</v>
      </c>
      <c r="F6097" s="7" t="n">
        <v>0</v>
      </c>
    </row>
    <row r="6098" spans="1:9">
      <c r="A6098" t="s">
        <v>4</v>
      </c>
      <c r="B6098" s="4" t="s">
        <v>5</v>
      </c>
      <c r="C6098" s="4" t="s">
        <v>10</v>
      </c>
    </row>
    <row r="6099" spans="1:9">
      <c r="A6099" t="n">
        <v>47347</v>
      </c>
      <c r="B6099" s="32" t="n">
        <v>16</v>
      </c>
      <c r="C6099" s="7" t="n">
        <v>1500</v>
      </c>
    </row>
    <row r="6100" spans="1:9">
      <c r="A6100" t="s">
        <v>4</v>
      </c>
      <c r="B6100" s="4" t="s">
        <v>5</v>
      </c>
      <c r="C6100" s="4" t="s">
        <v>10</v>
      </c>
      <c r="D6100" s="4" t="s">
        <v>13</v>
      </c>
      <c r="E6100" s="4" t="s">
        <v>24</v>
      </c>
      <c r="F6100" s="4" t="s">
        <v>10</v>
      </c>
    </row>
    <row r="6101" spans="1:9">
      <c r="A6101" t="n">
        <v>47350</v>
      </c>
      <c r="B6101" s="52" t="n">
        <v>59</v>
      </c>
      <c r="C6101" s="7" t="n">
        <v>27</v>
      </c>
      <c r="D6101" s="7" t="n">
        <v>255</v>
      </c>
      <c r="E6101" s="7" t="n">
        <v>0</v>
      </c>
      <c r="F6101" s="7" t="n">
        <v>0</v>
      </c>
    </row>
    <row r="6102" spans="1:9">
      <c r="A6102" t="s">
        <v>4</v>
      </c>
      <c r="B6102" s="4" t="s">
        <v>5</v>
      </c>
      <c r="C6102" s="4" t="s">
        <v>10</v>
      </c>
    </row>
    <row r="6103" spans="1:9">
      <c r="A6103" t="n">
        <v>47360</v>
      </c>
      <c r="B6103" s="32" t="n">
        <v>16</v>
      </c>
      <c r="C6103" s="7" t="n">
        <v>300</v>
      </c>
    </row>
    <row r="6104" spans="1:9">
      <c r="A6104" t="s">
        <v>4</v>
      </c>
      <c r="B6104" s="4" t="s">
        <v>5</v>
      </c>
      <c r="C6104" s="4" t="s">
        <v>13</v>
      </c>
      <c r="D6104" s="4" t="s">
        <v>10</v>
      </c>
      <c r="E6104" s="4" t="s">
        <v>6</v>
      </c>
    </row>
    <row r="6105" spans="1:9">
      <c r="A6105" t="n">
        <v>47363</v>
      </c>
      <c r="B6105" s="48" t="n">
        <v>51</v>
      </c>
      <c r="C6105" s="7" t="n">
        <v>4</v>
      </c>
      <c r="D6105" s="7" t="n">
        <v>27</v>
      </c>
      <c r="E6105" s="7" t="s">
        <v>80</v>
      </c>
    </row>
    <row r="6106" spans="1:9">
      <c r="A6106" t="s">
        <v>4</v>
      </c>
      <c r="B6106" s="4" t="s">
        <v>5</v>
      </c>
      <c r="C6106" s="4" t="s">
        <v>10</v>
      </c>
    </row>
    <row r="6107" spans="1:9">
      <c r="A6107" t="n">
        <v>47377</v>
      </c>
      <c r="B6107" s="32" t="n">
        <v>16</v>
      </c>
      <c r="C6107" s="7" t="n">
        <v>0</v>
      </c>
    </row>
    <row r="6108" spans="1:9">
      <c r="A6108" t="s">
        <v>4</v>
      </c>
      <c r="B6108" s="4" t="s">
        <v>5</v>
      </c>
      <c r="C6108" s="4" t="s">
        <v>10</v>
      </c>
      <c r="D6108" s="4" t="s">
        <v>13</v>
      </c>
      <c r="E6108" s="4" t="s">
        <v>9</v>
      </c>
      <c r="F6108" s="4" t="s">
        <v>81</v>
      </c>
      <c r="G6108" s="4" t="s">
        <v>13</v>
      </c>
      <c r="H6108" s="4" t="s">
        <v>13</v>
      </c>
      <c r="I6108" s="4" t="s">
        <v>13</v>
      </c>
      <c r="J6108" s="4" t="s">
        <v>9</v>
      </c>
      <c r="K6108" s="4" t="s">
        <v>81</v>
      </c>
      <c r="L6108" s="4" t="s">
        <v>13</v>
      </c>
      <c r="M6108" s="4" t="s">
        <v>13</v>
      </c>
    </row>
    <row r="6109" spans="1:9">
      <c r="A6109" t="n">
        <v>47380</v>
      </c>
      <c r="B6109" s="49" t="n">
        <v>26</v>
      </c>
      <c r="C6109" s="7" t="n">
        <v>27</v>
      </c>
      <c r="D6109" s="7" t="n">
        <v>17</v>
      </c>
      <c r="E6109" s="7" t="n">
        <v>31324</v>
      </c>
      <c r="F6109" s="7" t="s">
        <v>490</v>
      </c>
      <c r="G6109" s="7" t="n">
        <v>2</v>
      </c>
      <c r="H6109" s="7" t="n">
        <v>3</v>
      </c>
      <c r="I6109" s="7" t="n">
        <v>17</v>
      </c>
      <c r="J6109" s="7" t="n">
        <v>31325</v>
      </c>
      <c r="K6109" s="7" t="s">
        <v>491</v>
      </c>
      <c r="L6109" s="7" t="n">
        <v>2</v>
      </c>
      <c r="M6109" s="7" t="n">
        <v>0</v>
      </c>
    </row>
    <row r="6110" spans="1:9">
      <c r="A6110" t="s">
        <v>4</v>
      </c>
      <c r="B6110" s="4" t="s">
        <v>5</v>
      </c>
    </row>
    <row r="6111" spans="1:9">
      <c r="A6111" t="n">
        <v>47449</v>
      </c>
      <c r="B6111" s="50" t="n">
        <v>28</v>
      </c>
    </row>
    <row r="6112" spans="1:9">
      <c r="A6112" t="s">
        <v>4</v>
      </c>
      <c r="B6112" s="4" t="s">
        <v>5</v>
      </c>
      <c r="C6112" s="4" t="s">
        <v>10</v>
      </c>
      <c r="D6112" s="4" t="s">
        <v>13</v>
      </c>
      <c r="E6112" s="4" t="s">
        <v>24</v>
      </c>
      <c r="F6112" s="4" t="s">
        <v>10</v>
      </c>
    </row>
    <row r="6113" spans="1:13">
      <c r="A6113" t="n">
        <v>47450</v>
      </c>
      <c r="B6113" s="52" t="n">
        <v>59</v>
      </c>
      <c r="C6113" s="7" t="n">
        <v>0</v>
      </c>
      <c r="D6113" s="7" t="n">
        <v>16</v>
      </c>
      <c r="E6113" s="7" t="n">
        <v>0.150000005960464</v>
      </c>
      <c r="F6113" s="7" t="n">
        <v>0</v>
      </c>
    </row>
    <row r="6114" spans="1:13">
      <c r="A6114" t="s">
        <v>4</v>
      </c>
      <c r="B6114" s="4" t="s">
        <v>5</v>
      </c>
      <c r="C6114" s="4" t="s">
        <v>10</v>
      </c>
    </row>
    <row r="6115" spans="1:13">
      <c r="A6115" t="n">
        <v>47460</v>
      </c>
      <c r="B6115" s="32" t="n">
        <v>16</v>
      </c>
      <c r="C6115" s="7" t="n">
        <v>1000</v>
      </c>
    </row>
    <row r="6116" spans="1:13">
      <c r="A6116" t="s">
        <v>4</v>
      </c>
      <c r="B6116" s="4" t="s">
        <v>5</v>
      </c>
      <c r="C6116" s="4" t="s">
        <v>13</v>
      </c>
      <c r="D6116" s="4" t="s">
        <v>10</v>
      </c>
      <c r="E6116" s="4" t="s">
        <v>6</v>
      </c>
    </row>
    <row r="6117" spans="1:13">
      <c r="A6117" t="n">
        <v>47463</v>
      </c>
      <c r="B6117" s="48" t="n">
        <v>51</v>
      </c>
      <c r="C6117" s="7" t="n">
        <v>4</v>
      </c>
      <c r="D6117" s="7" t="n">
        <v>0</v>
      </c>
      <c r="E6117" s="7" t="s">
        <v>492</v>
      </c>
    </row>
    <row r="6118" spans="1:13">
      <c r="A6118" t="s">
        <v>4</v>
      </c>
      <c r="B6118" s="4" t="s">
        <v>5</v>
      </c>
      <c r="C6118" s="4" t="s">
        <v>10</v>
      </c>
    </row>
    <row r="6119" spans="1:13">
      <c r="A6119" t="n">
        <v>47476</v>
      </c>
      <c r="B6119" s="32" t="n">
        <v>16</v>
      </c>
      <c r="C6119" s="7" t="n">
        <v>0</v>
      </c>
    </row>
    <row r="6120" spans="1:13">
      <c r="A6120" t="s">
        <v>4</v>
      </c>
      <c r="B6120" s="4" t="s">
        <v>5</v>
      </c>
      <c r="C6120" s="4" t="s">
        <v>10</v>
      </c>
      <c r="D6120" s="4" t="s">
        <v>13</v>
      </c>
      <c r="E6120" s="4" t="s">
        <v>9</v>
      </c>
      <c r="F6120" s="4" t="s">
        <v>81</v>
      </c>
      <c r="G6120" s="4" t="s">
        <v>13</v>
      </c>
      <c r="H6120" s="4" t="s">
        <v>13</v>
      </c>
    </row>
    <row r="6121" spans="1:13">
      <c r="A6121" t="n">
        <v>47479</v>
      </c>
      <c r="B6121" s="49" t="n">
        <v>26</v>
      </c>
      <c r="C6121" s="7" t="n">
        <v>0</v>
      </c>
      <c r="D6121" s="7" t="n">
        <v>17</v>
      </c>
      <c r="E6121" s="7" t="n">
        <v>52707</v>
      </c>
      <c r="F6121" s="7" t="s">
        <v>493</v>
      </c>
      <c r="G6121" s="7" t="n">
        <v>2</v>
      </c>
      <c r="H6121" s="7" t="n">
        <v>0</v>
      </c>
    </row>
    <row r="6122" spans="1:13">
      <c r="A6122" t="s">
        <v>4</v>
      </c>
      <c r="B6122" s="4" t="s">
        <v>5</v>
      </c>
    </row>
    <row r="6123" spans="1:13">
      <c r="A6123" t="n">
        <v>47519</v>
      </c>
      <c r="B6123" s="50" t="n">
        <v>28</v>
      </c>
    </row>
    <row r="6124" spans="1:13">
      <c r="A6124" t="s">
        <v>4</v>
      </c>
      <c r="B6124" s="4" t="s">
        <v>5</v>
      </c>
      <c r="C6124" s="4" t="s">
        <v>13</v>
      </c>
      <c r="D6124" s="4" t="s">
        <v>10</v>
      </c>
      <c r="E6124" s="4" t="s">
        <v>6</v>
      </c>
    </row>
    <row r="6125" spans="1:13">
      <c r="A6125" t="n">
        <v>47520</v>
      </c>
      <c r="B6125" s="48" t="n">
        <v>51</v>
      </c>
      <c r="C6125" s="7" t="n">
        <v>4</v>
      </c>
      <c r="D6125" s="7" t="n">
        <v>27</v>
      </c>
      <c r="E6125" s="7" t="s">
        <v>102</v>
      </c>
    </row>
    <row r="6126" spans="1:13">
      <c r="A6126" t="s">
        <v>4</v>
      </c>
      <c r="B6126" s="4" t="s">
        <v>5</v>
      </c>
      <c r="C6126" s="4" t="s">
        <v>10</v>
      </c>
    </row>
    <row r="6127" spans="1:13">
      <c r="A6127" t="n">
        <v>47534</v>
      </c>
      <c r="B6127" s="32" t="n">
        <v>16</v>
      </c>
      <c r="C6127" s="7" t="n">
        <v>0</v>
      </c>
    </row>
    <row r="6128" spans="1:13">
      <c r="A6128" t="s">
        <v>4</v>
      </c>
      <c r="B6128" s="4" t="s">
        <v>5</v>
      </c>
      <c r="C6128" s="4" t="s">
        <v>10</v>
      </c>
      <c r="D6128" s="4" t="s">
        <v>13</v>
      </c>
      <c r="E6128" s="4" t="s">
        <v>9</v>
      </c>
      <c r="F6128" s="4" t="s">
        <v>81</v>
      </c>
      <c r="G6128" s="4" t="s">
        <v>13</v>
      </c>
      <c r="H6128" s="4" t="s">
        <v>13</v>
      </c>
      <c r="I6128" s="4" t="s">
        <v>13</v>
      </c>
      <c r="J6128" s="4" t="s">
        <v>9</v>
      </c>
      <c r="K6128" s="4" t="s">
        <v>81</v>
      </c>
      <c r="L6128" s="4" t="s">
        <v>13</v>
      </c>
      <c r="M6128" s="4" t="s">
        <v>13</v>
      </c>
    </row>
    <row r="6129" spans="1:13">
      <c r="A6129" t="n">
        <v>47537</v>
      </c>
      <c r="B6129" s="49" t="n">
        <v>26</v>
      </c>
      <c r="C6129" s="7" t="n">
        <v>27</v>
      </c>
      <c r="D6129" s="7" t="n">
        <v>17</v>
      </c>
      <c r="E6129" s="7" t="n">
        <v>31326</v>
      </c>
      <c r="F6129" s="7" t="s">
        <v>494</v>
      </c>
      <c r="G6129" s="7" t="n">
        <v>2</v>
      </c>
      <c r="H6129" s="7" t="n">
        <v>3</v>
      </c>
      <c r="I6129" s="7" t="n">
        <v>17</v>
      </c>
      <c r="J6129" s="7" t="n">
        <v>31327</v>
      </c>
      <c r="K6129" s="7" t="s">
        <v>495</v>
      </c>
      <c r="L6129" s="7" t="n">
        <v>2</v>
      </c>
      <c r="M6129" s="7" t="n">
        <v>0</v>
      </c>
    </row>
    <row r="6130" spans="1:13">
      <c r="A6130" t="s">
        <v>4</v>
      </c>
      <c r="B6130" s="4" t="s">
        <v>5</v>
      </c>
    </row>
    <row r="6131" spans="1:13">
      <c r="A6131" t="n">
        <v>47693</v>
      </c>
      <c r="B6131" s="50" t="n">
        <v>28</v>
      </c>
    </row>
    <row r="6132" spans="1:13">
      <c r="A6132" t="s">
        <v>4</v>
      </c>
      <c r="B6132" s="4" t="s">
        <v>5</v>
      </c>
      <c r="C6132" s="4" t="s">
        <v>10</v>
      </c>
      <c r="D6132" s="4" t="s">
        <v>13</v>
      </c>
    </row>
    <row r="6133" spans="1:13">
      <c r="A6133" t="n">
        <v>47694</v>
      </c>
      <c r="B6133" s="51" t="n">
        <v>89</v>
      </c>
      <c r="C6133" s="7" t="n">
        <v>65533</v>
      </c>
      <c r="D6133" s="7" t="n">
        <v>1</v>
      </c>
    </row>
    <row r="6134" spans="1:13">
      <c r="A6134" t="s">
        <v>4</v>
      </c>
      <c r="B6134" s="4" t="s">
        <v>5</v>
      </c>
      <c r="C6134" s="4" t="s">
        <v>13</v>
      </c>
      <c r="D6134" s="4" t="s">
        <v>10</v>
      </c>
      <c r="E6134" s="4" t="s">
        <v>10</v>
      </c>
      <c r="F6134" s="4" t="s">
        <v>13</v>
      </c>
    </row>
    <row r="6135" spans="1:13">
      <c r="A6135" t="n">
        <v>47698</v>
      </c>
      <c r="B6135" s="56" t="n">
        <v>25</v>
      </c>
      <c r="C6135" s="7" t="n">
        <v>1</v>
      </c>
      <c r="D6135" s="7" t="n">
        <v>260</v>
      </c>
      <c r="E6135" s="7" t="n">
        <v>640</v>
      </c>
      <c r="F6135" s="7" t="n">
        <v>2</v>
      </c>
    </row>
    <row r="6136" spans="1:13">
      <c r="A6136" t="s">
        <v>4</v>
      </c>
      <c r="B6136" s="4" t="s">
        <v>5</v>
      </c>
      <c r="C6136" s="4" t="s">
        <v>13</v>
      </c>
      <c r="D6136" s="4" t="s">
        <v>10</v>
      </c>
      <c r="E6136" s="4" t="s">
        <v>6</v>
      </c>
    </row>
    <row r="6137" spans="1:13">
      <c r="A6137" t="n">
        <v>47705</v>
      </c>
      <c r="B6137" s="48" t="n">
        <v>51</v>
      </c>
      <c r="C6137" s="7" t="n">
        <v>4</v>
      </c>
      <c r="D6137" s="7" t="n">
        <v>5</v>
      </c>
      <c r="E6137" s="7" t="s">
        <v>496</v>
      </c>
    </row>
    <row r="6138" spans="1:13">
      <c r="A6138" t="s">
        <v>4</v>
      </c>
      <c r="B6138" s="4" t="s">
        <v>5</v>
      </c>
      <c r="C6138" s="4" t="s">
        <v>10</v>
      </c>
    </row>
    <row r="6139" spans="1:13">
      <c r="A6139" t="n">
        <v>47719</v>
      </c>
      <c r="B6139" s="32" t="n">
        <v>16</v>
      </c>
      <c r="C6139" s="7" t="n">
        <v>0</v>
      </c>
    </row>
    <row r="6140" spans="1:13">
      <c r="A6140" t="s">
        <v>4</v>
      </c>
      <c r="B6140" s="4" t="s">
        <v>5</v>
      </c>
      <c r="C6140" s="4" t="s">
        <v>10</v>
      </c>
      <c r="D6140" s="4" t="s">
        <v>13</v>
      </c>
      <c r="E6140" s="4" t="s">
        <v>9</v>
      </c>
      <c r="F6140" s="4" t="s">
        <v>81</v>
      </c>
      <c r="G6140" s="4" t="s">
        <v>13</v>
      </c>
      <c r="H6140" s="4" t="s">
        <v>13</v>
      </c>
    </row>
    <row r="6141" spans="1:13">
      <c r="A6141" t="n">
        <v>47722</v>
      </c>
      <c r="B6141" s="49" t="n">
        <v>26</v>
      </c>
      <c r="C6141" s="7" t="n">
        <v>5</v>
      </c>
      <c r="D6141" s="7" t="n">
        <v>17</v>
      </c>
      <c r="E6141" s="7" t="n">
        <v>3368</v>
      </c>
      <c r="F6141" s="7" t="s">
        <v>497</v>
      </c>
      <c r="G6141" s="7" t="n">
        <v>2</v>
      </c>
      <c r="H6141" s="7" t="n">
        <v>0</v>
      </c>
    </row>
    <row r="6142" spans="1:13">
      <c r="A6142" t="s">
        <v>4</v>
      </c>
      <c r="B6142" s="4" t="s">
        <v>5</v>
      </c>
    </row>
    <row r="6143" spans="1:13">
      <c r="A6143" t="n">
        <v>47739</v>
      </c>
      <c r="B6143" s="50" t="n">
        <v>28</v>
      </c>
    </row>
    <row r="6144" spans="1:13">
      <c r="A6144" t="s">
        <v>4</v>
      </c>
      <c r="B6144" s="4" t="s">
        <v>5</v>
      </c>
      <c r="C6144" s="4" t="s">
        <v>13</v>
      </c>
      <c r="D6144" s="4" t="s">
        <v>10</v>
      </c>
      <c r="E6144" s="4" t="s">
        <v>10</v>
      </c>
      <c r="F6144" s="4" t="s">
        <v>13</v>
      </c>
    </row>
    <row r="6145" spans="1:13">
      <c r="A6145" t="n">
        <v>47740</v>
      </c>
      <c r="B6145" s="56" t="n">
        <v>25</v>
      </c>
      <c r="C6145" s="7" t="n">
        <v>1</v>
      </c>
      <c r="D6145" s="7" t="n">
        <v>60</v>
      </c>
      <c r="E6145" s="7" t="n">
        <v>640</v>
      </c>
      <c r="F6145" s="7" t="n">
        <v>2</v>
      </c>
    </row>
    <row r="6146" spans="1:13">
      <c r="A6146" t="s">
        <v>4</v>
      </c>
      <c r="B6146" s="4" t="s">
        <v>5</v>
      </c>
      <c r="C6146" s="4" t="s">
        <v>13</v>
      </c>
      <c r="D6146" s="4" t="s">
        <v>10</v>
      </c>
      <c r="E6146" s="4" t="s">
        <v>6</v>
      </c>
    </row>
    <row r="6147" spans="1:13">
      <c r="A6147" t="n">
        <v>47747</v>
      </c>
      <c r="B6147" s="48" t="n">
        <v>51</v>
      </c>
      <c r="C6147" s="7" t="n">
        <v>4</v>
      </c>
      <c r="D6147" s="7" t="n">
        <v>7032</v>
      </c>
      <c r="E6147" s="7" t="s">
        <v>241</v>
      </c>
    </row>
    <row r="6148" spans="1:13">
      <c r="A6148" t="s">
        <v>4</v>
      </c>
      <c r="B6148" s="4" t="s">
        <v>5</v>
      </c>
      <c r="C6148" s="4" t="s">
        <v>10</v>
      </c>
    </row>
    <row r="6149" spans="1:13">
      <c r="A6149" t="n">
        <v>47760</v>
      </c>
      <c r="B6149" s="32" t="n">
        <v>16</v>
      </c>
      <c r="C6149" s="7" t="n">
        <v>0</v>
      </c>
    </row>
    <row r="6150" spans="1:13">
      <c r="A6150" t="s">
        <v>4</v>
      </c>
      <c r="B6150" s="4" t="s">
        <v>5</v>
      </c>
      <c r="C6150" s="4" t="s">
        <v>10</v>
      </c>
      <c r="D6150" s="4" t="s">
        <v>13</v>
      </c>
      <c r="E6150" s="4" t="s">
        <v>9</v>
      </c>
      <c r="F6150" s="4" t="s">
        <v>81</v>
      </c>
      <c r="G6150" s="4" t="s">
        <v>13</v>
      </c>
      <c r="H6150" s="4" t="s">
        <v>13</v>
      </c>
    </row>
    <row r="6151" spans="1:13">
      <c r="A6151" t="n">
        <v>47763</v>
      </c>
      <c r="B6151" s="49" t="n">
        <v>26</v>
      </c>
      <c r="C6151" s="7" t="n">
        <v>7032</v>
      </c>
      <c r="D6151" s="7" t="n">
        <v>17</v>
      </c>
      <c r="E6151" s="7" t="n">
        <v>18459</v>
      </c>
      <c r="F6151" s="7" t="s">
        <v>498</v>
      </c>
      <c r="G6151" s="7" t="n">
        <v>2</v>
      </c>
      <c r="H6151" s="7" t="n">
        <v>0</v>
      </c>
    </row>
    <row r="6152" spans="1:13">
      <c r="A6152" t="s">
        <v>4</v>
      </c>
      <c r="B6152" s="4" t="s">
        <v>5</v>
      </c>
    </row>
    <row r="6153" spans="1:13">
      <c r="A6153" t="n">
        <v>47793</v>
      </c>
      <c r="B6153" s="50" t="n">
        <v>28</v>
      </c>
    </row>
    <row r="6154" spans="1:13">
      <c r="A6154" t="s">
        <v>4</v>
      </c>
      <c r="B6154" s="4" t="s">
        <v>5</v>
      </c>
      <c r="C6154" s="4" t="s">
        <v>13</v>
      </c>
      <c r="D6154" s="4" t="s">
        <v>10</v>
      </c>
      <c r="E6154" s="4" t="s">
        <v>10</v>
      </c>
      <c r="F6154" s="4" t="s">
        <v>13</v>
      </c>
    </row>
    <row r="6155" spans="1:13">
      <c r="A6155" t="n">
        <v>47794</v>
      </c>
      <c r="B6155" s="56" t="n">
        <v>25</v>
      </c>
      <c r="C6155" s="7" t="n">
        <v>1</v>
      </c>
      <c r="D6155" s="7" t="n">
        <v>65535</v>
      </c>
      <c r="E6155" s="7" t="n">
        <v>65535</v>
      </c>
      <c r="F6155" s="7" t="n">
        <v>0</v>
      </c>
    </row>
    <row r="6156" spans="1:13">
      <c r="A6156" t="s">
        <v>4</v>
      </c>
      <c r="B6156" s="4" t="s">
        <v>5</v>
      </c>
      <c r="C6156" s="4" t="s">
        <v>13</v>
      </c>
      <c r="D6156" s="4" t="s">
        <v>10</v>
      </c>
      <c r="E6156" s="4" t="s">
        <v>24</v>
      </c>
    </row>
    <row r="6157" spans="1:13">
      <c r="A6157" t="n">
        <v>47801</v>
      </c>
      <c r="B6157" s="22" t="n">
        <v>58</v>
      </c>
      <c r="C6157" s="7" t="n">
        <v>101</v>
      </c>
      <c r="D6157" s="7" t="n">
        <v>500</v>
      </c>
      <c r="E6157" s="7" t="n">
        <v>1</v>
      </c>
    </row>
    <row r="6158" spans="1:13">
      <c r="A6158" t="s">
        <v>4</v>
      </c>
      <c r="B6158" s="4" t="s">
        <v>5</v>
      </c>
      <c r="C6158" s="4" t="s">
        <v>13</v>
      </c>
      <c r="D6158" s="4" t="s">
        <v>10</v>
      </c>
    </row>
    <row r="6159" spans="1:13">
      <c r="A6159" t="n">
        <v>47809</v>
      </c>
      <c r="B6159" s="22" t="n">
        <v>58</v>
      </c>
      <c r="C6159" s="7" t="n">
        <v>254</v>
      </c>
      <c r="D6159" s="7" t="n">
        <v>0</v>
      </c>
    </row>
    <row r="6160" spans="1:13">
      <c r="A6160" t="s">
        <v>4</v>
      </c>
      <c r="B6160" s="4" t="s">
        <v>5</v>
      </c>
      <c r="C6160" s="4" t="s">
        <v>13</v>
      </c>
      <c r="D6160" s="4" t="s">
        <v>10</v>
      </c>
      <c r="E6160" s="4" t="s">
        <v>10</v>
      </c>
      <c r="F6160" s="4" t="s">
        <v>9</v>
      </c>
    </row>
    <row r="6161" spans="1:8">
      <c r="A6161" t="n">
        <v>47813</v>
      </c>
      <c r="B6161" s="40" t="n">
        <v>84</v>
      </c>
      <c r="C6161" s="7" t="n">
        <v>1</v>
      </c>
      <c r="D6161" s="7" t="n">
        <v>0</v>
      </c>
      <c r="E6161" s="7" t="n">
        <v>0</v>
      </c>
      <c r="F6161" s="7" t="n">
        <v>0</v>
      </c>
    </row>
    <row r="6162" spans="1:8">
      <c r="A6162" t="s">
        <v>4</v>
      </c>
      <c r="B6162" s="4" t="s">
        <v>5</v>
      </c>
      <c r="C6162" s="4" t="s">
        <v>13</v>
      </c>
    </row>
    <row r="6163" spans="1:8">
      <c r="A6163" t="n">
        <v>47823</v>
      </c>
      <c r="B6163" s="43" t="n">
        <v>116</v>
      </c>
      <c r="C6163" s="7" t="n">
        <v>0</v>
      </c>
    </row>
    <row r="6164" spans="1:8">
      <c r="A6164" t="s">
        <v>4</v>
      </c>
      <c r="B6164" s="4" t="s">
        <v>5</v>
      </c>
      <c r="C6164" s="4" t="s">
        <v>13</v>
      </c>
      <c r="D6164" s="4" t="s">
        <v>10</v>
      </c>
    </row>
    <row r="6165" spans="1:8">
      <c r="A6165" t="n">
        <v>47825</v>
      </c>
      <c r="B6165" s="43" t="n">
        <v>116</v>
      </c>
      <c r="C6165" s="7" t="n">
        <v>2</v>
      </c>
      <c r="D6165" s="7" t="n">
        <v>1</v>
      </c>
    </row>
    <row r="6166" spans="1:8">
      <c r="A6166" t="s">
        <v>4</v>
      </c>
      <c r="B6166" s="4" t="s">
        <v>5</v>
      </c>
      <c r="C6166" s="4" t="s">
        <v>13</v>
      </c>
      <c r="D6166" s="4" t="s">
        <v>9</v>
      </c>
    </row>
    <row r="6167" spans="1:8">
      <c r="A6167" t="n">
        <v>47829</v>
      </c>
      <c r="B6167" s="43" t="n">
        <v>116</v>
      </c>
      <c r="C6167" s="7" t="n">
        <v>5</v>
      </c>
      <c r="D6167" s="7" t="n">
        <v>1120403456</v>
      </c>
    </row>
    <row r="6168" spans="1:8">
      <c r="A6168" t="s">
        <v>4</v>
      </c>
      <c r="B6168" s="4" t="s">
        <v>5</v>
      </c>
      <c r="C6168" s="4" t="s">
        <v>13</v>
      </c>
      <c r="D6168" s="4" t="s">
        <v>10</v>
      </c>
    </row>
    <row r="6169" spans="1:8">
      <c r="A6169" t="n">
        <v>47835</v>
      </c>
      <c r="B6169" s="43" t="n">
        <v>116</v>
      </c>
      <c r="C6169" s="7" t="n">
        <v>6</v>
      </c>
      <c r="D6169" s="7" t="n">
        <v>1</v>
      </c>
    </row>
    <row r="6170" spans="1:8">
      <c r="A6170" t="s">
        <v>4</v>
      </c>
      <c r="B6170" s="4" t="s">
        <v>5</v>
      </c>
      <c r="C6170" s="4" t="s">
        <v>13</v>
      </c>
      <c r="D6170" s="4" t="s">
        <v>13</v>
      </c>
      <c r="E6170" s="4" t="s">
        <v>24</v>
      </c>
      <c r="F6170" s="4" t="s">
        <v>24</v>
      </c>
      <c r="G6170" s="4" t="s">
        <v>24</v>
      </c>
      <c r="H6170" s="4" t="s">
        <v>10</v>
      </c>
    </row>
    <row r="6171" spans="1:8">
      <c r="A6171" t="n">
        <v>47839</v>
      </c>
      <c r="B6171" s="39" t="n">
        <v>45</v>
      </c>
      <c r="C6171" s="7" t="n">
        <v>2</v>
      </c>
      <c r="D6171" s="7" t="n">
        <v>3</v>
      </c>
      <c r="E6171" s="7" t="n">
        <v>-3.80999994277954</v>
      </c>
      <c r="F6171" s="7" t="n">
        <v>14.7200002670288</v>
      </c>
      <c r="G6171" s="7" t="n">
        <v>-193.199996948242</v>
      </c>
      <c r="H6171" s="7" t="n">
        <v>0</v>
      </c>
    </row>
    <row r="6172" spans="1:8">
      <c r="A6172" t="s">
        <v>4</v>
      </c>
      <c r="B6172" s="4" t="s">
        <v>5</v>
      </c>
      <c r="C6172" s="4" t="s">
        <v>13</v>
      </c>
      <c r="D6172" s="4" t="s">
        <v>13</v>
      </c>
      <c r="E6172" s="4" t="s">
        <v>24</v>
      </c>
      <c r="F6172" s="4" t="s">
        <v>24</v>
      </c>
      <c r="G6172" s="4" t="s">
        <v>24</v>
      </c>
      <c r="H6172" s="4" t="s">
        <v>10</v>
      </c>
      <c r="I6172" s="4" t="s">
        <v>13</v>
      </c>
    </row>
    <row r="6173" spans="1:8">
      <c r="A6173" t="n">
        <v>47856</v>
      </c>
      <c r="B6173" s="39" t="n">
        <v>45</v>
      </c>
      <c r="C6173" s="7" t="n">
        <v>4</v>
      </c>
      <c r="D6173" s="7" t="n">
        <v>3</v>
      </c>
      <c r="E6173" s="7" t="n">
        <v>2.13000011444092</v>
      </c>
      <c r="F6173" s="7" t="n">
        <v>92.4499969482422</v>
      </c>
      <c r="G6173" s="7" t="n">
        <v>360</v>
      </c>
      <c r="H6173" s="7" t="n">
        <v>0</v>
      </c>
      <c r="I6173" s="7" t="n">
        <v>0</v>
      </c>
    </row>
    <row r="6174" spans="1:8">
      <c r="A6174" t="s">
        <v>4</v>
      </c>
      <c r="B6174" s="4" t="s">
        <v>5</v>
      </c>
      <c r="C6174" s="4" t="s">
        <v>13</v>
      </c>
      <c r="D6174" s="4" t="s">
        <v>13</v>
      </c>
      <c r="E6174" s="4" t="s">
        <v>24</v>
      </c>
      <c r="F6174" s="4" t="s">
        <v>10</v>
      </c>
    </row>
    <row r="6175" spans="1:8">
      <c r="A6175" t="n">
        <v>47874</v>
      </c>
      <c r="B6175" s="39" t="n">
        <v>45</v>
      </c>
      <c r="C6175" s="7" t="n">
        <v>5</v>
      </c>
      <c r="D6175" s="7" t="n">
        <v>3</v>
      </c>
      <c r="E6175" s="7" t="n">
        <v>1.29999995231628</v>
      </c>
      <c r="F6175" s="7" t="n">
        <v>0</v>
      </c>
    </row>
    <row r="6176" spans="1:8">
      <c r="A6176" t="s">
        <v>4</v>
      </c>
      <c r="B6176" s="4" t="s">
        <v>5</v>
      </c>
      <c r="C6176" s="4" t="s">
        <v>13</v>
      </c>
      <c r="D6176" s="4" t="s">
        <v>13</v>
      </c>
      <c r="E6176" s="4" t="s">
        <v>24</v>
      </c>
      <c r="F6176" s="4" t="s">
        <v>10</v>
      </c>
    </row>
    <row r="6177" spans="1:9">
      <c r="A6177" t="n">
        <v>47883</v>
      </c>
      <c r="B6177" s="39" t="n">
        <v>45</v>
      </c>
      <c r="C6177" s="7" t="n">
        <v>11</v>
      </c>
      <c r="D6177" s="7" t="n">
        <v>3</v>
      </c>
      <c r="E6177" s="7" t="n">
        <v>38.7999992370605</v>
      </c>
      <c r="F6177" s="7" t="n">
        <v>0</v>
      </c>
    </row>
    <row r="6178" spans="1:9">
      <c r="A6178" t="s">
        <v>4</v>
      </c>
      <c r="B6178" s="4" t="s">
        <v>5</v>
      </c>
      <c r="C6178" s="4" t="s">
        <v>13</v>
      </c>
      <c r="D6178" s="4" t="s">
        <v>13</v>
      </c>
      <c r="E6178" s="4" t="s">
        <v>24</v>
      </c>
      <c r="F6178" s="4" t="s">
        <v>10</v>
      </c>
    </row>
    <row r="6179" spans="1:9">
      <c r="A6179" t="n">
        <v>47892</v>
      </c>
      <c r="B6179" s="39" t="n">
        <v>45</v>
      </c>
      <c r="C6179" s="7" t="n">
        <v>5</v>
      </c>
      <c r="D6179" s="7" t="n">
        <v>3</v>
      </c>
      <c r="E6179" s="7" t="n">
        <v>1</v>
      </c>
      <c r="F6179" s="7" t="n">
        <v>4000</v>
      </c>
    </row>
    <row r="6180" spans="1:9">
      <c r="A6180" t="s">
        <v>4</v>
      </c>
      <c r="B6180" s="4" t="s">
        <v>5</v>
      </c>
      <c r="C6180" s="4" t="s">
        <v>10</v>
      </c>
      <c r="D6180" s="4" t="s">
        <v>10</v>
      </c>
      <c r="E6180" s="4" t="s">
        <v>10</v>
      </c>
    </row>
    <row r="6181" spans="1:9">
      <c r="A6181" t="n">
        <v>47901</v>
      </c>
      <c r="B6181" s="45" t="n">
        <v>61</v>
      </c>
      <c r="C6181" s="7" t="n">
        <v>27</v>
      </c>
      <c r="D6181" s="7" t="n">
        <v>65533</v>
      </c>
      <c r="E6181" s="7" t="n">
        <v>0</v>
      </c>
    </row>
    <row r="6182" spans="1:9">
      <c r="A6182" t="s">
        <v>4</v>
      </c>
      <c r="B6182" s="4" t="s">
        <v>5</v>
      </c>
      <c r="C6182" s="4" t="s">
        <v>10</v>
      </c>
      <c r="D6182" s="4" t="s">
        <v>24</v>
      </c>
      <c r="E6182" s="4" t="s">
        <v>24</v>
      </c>
      <c r="F6182" s="4" t="s">
        <v>24</v>
      </c>
      <c r="G6182" s="4" t="s">
        <v>10</v>
      </c>
      <c r="H6182" s="4" t="s">
        <v>10</v>
      </c>
    </row>
    <row r="6183" spans="1:9">
      <c r="A6183" t="n">
        <v>47908</v>
      </c>
      <c r="B6183" s="44" t="n">
        <v>60</v>
      </c>
      <c r="C6183" s="7" t="n">
        <v>27</v>
      </c>
      <c r="D6183" s="7" t="n">
        <v>0</v>
      </c>
      <c r="E6183" s="7" t="n">
        <v>0</v>
      </c>
      <c r="F6183" s="7" t="n">
        <v>0</v>
      </c>
      <c r="G6183" s="7" t="n">
        <v>0</v>
      </c>
      <c r="H6183" s="7" t="n">
        <v>0</v>
      </c>
    </row>
    <row r="6184" spans="1:9">
      <c r="A6184" t="s">
        <v>4</v>
      </c>
      <c r="B6184" s="4" t="s">
        <v>5</v>
      </c>
      <c r="C6184" s="4" t="s">
        <v>13</v>
      </c>
      <c r="D6184" s="4" t="s">
        <v>10</v>
      </c>
      <c r="E6184" s="4" t="s">
        <v>6</v>
      </c>
      <c r="F6184" s="4" t="s">
        <v>6</v>
      </c>
      <c r="G6184" s="4" t="s">
        <v>6</v>
      </c>
      <c r="H6184" s="4" t="s">
        <v>6</v>
      </c>
    </row>
    <row r="6185" spans="1:9">
      <c r="A6185" t="n">
        <v>47927</v>
      </c>
      <c r="B6185" s="48" t="n">
        <v>51</v>
      </c>
      <c r="C6185" s="7" t="n">
        <v>3</v>
      </c>
      <c r="D6185" s="7" t="n">
        <v>27</v>
      </c>
      <c r="E6185" s="7" t="s">
        <v>173</v>
      </c>
      <c r="F6185" s="7" t="s">
        <v>78</v>
      </c>
      <c r="G6185" s="7" t="s">
        <v>79</v>
      </c>
      <c r="H6185" s="7" t="s">
        <v>78</v>
      </c>
    </row>
    <row r="6186" spans="1:9">
      <c r="A6186" t="s">
        <v>4</v>
      </c>
      <c r="B6186" s="4" t="s">
        <v>5</v>
      </c>
      <c r="C6186" s="4" t="s">
        <v>13</v>
      </c>
      <c r="D6186" s="4" t="s">
        <v>10</v>
      </c>
    </row>
    <row r="6187" spans="1:9">
      <c r="A6187" t="n">
        <v>47940</v>
      </c>
      <c r="B6187" s="22" t="n">
        <v>58</v>
      </c>
      <c r="C6187" s="7" t="n">
        <v>255</v>
      </c>
      <c r="D6187" s="7" t="n">
        <v>0</v>
      </c>
    </row>
    <row r="6188" spans="1:9">
      <c r="A6188" t="s">
        <v>4</v>
      </c>
      <c r="B6188" s="4" t="s">
        <v>5</v>
      </c>
      <c r="C6188" s="4" t="s">
        <v>10</v>
      </c>
      <c r="D6188" s="4" t="s">
        <v>24</v>
      </c>
      <c r="E6188" s="4" t="s">
        <v>24</v>
      </c>
      <c r="F6188" s="4" t="s">
        <v>13</v>
      </c>
    </row>
    <row r="6189" spans="1:9">
      <c r="A6189" t="n">
        <v>47944</v>
      </c>
      <c r="B6189" s="77" t="n">
        <v>52</v>
      </c>
      <c r="C6189" s="7" t="n">
        <v>27</v>
      </c>
      <c r="D6189" s="7" t="n">
        <v>180</v>
      </c>
      <c r="E6189" s="7" t="n">
        <v>5</v>
      </c>
      <c r="F6189" s="7" t="n">
        <v>0</v>
      </c>
    </row>
    <row r="6190" spans="1:9">
      <c r="A6190" t="s">
        <v>4</v>
      </c>
      <c r="B6190" s="4" t="s">
        <v>5</v>
      </c>
      <c r="C6190" s="4" t="s">
        <v>10</v>
      </c>
    </row>
    <row r="6191" spans="1:9">
      <c r="A6191" t="n">
        <v>47956</v>
      </c>
      <c r="B6191" s="54" t="n">
        <v>54</v>
      </c>
      <c r="C6191" s="7" t="n">
        <v>27</v>
      </c>
    </row>
    <row r="6192" spans="1:9">
      <c r="A6192" t="s">
        <v>4</v>
      </c>
      <c r="B6192" s="4" t="s">
        <v>5</v>
      </c>
      <c r="C6192" s="4" t="s">
        <v>10</v>
      </c>
    </row>
    <row r="6193" spans="1:8">
      <c r="A6193" t="n">
        <v>47959</v>
      </c>
      <c r="B6193" s="32" t="n">
        <v>16</v>
      </c>
      <c r="C6193" s="7" t="n">
        <v>300</v>
      </c>
    </row>
    <row r="6194" spans="1:8">
      <c r="A6194" t="s">
        <v>4</v>
      </c>
      <c r="B6194" s="4" t="s">
        <v>5</v>
      </c>
      <c r="C6194" s="4" t="s">
        <v>10</v>
      </c>
      <c r="D6194" s="4" t="s">
        <v>10</v>
      </c>
      <c r="E6194" s="4" t="s">
        <v>10</v>
      </c>
    </row>
    <row r="6195" spans="1:8">
      <c r="A6195" t="n">
        <v>47962</v>
      </c>
      <c r="B6195" s="45" t="n">
        <v>61</v>
      </c>
      <c r="C6195" s="7" t="n">
        <v>27</v>
      </c>
      <c r="D6195" s="7" t="n">
        <v>29</v>
      </c>
      <c r="E6195" s="7" t="n">
        <v>1000</v>
      </c>
    </row>
    <row r="6196" spans="1:8">
      <c r="A6196" t="s">
        <v>4</v>
      </c>
      <c r="B6196" s="4" t="s">
        <v>5</v>
      </c>
      <c r="C6196" s="4" t="s">
        <v>13</v>
      </c>
      <c r="D6196" s="4" t="s">
        <v>10</v>
      </c>
      <c r="E6196" s="4" t="s">
        <v>6</v>
      </c>
    </row>
    <row r="6197" spans="1:8">
      <c r="A6197" t="n">
        <v>47969</v>
      </c>
      <c r="B6197" s="48" t="n">
        <v>51</v>
      </c>
      <c r="C6197" s="7" t="n">
        <v>4</v>
      </c>
      <c r="D6197" s="7" t="n">
        <v>27</v>
      </c>
      <c r="E6197" s="7" t="s">
        <v>97</v>
      </c>
    </row>
    <row r="6198" spans="1:8">
      <c r="A6198" t="s">
        <v>4</v>
      </c>
      <c r="B6198" s="4" t="s">
        <v>5</v>
      </c>
      <c r="C6198" s="4" t="s">
        <v>10</v>
      </c>
    </row>
    <row r="6199" spans="1:8">
      <c r="A6199" t="n">
        <v>47982</v>
      </c>
      <c r="B6199" s="32" t="n">
        <v>16</v>
      </c>
      <c r="C6199" s="7" t="n">
        <v>0</v>
      </c>
    </row>
    <row r="6200" spans="1:8">
      <c r="A6200" t="s">
        <v>4</v>
      </c>
      <c r="B6200" s="4" t="s">
        <v>5</v>
      </c>
      <c r="C6200" s="4" t="s">
        <v>10</v>
      </c>
      <c r="D6200" s="4" t="s">
        <v>13</v>
      </c>
      <c r="E6200" s="4" t="s">
        <v>9</v>
      </c>
      <c r="F6200" s="4" t="s">
        <v>81</v>
      </c>
      <c r="G6200" s="4" t="s">
        <v>13</v>
      </c>
      <c r="H6200" s="4" t="s">
        <v>13</v>
      </c>
      <c r="I6200" s="4" t="s">
        <v>13</v>
      </c>
      <c r="J6200" s="4" t="s">
        <v>9</v>
      </c>
      <c r="K6200" s="4" t="s">
        <v>81</v>
      </c>
      <c r="L6200" s="4" t="s">
        <v>13</v>
      </c>
      <c r="M6200" s="4" t="s">
        <v>13</v>
      </c>
    </row>
    <row r="6201" spans="1:8">
      <c r="A6201" t="n">
        <v>47985</v>
      </c>
      <c r="B6201" s="49" t="n">
        <v>26</v>
      </c>
      <c r="C6201" s="7" t="n">
        <v>27</v>
      </c>
      <c r="D6201" s="7" t="n">
        <v>17</v>
      </c>
      <c r="E6201" s="7" t="n">
        <v>31328</v>
      </c>
      <c r="F6201" s="7" t="s">
        <v>499</v>
      </c>
      <c r="G6201" s="7" t="n">
        <v>2</v>
      </c>
      <c r="H6201" s="7" t="n">
        <v>3</v>
      </c>
      <c r="I6201" s="7" t="n">
        <v>17</v>
      </c>
      <c r="J6201" s="7" t="n">
        <v>31329</v>
      </c>
      <c r="K6201" s="7" t="s">
        <v>500</v>
      </c>
      <c r="L6201" s="7" t="n">
        <v>2</v>
      </c>
      <c r="M6201" s="7" t="n">
        <v>0</v>
      </c>
    </row>
    <row r="6202" spans="1:8">
      <c r="A6202" t="s">
        <v>4</v>
      </c>
      <c r="B6202" s="4" t="s">
        <v>5</v>
      </c>
    </row>
    <row r="6203" spans="1:8">
      <c r="A6203" t="n">
        <v>48087</v>
      </c>
      <c r="B6203" s="50" t="n">
        <v>28</v>
      </c>
    </row>
    <row r="6204" spans="1:8">
      <c r="A6204" t="s">
        <v>4</v>
      </c>
      <c r="B6204" s="4" t="s">
        <v>5</v>
      </c>
      <c r="C6204" s="4" t="s">
        <v>13</v>
      </c>
      <c r="D6204" s="4" t="s">
        <v>10</v>
      </c>
      <c r="E6204" s="4" t="s">
        <v>6</v>
      </c>
      <c r="F6204" s="4" t="s">
        <v>6</v>
      </c>
      <c r="G6204" s="4" t="s">
        <v>6</v>
      </c>
      <c r="H6204" s="4" t="s">
        <v>6</v>
      </c>
    </row>
    <row r="6205" spans="1:8">
      <c r="A6205" t="n">
        <v>48088</v>
      </c>
      <c r="B6205" s="48" t="n">
        <v>51</v>
      </c>
      <c r="C6205" s="7" t="n">
        <v>3</v>
      </c>
      <c r="D6205" s="7" t="n">
        <v>29</v>
      </c>
      <c r="E6205" s="7" t="s">
        <v>77</v>
      </c>
      <c r="F6205" s="7" t="s">
        <v>78</v>
      </c>
      <c r="G6205" s="7" t="s">
        <v>79</v>
      </c>
      <c r="H6205" s="7" t="s">
        <v>78</v>
      </c>
    </row>
    <row r="6206" spans="1:8">
      <c r="A6206" t="s">
        <v>4</v>
      </c>
      <c r="B6206" s="4" t="s">
        <v>5</v>
      </c>
      <c r="C6206" s="4" t="s">
        <v>10</v>
      </c>
      <c r="D6206" s="4" t="s">
        <v>13</v>
      </c>
      <c r="E6206" s="4" t="s">
        <v>24</v>
      </c>
      <c r="F6206" s="4" t="s">
        <v>10</v>
      </c>
    </row>
    <row r="6207" spans="1:8">
      <c r="A6207" t="n">
        <v>48101</v>
      </c>
      <c r="B6207" s="52" t="n">
        <v>59</v>
      </c>
      <c r="C6207" s="7" t="n">
        <v>29</v>
      </c>
      <c r="D6207" s="7" t="n">
        <v>16</v>
      </c>
      <c r="E6207" s="7" t="n">
        <v>0.150000005960464</v>
      </c>
      <c r="F6207" s="7" t="n">
        <v>0</v>
      </c>
    </row>
    <row r="6208" spans="1:8">
      <c r="A6208" t="s">
        <v>4</v>
      </c>
      <c r="B6208" s="4" t="s">
        <v>5</v>
      </c>
      <c r="C6208" s="4" t="s">
        <v>10</v>
      </c>
    </row>
    <row r="6209" spans="1:13">
      <c r="A6209" t="n">
        <v>48111</v>
      </c>
      <c r="B6209" s="32" t="n">
        <v>16</v>
      </c>
      <c r="C6209" s="7" t="n">
        <v>1000</v>
      </c>
    </row>
    <row r="6210" spans="1:13">
      <c r="A6210" t="s">
        <v>4</v>
      </c>
      <c r="B6210" s="4" t="s">
        <v>5</v>
      </c>
      <c r="C6210" s="4" t="s">
        <v>10</v>
      </c>
      <c r="D6210" s="4" t="s">
        <v>24</v>
      </c>
      <c r="E6210" s="4" t="s">
        <v>24</v>
      </c>
      <c r="F6210" s="4" t="s">
        <v>13</v>
      </c>
    </row>
    <row r="6211" spans="1:13">
      <c r="A6211" t="n">
        <v>48114</v>
      </c>
      <c r="B6211" s="77" t="n">
        <v>52</v>
      </c>
      <c r="C6211" s="7" t="n">
        <v>29</v>
      </c>
      <c r="D6211" s="7" t="n">
        <v>54.0999984741211</v>
      </c>
      <c r="E6211" s="7" t="n">
        <v>10</v>
      </c>
      <c r="F6211" s="7" t="n">
        <v>0</v>
      </c>
    </row>
    <row r="6212" spans="1:13">
      <c r="A6212" t="s">
        <v>4</v>
      </c>
      <c r="B6212" s="4" t="s">
        <v>5</v>
      </c>
      <c r="C6212" s="4" t="s">
        <v>10</v>
      </c>
    </row>
    <row r="6213" spans="1:13">
      <c r="A6213" t="n">
        <v>48126</v>
      </c>
      <c r="B6213" s="54" t="n">
        <v>54</v>
      </c>
      <c r="C6213" s="7" t="n">
        <v>29</v>
      </c>
    </row>
    <row r="6214" spans="1:13">
      <c r="A6214" t="s">
        <v>4</v>
      </c>
      <c r="B6214" s="4" t="s">
        <v>5</v>
      </c>
      <c r="C6214" s="4" t="s">
        <v>10</v>
      </c>
      <c r="D6214" s="4" t="s">
        <v>13</v>
      </c>
      <c r="E6214" s="4" t="s">
        <v>6</v>
      </c>
      <c r="F6214" s="4" t="s">
        <v>24</v>
      </c>
      <c r="G6214" s="4" t="s">
        <v>24</v>
      </c>
      <c r="H6214" s="4" t="s">
        <v>24</v>
      </c>
    </row>
    <row r="6215" spans="1:13">
      <c r="A6215" t="n">
        <v>48129</v>
      </c>
      <c r="B6215" s="55" t="n">
        <v>48</v>
      </c>
      <c r="C6215" s="7" t="n">
        <v>29</v>
      </c>
      <c r="D6215" s="7" t="n">
        <v>0</v>
      </c>
      <c r="E6215" s="7" t="s">
        <v>69</v>
      </c>
      <c r="F6215" s="7" t="n">
        <v>-1</v>
      </c>
      <c r="G6215" s="7" t="n">
        <v>1</v>
      </c>
      <c r="H6215" s="7" t="n">
        <v>0</v>
      </c>
    </row>
    <row r="6216" spans="1:13">
      <c r="A6216" t="s">
        <v>4</v>
      </c>
      <c r="B6216" s="4" t="s">
        <v>5</v>
      </c>
      <c r="C6216" s="4" t="s">
        <v>10</v>
      </c>
      <c r="D6216" s="4" t="s">
        <v>10</v>
      </c>
      <c r="E6216" s="4" t="s">
        <v>10</v>
      </c>
    </row>
    <row r="6217" spans="1:13">
      <c r="A6217" t="n">
        <v>48158</v>
      </c>
      <c r="B6217" s="45" t="n">
        <v>61</v>
      </c>
      <c r="C6217" s="7" t="n">
        <v>29</v>
      </c>
      <c r="D6217" s="7" t="n">
        <v>27</v>
      </c>
      <c r="E6217" s="7" t="n">
        <v>1000</v>
      </c>
    </row>
    <row r="6218" spans="1:13">
      <c r="A6218" t="s">
        <v>4</v>
      </c>
      <c r="B6218" s="4" t="s">
        <v>5</v>
      </c>
      <c r="C6218" s="4" t="s">
        <v>13</v>
      </c>
      <c r="D6218" s="4" t="s">
        <v>10</v>
      </c>
      <c r="E6218" s="4" t="s">
        <v>6</v>
      </c>
    </row>
    <row r="6219" spans="1:13">
      <c r="A6219" t="n">
        <v>48165</v>
      </c>
      <c r="B6219" s="48" t="n">
        <v>51</v>
      </c>
      <c r="C6219" s="7" t="n">
        <v>4</v>
      </c>
      <c r="D6219" s="7" t="n">
        <v>29</v>
      </c>
      <c r="E6219" s="7" t="s">
        <v>241</v>
      </c>
    </row>
    <row r="6220" spans="1:13">
      <c r="A6220" t="s">
        <v>4</v>
      </c>
      <c r="B6220" s="4" t="s">
        <v>5</v>
      </c>
      <c r="C6220" s="4" t="s">
        <v>10</v>
      </c>
    </row>
    <row r="6221" spans="1:13">
      <c r="A6221" t="n">
        <v>48178</v>
      </c>
      <c r="B6221" s="32" t="n">
        <v>16</v>
      </c>
      <c r="C6221" s="7" t="n">
        <v>0</v>
      </c>
    </row>
    <row r="6222" spans="1:13">
      <c r="A6222" t="s">
        <v>4</v>
      </c>
      <c r="B6222" s="4" t="s">
        <v>5</v>
      </c>
      <c r="C6222" s="4" t="s">
        <v>10</v>
      </c>
      <c r="D6222" s="4" t="s">
        <v>13</v>
      </c>
      <c r="E6222" s="4" t="s">
        <v>9</v>
      </c>
      <c r="F6222" s="4" t="s">
        <v>81</v>
      </c>
      <c r="G6222" s="4" t="s">
        <v>13</v>
      </c>
      <c r="H6222" s="4" t="s">
        <v>13</v>
      </c>
      <c r="I6222" s="4" t="s">
        <v>13</v>
      </c>
      <c r="J6222" s="4" t="s">
        <v>9</v>
      </c>
      <c r="K6222" s="4" t="s">
        <v>81</v>
      </c>
      <c r="L6222" s="4" t="s">
        <v>13</v>
      </c>
      <c r="M6222" s="4" t="s">
        <v>13</v>
      </c>
    </row>
    <row r="6223" spans="1:13">
      <c r="A6223" t="n">
        <v>48181</v>
      </c>
      <c r="B6223" s="49" t="n">
        <v>26</v>
      </c>
      <c r="C6223" s="7" t="n">
        <v>29</v>
      </c>
      <c r="D6223" s="7" t="n">
        <v>17</v>
      </c>
      <c r="E6223" s="7" t="n">
        <v>39340</v>
      </c>
      <c r="F6223" s="7" t="s">
        <v>501</v>
      </c>
      <c r="G6223" s="7" t="n">
        <v>2</v>
      </c>
      <c r="H6223" s="7" t="n">
        <v>3</v>
      </c>
      <c r="I6223" s="7" t="n">
        <v>17</v>
      </c>
      <c r="J6223" s="7" t="n">
        <v>39341</v>
      </c>
      <c r="K6223" s="7" t="s">
        <v>502</v>
      </c>
      <c r="L6223" s="7" t="n">
        <v>2</v>
      </c>
      <c r="M6223" s="7" t="n">
        <v>0</v>
      </c>
    </row>
    <row r="6224" spans="1:13">
      <c r="A6224" t="s">
        <v>4</v>
      </c>
      <c r="B6224" s="4" t="s">
        <v>5</v>
      </c>
    </row>
    <row r="6225" spans="1:13">
      <c r="A6225" t="n">
        <v>48341</v>
      </c>
      <c r="B6225" s="50" t="n">
        <v>28</v>
      </c>
    </row>
    <row r="6226" spans="1:13">
      <c r="A6226" t="s">
        <v>4</v>
      </c>
      <c r="B6226" s="4" t="s">
        <v>5</v>
      </c>
      <c r="C6226" s="4" t="s">
        <v>13</v>
      </c>
      <c r="D6226" s="4" t="s">
        <v>10</v>
      </c>
      <c r="E6226" s="4" t="s">
        <v>6</v>
      </c>
    </row>
    <row r="6227" spans="1:13">
      <c r="A6227" t="n">
        <v>48342</v>
      </c>
      <c r="B6227" s="48" t="n">
        <v>51</v>
      </c>
      <c r="C6227" s="7" t="n">
        <v>4</v>
      </c>
      <c r="D6227" s="7" t="n">
        <v>27</v>
      </c>
      <c r="E6227" s="7" t="s">
        <v>503</v>
      </c>
    </row>
    <row r="6228" spans="1:13">
      <c r="A6228" t="s">
        <v>4</v>
      </c>
      <c r="B6228" s="4" t="s">
        <v>5</v>
      </c>
      <c r="C6228" s="4" t="s">
        <v>10</v>
      </c>
    </row>
    <row r="6229" spans="1:13">
      <c r="A6229" t="n">
        <v>48356</v>
      </c>
      <c r="B6229" s="32" t="n">
        <v>16</v>
      </c>
      <c r="C6229" s="7" t="n">
        <v>0</v>
      </c>
    </row>
    <row r="6230" spans="1:13">
      <c r="A6230" t="s">
        <v>4</v>
      </c>
      <c r="B6230" s="4" t="s">
        <v>5</v>
      </c>
      <c r="C6230" s="4" t="s">
        <v>10</v>
      </c>
      <c r="D6230" s="4" t="s">
        <v>13</v>
      </c>
      <c r="E6230" s="4" t="s">
        <v>9</v>
      </c>
      <c r="F6230" s="4" t="s">
        <v>81</v>
      </c>
      <c r="G6230" s="4" t="s">
        <v>13</v>
      </c>
      <c r="H6230" s="4" t="s">
        <v>13</v>
      </c>
      <c r="I6230" s="4" t="s">
        <v>13</v>
      </c>
      <c r="J6230" s="4" t="s">
        <v>9</v>
      </c>
      <c r="K6230" s="4" t="s">
        <v>81</v>
      </c>
      <c r="L6230" s="4" t="s">
        <v>13</v>
      </c>
      <c r="M6230" s="4" t="s">
        <v>13</v>
      </c>
    </row>
    <row r="6231" spans="1:13">
      <c r="A6231" t="n">
        <v>48359</v>
      </c>
      <c r="B6231" s="49" t="n">
        <v>26</v>
      </c>
      <c r="C6231" s="7" t="n">
        <v>27</v>
      </c>
      <c r="D6231" s="7" t="n">
        <v>17</v>
      </c>
      <c r="E6231" s="7" t="n">
        <v>31330</v>
      </c>
      <c r="F6231" s="7" t="s">
        <v>504</v>
      </c>
      <c r="G6231" s="7" t="n">
        <v>2</v>
      </c>
      <c r="H6231" s="7" t="n">
        <v>3</v>
      </c>
      <c r="I6231" s="7" t="n">
        <v>17</v>
      </c>
      <c r="J6231" s="7" t="n">
        <v>31331</v>
      </c>
      <c r="K6231" s="7" t="s">
        <v>505</v>
      </c>
      <c r="L6231" s="7" t="n">
        <v>2</v>
      </c>
      <c r="M6231" s="7" t="n">
        <v>0</v>
      </c>
    </row>
    <row r="6232" spans="1:13">
      <c r="A6232" t="s">
        <v>4</v>
      </c>
      <c r="B6232" s="4" t="s">
        <v>5</v>
      </c>
    </row>
    <row r="6233" spans="1:13">
      <c r="A6233" t="n">
        <v>48504</v>
      </c>
      <c r="B6233" s="50" t="n">
        <v>28</v>
      </c>
    </row>
    <row r="6234" spans="1:13">
      <c r="A6234" t="s">
        <v>4</v>
      </c>
      <c r="B6234" s="4" t="s">
        <v>5</v>
      </c>
      <c r="C6234" s="4" t="s">
        <v>13</v>
      </c>
      <c r="D6234" s="4" t="s">
        <v>10</v>
      </c>
      <c r="E6234" s="4" t="s">
        <v>13</v>
      </c>
    </row>
    <row r="6235" spans="1:13">
      <c r="A6235" t="n">
        <v>48505</v>
      </c>
      <c r="B6235" s="13" t="n">
        <v>49</v>
      </c>
      <c r="C6235" s="7" t="n">
        <v>1</v>
      </c>
      <c r="D6235" s="7" t="n">
        <v>4000</v>
      </c>
      <c r="E6235" s="7" t="n">
        <v>0</v>
      </c>
    </row>
    <row r="6236" spans="1:13">
      <c r="A6236" t="s">
        <v>4</v>
      </c>
      <c r="B6236" s="4" t="s">
        <v>5</v>
      </c>
      <c r="C6236" s="4" t="s">
        <v>13</v>
      </c>
      <c r="D6236" s="4" t="s">
        <v>10</v>
      </c>
      <c r="E6236" s="4" t="s">
        <v>10</v>
      </c>
      <c r="F6236" s="4" t="s">
        <v>13</v>
      </c>
    </row>
    <row r="6237" spans="1:13">
      <c r="A6237" t="n">
        <v>48510</v>
      </c>
      <c r="B6237" s="56" t="n">
        <v>25</v>
      </c>
      <c r="C6237" s="7" t="n">
        <v>1</v>
      </c>
      <c r="D6237" s="7" t="n">
        <v>700</v>
      </c>
      <c r="E6237" s="7" t="n">
        <v>50</v>
      </c>
      <c r="F6237" s="7" t="n">
        <v>5</v>
      </c>
    </row>
    <row r="6238" spans="1:13">
      <c r="A6238" t="s">
        <v>4</v>
      </c>
      <c r="B6238" s="4" t="s">
        <v>5</v>
      </c>
      <c r="C6238" s="4" t="s">
        <v>6</v>
      </c>
      <c r="D6238" s="4" t="s">
        <v>10</v>
      </c>
    </row>
    <row r="6239" spans="1:13">
      <c r="A6239" t="n">
        <v>48517</v>
      </c>
      <c r="B6239" s="74" t="n">
        <v>29</v>
      </c>
      <c r="C6239" s="7" t="s">
        <v>506</v>
      </c>
      <c r="D6239" s="7" t="n">
        <v>65533</v>
      </c>
    </row>
    <row r="6240" spans="1:13">
      <c r="A6240" t="s">
        <v>4</v>
      </c>
      <c r="B6240" s="4" t="s">
        <v>5</v>
      </c>
      <c r="C6240" s="4" t="s">
        <v>13</v>
      </c>
      <c r="D6240" s="4" t="s">
        <v>10</v>
      </c>
      <c r="E6240" s="4" t="s">
        <v>6</v>
      </c>
    </row>
    <row r="6241" spans="1:13">
      <c r="A6241" t="n">
        <v>48526</v>
      </c>
      <c r="B6241" s="48" t="n">
        <v>51</v>
      </c>
      <c r="C6241" s="7" t="n">
        <v>4</v>
      </c>
      <c r="D6241" s="7" t="n">
        <v>11</v>
      </c>
      <c r="E6241" s="7" t="s">
        <v>89</v>
      </c>
    </row>
    <row r="6242" spans="1:13">
      <c r="A6242" t="s">
        <v>4</v>
      </c>
      <c r="B6242" s="4" t="s">
        <v>5</v>
      </c>
      <c r="C6242" s="4" t="s">
        <v>10</v>
      </c>
    </row>
    <row r="6243" spans="1:13">
      <c r="A6243" t="n">
        <v>48539</v>
      </c>
      <c r="B6243" s="32" t="n">
        <v>16</v>
      </c>
      <c r="C6243" s="7" t="n">
        <v>0</v>
      </c>
    </row>
    <row r="6244" spans="1:13">
      <c r="A6244" t="s">
        <v>4</v>
      </c>
      <c r="B6244" s="4" t="s">
        <v>5</v>
      </c>
      <c r="C6244" s="4" t="s">
        <v>10</v>
      </c>
      <c r="D6244" s="4" t="s">
        <v>13</v>
      </c>
      <c r="E6244" s="4" t="s">
        <v>9</v>
      </c>
      <c r="F6244" s="4" t="s">
        <v>81</v>
      </c>
      <c r="G6244" s="4" t="s">
        <v>13</v>
      </c>
      <c r="H6244" s="4" t="s">
        <v>13</v>
      </c>
    </row>
    <row r="6245" spans="1:13">
      <c r="A6245" t="n">
        <v>48542</v>
      </c>
      <c r="B6245" s="49" t="n">
        <v>26</v>
      </c>
      <c r="C6245" s="7" t="n">
        <v>11</v>
      </c>
      <c r="D6245" s="7" t="n">
        <v>17</v>
      </c>
      <c r="E6245" s="7" t="n">
        <v>10300</v>
      </c>
      <c r="F6245" s="7" t="s">
        <v>507</v>
      </c>
      <c r="G6245" s="7" t="n">
        <v>2</v>
      </c>
      <c r="H6245" s="7" t="n">
        <v>0</v>
      </c>
    </row>
    <row r="6246" spans="1:13">
      <c r="A6246" t="s">
        <v>4</v>
      </c>
      <c r="B6246" s="4" t="s">
        <v>5</v>
      </c>
    </row>
    <row r="6247" spans="1:13">
      <c r="A6247" t="n">
        <v>48594</v>
      </c>
      <c r="B6247" s="50" t="n">
        <v>28</v>
      </c>
    </row>
    <row r="6248" spans="1:13">
      <c r="A6248" t="s">
        <v>4</v>
      </c>
      <c r="B6248" s="4" t="s">
        <v>5</v>
      </c>
      <c r="C6248" s="4" t="s">
        <v>6</v>
      </c>
      <c r="D6248" s="4" t="s">
        <v>10</v>
      </c>
    </row>
    <row r="6249" spans="1:13">
      <c r="A6249" t="n">
        <v>48595</v>
      </c>
      <c r="B6249" s="74" t="n">
        <v>29</v>
      </c>
      <c r="C6249" s="7" t="s">
        <v>12</v>
      </c>
      <c r="D6249" s="7" t="n">
        <v>65533</v>
      </c>
    </row>
    <row r="6250" spans="1:13">
      <c r="A6250" t="s">
        <v>4</v>
      </c>
      <c r="B6250" s="4" t="s">
        <v>5</v>
      </c>
      <c r="C6250" s="4" t="s">
        <v>13</v>
      </c>
      <c r="D6250" s="4" t="s">
        <v>10</v>
      </c>
      <c r="E6250" s="4" t="s">
        <v>10</v>
      </c>
      <c r="F6250" s="4" t="s">
        <v>13</v>
      </c>
    </row>
    <row r="6251" spans="1:13">
      <c r="A6251" t="n">
        <v>48599</v>
      </c>
      <c r="B6251" s="56" t="n">
        <v>25</v>
      </c>
      <c r="C6251" s="7" t="n">
        <v>1</v>
      </c>
      <c r="D6251" s="7" t="n">
        <v>65535</v>
      </c>
      <c r="E6251" s="7" t="n">
        <v>65535</v>
      </c>
      <c r="F6251" s="7" t="n">
        <v>0</v>
      </c>
    </row>
    <row r="6252" spans="1:13">
      <c r="A6252" t="s">
        <v>4</v>
      </c>
      <c r="B6252" s="4" t="s">
        <v>5</v>
      </c>
      <c r="C6252" s="4" t="s">
        <v>10</v>
      </c>
      <c r="D6252" s="4" t="s">
        <v>13</v>
      </c>
      <c r="E6252" s="4" t="s">
        <v>24</v>
      </c>
      <c r="F6252" s="4" t="s">
        <v>10</v>
      </c>
    </row>
    <row r="6253" spans="1:13">
      <c r="A6253" t="n">
        <v>48606</v>
      </c>
      <c r="B6253" s="52" t="n">
        <v>59</v>
      </c>
      <c r="C6253" s="7" t="n">
        <v>27</v>
      </c>
      <c r="D6253" s="7" t="n">
        <v>13</v>
      </c>
      <c r="E6253" s="7" t="n">
        <v>0.150000005960464</v>
      </c>
      <c r="F6253" s="7" t="n">
        <v>0</v>
      </c>
    </row>
    <row r="6254" spans="1:13">
      <c r="A6254" t="s">
        <v>4</v>
      </c>
      <c r="B6254" s="4" t="s">
        <v>5</v>
      </c>
      <c r="C6254" s="4" t="s">
        <v>13</v>
      </c>
      <c r="D6254" s="4" t="s">
        <v>10</v>
      </c>
      <c r="E6254" s="4" t="s">
        <v>6</v>
      </c>
      <c r="F6254" s="4" t="s">
        <v>6</v>
      </c>
      <c r="G6254" s="4" t="s">
        <v>6</v>
      </c>
      <c r="H6254" s="4" t="s">
        <v>6</v>
      </c>
    </row>
    <row r="6255" spans="1:13">
      <c r="A6255" t="n">
        <v>48616</v>
      </c>
      <c r="B6255" s="48" t="n">
        <v>51</v>
      </c>
      <c r="C6255" s="7" t="n">
        <v>3</v>
      </c>
      <c r="D6255" s="7" t="n">
        <v>29</v>
      </c>
      <c r="E6255" s="7" t="s">
        <v>77</v>
      </c>
      <c r="F6255" s="7" t="s">
        <v>223</v>
      </c>
      <c r="G6255" s="7" t="s">
        <v>79</v>
      </c>
      <c r="H6255" s="7" t="s">
        <v>78</v>
      </c>
    </row>
    <row r="6256" spans="1:13">
      <c r="A6256" t="s">
        <v>4</v>
      </c>
      <c r="B6256" s="4" t="s">
        <v>5</v>
      </c>
      <c r="C6256" s="4" t="s">
        <v>10</v>
      </c>
      <c r="D6256" s="4" t="s">
        <v>13</v>
      </c>
      <c r="E6256" s="4" t="s">
        <v>24</v>
      </c>
      <c r="F6256" s="4" t="s">
        <v>10</v>
      </c>
    </row>
    <row r="6257" spans="1:8">
      <c r="A6257" t="n">
        <v>48629</v>
      </c>
      <c r="B6257" s="52" t="n">
        <v>59</v>
      </c>
      <c r="C6257" s="7" t="n">
        <v>29</v>
      </c>
      <c r="D6257" s="7" t="n">
        <v>13</v>
      </c>
      <c r="E6257" s="7" t="n">
        <v>0.150000005960464</v>
      </c>
      <c r="F6257" s="7" t="n">
        <v>0</v>
      </c>
    </row>
    <row r="6258" spans="1:8">
      <c r="A6258" t="s">
        <v>4</v>
      </c>
      <c r="B6258" s="4" t="s">
        <v>5</v>
      </c>
      <c r="C6258" s="4" t="s">
        <v>10</v>
      </c>
    </row>
    <row r="6259" spans="1:8">
      <c r="A6259" t="n">
        <v>48639</v>
      </c>
      <c r="B6259" s="32" t="n">
        <v>16</v>
      </c>
      <c r="C6259" s="7" t="n">
        <v>1000</v>
      </c>
    </row>
    <row r="6260" spans="1:8">
      <c r="A6260" t="s">
        <v>4</v>
      </c>
      <c r="B6260" s="4" t="s">
        <v>5</v>
      </c>
      <c r="C6260" s="4" t="s">
        <v>10</v>
      </c>
      <c r="D6260" s="4" t="s">
        <v>24</v>
      </c>
      <c r="E6260" s="4" t="s">
        <v>24</v>
      </c>
      <c r="F6260" s="4" t="s">
        <v>24</v>
      </c>
      <c r="G6260" s="4" t="s">
        <v>10</v>
      </c>
      <c r="H6260" s="4" t="s">
        <v>10</v>
      </c>
    </row>
    <row r="6261" spans="1:8">
      <c r="A6261" t="n">
        <v>48642</v>
      </c>
      <c r="B6261" s="44" t="n">
        <v>60</v>
      </c>
      <c r="C6261" s="7" t="n">
        <v>27</v>
      </c>
      <c r="D6261" s="7" t="n">
        <v>10</v>
      </c>
      <c r="E6261" s="7" t="n">
        <v>8</v>
      </c>
      <c r="F6261" s="7" t="n">
        <v>0</v>
      </c>
      <c r="G6261" s="7" t="n">
        <v>1000</v>
      </c>
      <c r="H6261" s="7" t="n">
        <v>0</v>
      </c>
    </row>
    <row r="6262" spans="1:8">
      <c r="A6262" t="s">
        <v>4</v>
      </c>
      <c r="B6262" s="4" t="s">
        <v>5</v>
      </c>
      <c r="C6262" s="4" t="s">
        <v>13</v>
      </c>
      <c r="D6262" s="4" t="s">
        <v>10</v>
      </c>
      <c r="E6262" s="4" t="s">
        <v>6</v>
      </c>
    </row>
    <row r="6263" spans="1:8">
      <c r="A6263" t="n">
        <v>48661</v>
      </c>
      <c r="B6263" s="48" t="n">
        <v>51</v>
      </c>
      <c r="C6263" s="7" t="n">
        <v>4</v>
      </c>
      <c r="D6263" s="7" t="n">
        <v>27</v>
      </c>
      <c r="E6263" s="7" t="s">
        <v>508</v>
      </c>
    </row>
    <row r="6264" spans="1:8">
      <c r="A6264" t="s">
        <v>4</v>
      </c>
      <c r="B6264" s="4" t="s">
        <v>5</v>
      </c>
      <c r="C6264" s="4" t="s">
        <v>10</v>
      </c>
    </row>
    <row r="6265" spans="1:8">
      <c r="A6265" t="n">
        <v>48675</v>
      </c>
      <c r="B6265" s="32" t="n">
        <v>16</v>
      </c>
      <c r="C6265" s="7" t="n">
        <v>0</v>
      </c>
    </row>
    <row r="6266" spans="1:8">
      <c r="A6266" t="s">
        <v>4</v>
      </c>
      <c r="B6266" s="4" t="s">
        <v>5</v>
      </c>
      <c r="C6266" s="4" t="s">
        <v>10</v>
      </c>
      <c r="D6266" s="4" t="s">
        <v>13</v>
      </c>
      <c r="E6266" s="4" t="s">
        <v>9</v>
      </c>
      <c r="F6266" s="4" t="s">
        <v>81</v>
      </c>
      <c r="G6266" s="4" t="s">
        <v>13</v>
      </c>
      <c r="H6266" s="4" t="s">
        <v>13</v>
      </c>
    </row>
    <row r="6267" spans="1:8">
      <c r="A6267" t="n">
        <v>48678</v>
      </c>
      <c r="B6267" s="49" t="n">
        <v>26</v>
      </c>
      <c r="C6267" s="7" t="n">
        <v>27</v>
      </c>
      <c r="D6267" s="7" t="n">
        <v>17</v>
      </c>
      <c r="E6267" s="7" t="n">
        <v>31332</v>
      </c>
      <c r="F6267" s="7" t="s">
        <v>509</v>
      </c>
      <c r="G6267" s="7" t="n">
        <v>2</v>
      </c>
      <c r="H6267" s="7" t="n">
        <v>0</v>
      </c>
    </row>
    <row r="6268" spans="1:8">
      <c r="A6268" t="s">
        <v>4</v>
      </c>
      <c r="B6268" s="4" t="s">
        <v>5</v>
      </c>
    </row>
    <row r="6269" spans="1:8">
      <c r="A6269" t="n">
        <v>48695</v>
      </c>
      <c r="B6269" s="50" t="n">
        <v>28</v>
      </c>
    </row>
    <row r="6270" spans="1:8">
      <c r="A6270" t="s">
        <v>4</v>
      </c>
      <c r="B6270" s="4" t="s">
        <v>5</v>
      </c>
      <c r="C6270" s="4" t="s">
        <v>10</v>
      </c>
      <c r="D6270" s="4" t="s">
        <v>13</v>
      </c>
    </row>
    <row r="6271" spans="1:8">
      <c r="A6271" t="n">
        <v>48696</v>
      </c>
      <c r="B6271" s="51" t="n">
        <v>89</v>
      </c>
      <c r="C6271" s="7" t="n">
        <v>65533</v>
      </c>
      <c r="D6271" s="7" t="n">
        <v>1</v>
      </c>
    </row>
    <row r="6272" spans="1:8">
      <c r="A6272" t="s">
        <v>4</v>
      </c>
      <c r="B6272" s="4" t="s">
        <v>5</v>
      </c>
      <c r="C6272" s="4" t="s">
        <v>13</v>
      </c>
      <c r="D6272" s="4" t="s">
        <v>10</v>
      </c>
      <c r="E6272" s="4" t="s">
        <v>24</v>
      </c>
    </row>
    <row r="6273" spans="1:8">
      <c r="A6273" t="n">
        <v>48700</v>
      </c>
      <c r="B6273" s="22" t="n">
        <v>58</v>
      </c>
      <c r="C6273" s="7" t="n">
        <v>101</v>
      </c>
      <c r="D6273" s="7" t="n">
        <v>500</v>
      </c>
      <c r="E6273" s="7" t="n">
        <v>1</v>
      </c>
    </row>
    <row r="6274" spans="1:8">
      <c r="A6274" t="s">
        <v>4</v>
      </c>
      <c r="B6274" s="4" t="s">
        <v>5</v>
      </c>
      <c r="C6274" s="4" t="s">
        <v>13</v>
      </c>
      <c r="D6274" s="4" t="s">
        <v>10</v>
      </c>
    </row>
    <row r="6275" spans="1:8">
      <c r="A6275" t="n">
        <v>48708</v>
      </c>
      <c r="B6275" s="22" t="n">
        <v>58</v>
      </c>
      <c r="C6275" s="7" t="n">
        <v>254</v>
      </c>
      <c r="D6275" s="7" t="n">
        <v>0</v>
      </c>
    </row>
    <row r="6276" spans="1:8">
      <c r="A6276" t="s">
        <v>4</v>
      </c>
      <c r="B6276" s="4" t="s">
        <v>5</v>
      </c>
      <c r="C6276" s="4" t="s">
        <v>13</v>
      </c>
      <c r="D6276" s="4" t="s">
        <v>13</v>
      </c>
      <c r="E6276" s="4" t="s">
        <v>24</v>
      </c>
      <c r="F6276" s="4" t="s">
        <v>24</v>
      </c>
      <c r="G6276" s="4" t="s">
        <v>24</v>
      </c>
      <c r="H6276" s="4" t="s">
        <v>10</v>
      </c>
    </row>
    <row r="6277" spans="1:8">
      <c r="A6277" t="n">
        <v>48712</v>
      </c>
      <c r="B6277" s="39" t="n">
        <v>45</v>
      </c>
      <c r="C6277" s="7" t="n">
        <v>2</v>
      </c>
      <c r="D6277" s="7" t="n">
        <v>3</v>
      </c>
      <c r="E6277" s="7" t="n">
        <v>-5.07000017166138</v>
      </c>
      <c r="F6277" s="7" t="n">
        <v>13.8100004196167</v>
      </c>
      <c r="G6277" s="7" t="n">
        <v>-188.910003662109</v>
      </c>
      <c r="H6277" s="7" t="n">
        <v>0</v>
      </c>
    </row>
    <row r="6278" spans="1:8">
      <c r="A6278" t="s">
        <v>4</v>
      </c>
      <c r="B6278" s="4" t="s">
        <v>5</v>
      </c>
      <c r="C6278" s="4" t="s">
        <v>13</v>
      </c>
      <c r="D6278" s="4" t="s">
        <v>13</v>
      </c>
      <c r="E6278" s="4" t="s">
        <v>24</v>
      </c>
      <c r="F6278" s="4" t="s">
        <v>24</v>
      </c>
      <c r="G6278" s="4" t="s">
        <v>24</v>
      </c>
      <c r="H6278" s="4" t="s">
        <v>10</v>
      </c>
      <c r="I6278" s="4" t="s">
        <v>13</v>
      </c>
    </row>
    <row r="6279" spans="1:8">
      <c r="A6279" t="n">
        <v>48729</v>
      </c>
      <c r="B6279" s="39" t="n">
        <v>45</v>
      </c>
      <c r="C6279" s="7" t="n">
        <v>4</v>
      </c>
      <c r="D6279" s="7" t="n">
        <v>3</v>
      </c>
      <c r="E6279" s="7" t="n">
        <v>2.00999999046326</v>
      </c>
      <c r="F6279" s="7" t="n">
        <v>130.380004882813</v>
      </c>
      <c r="G6279" s="7" t="n">
        <v>6</v>
      </c>
      <c r="H6279" s="7" t="n">
        <v>0</v>
      </c>
      <c r="I6279" s="7" t="n">
        <v>0</v>
      </c>
    </row>
    <row r="6280" spans="1:8">
      <c r="A6280" t="s">
        <v>4</v>
      </c>
      <c r="B6280" s="4" t="s">
        <v>5</v>
      </c>
      <c r="C6280" s="4" t="s">
        <v>13</v>
      </c>
      <c r="D6280" s="4" t="s">
        <v>13</v>
      </c>
      <c r="E6280" s="4" t="s">
        <v>24</v>
      </c>
      <c r="F6280" s="4" t="s">
        <v>10</v>
      </c>
    </row>
    <row r="6281" spans="1:8">
      <c r="A6281" t="n">
        <v>48747</v>
      </c>
      <c r="B6281" s="39" t="n">
        <v>45</v>
      </c>
      <c r="C6281" s="7" t="n">
        <v>5</v>
      </c>
      <c r="D6281" s="7" t="n">
        <v>3</v>
      </c>
      <c r="E6281" s="7" t="n">
        <v>2.09999990463257</v>
      </c>
      <c r="F6281" s="7" t="n">
        <v>0</v>
      </c>
    </row>
    <row r="6282" spans="1:8">
      <c r="A6282" t="s">
        <v>4</v>
      </c>
      <c r="B6282" s="4" t="s">
        <v>5</v>
      </c>
      <c r="C6282" s="4" t="s">
        <v>13</v>
      </c>
      <c r="D6282" s="4" t="s">
        <v>13</v>
      </c>
      <c r="E6282" s="4" t="s">
        <v>24</v>
      </c>
      <c r="F6282" s="4" t="s">
        <v>10</v>
      </c>
    </row>
    <row r="6283" spans="1:8">
      <c r="A6283" t="n">
        <v>48756</v>
      </c>
      <c r="B6283" s="39" t="n">
        <v>45</v>
      </c>
      <c r="C6283" s="7" t="n">
        <v>11</v>
      </c>
      <c r="D6283" s="7" t="n">
        <v>3</v>
      </c>
      <c r="E6283" s="7" t="n">
        <v>39.4000015258789</v>
      </c>
      <c r="F6283" s="7" t="n">
        <v>0</v>
      </c>
    </row>
    <row r="6284" spans="1:8">
      <c r="A6284" t="s">
        <v>4</v>
      </c>
      <c r="B6284" s="4" t="s">
        <v>5</v>
      </c>
      <c r="C6284" s="4" t="s">
        <v>13</v>
      </c>
      <c r="D6284" s="4" t="s">
        <v>13</v>
      </c>
      <c r="E6284" s="4" t="s">
        <v>24</v>
      </c>
      <c r="F6284" s="4" t="s">
        <v>10</v>
      </c>
    </row>
    <row r="6285" spans="1:8">
      <c r="A6285" t="n">
        <v>48765</v>
      </c>
      <c r="B6285" s="39" t="n">
        <v>45</v>
      </c>
      <c r="C6285" s="7" t="n">
        <v>5</v>
      </c>
      <c r="D6285" s="7" t="n">
        <v>3</v>
      </c>
      <c r="E6285" s="7" t="n">
        <v>1.79999995231628</v>
      </c>
      <c r="F6285" s="7" t="n">
        <v>1000</v>
      </c>
    </row>
    <row r="6286" spans="1:8">
      <c r="A6286" t="s">
        <v>4</v>
      </c>
      <c r="B6286" s="4" t="s">
        <v>5</v>
      </c>
      <c r="C6286" s="4" t="s">
        <v>10</v>
      </c>
      <c r="D6286" s="4" t="s">
        <v>24</v>
      </c>
      <c r="E6286" s="4" t="s">
        <v>24</v>
      </c>
      <c r="F6286" s="4" t="s">
        <v>24</v>
      </c>
      <c r="G6286" s="4" t="s">
        <v>10</v>
      </c>
      <c r="H6286" s="4" t="s">
        <v>10</v>
      </c>
    </row>
    <row r="6287" spans="1:8">
      <c r="A6287" t="n">
        <v>48774</v>
      </c>
      <c r="B6287" s="44" t="n">
        <v>60</v>
      </c>
      <c r="C6287" s="7" t="n">
        <v>27</v>
      </c>
      <c r="D6287" s="7" t="n">
        <v>0</v>
      </c>
      <c r="E6287" s="7" t="n">
        <v>0</v>
      </c>
      <c r="F6287" s="7" t="n">
        <v>0</v>
      </c>
      <c r="G6287" s="7" t="n">
        <v>0</v>
      </c>
      <c r="H6287" s="7" t="n">
        <v>0</v>
      </c>
    </row>
    <row r="6288" spans="1:8">
      <c r="A6288" t="s">
        <v>4</v>
      </c>
      <c r="B6288" s="4" t="s">
        <v>5</v>
      </c>
      <c r="C6288" s="4" t="s">
        <v>13</v>
      </c>
      <c r="D6288" s="4" t="s">
        <v>10</v>
      </c>
      <c r="E6288" s="4" t="s">
        <v>6</v>
      </c>
      <c r="F6288" s="4" t="s">
        <v>6</v>
      </c>
      <c r="G6288" s="4" t="s">
        <v>6</v>
      </c>
      <c r="H6288" s="4" t="s">
        <v>6</v>
      </c>
    </row>
    <row r="6289" spans="1:9">
      <c r="A6289" t="n">
        <v>48793</v>
      </c>
      <c r="B6289" s="48" t="n">
        <v>51</v>
      </c>
      <c r="C6289" s="7" t="n">
        <v>3</v>
      </c>
      <c r="D6289" s="7" t="n">
        <v>0</v>
      </c>
      <c r="E6289" s="7" t="s">
        <v>77</v>
      </c>
      <c r="F6289" s="7" t="s">
        <v>185</v>
      </c>
      <c r="G6289" s="7" t="s">
        <v>79</v>
      </c>
      <c r="H6289" s="7" t="s">
        <v>78</v>
      </c>
    </row>
    <row r="6290" spans="1:9">
      <c r="A6290" t="s">
        <v>4</v>
      </c>
      <c r="B6290" s="4" t="s">
        <v>5</v>
      </c>
      <c r="C6290" s="4" t="s">
        <v>13</v>
      </c>
      <c r="D6290" s="4" t="s">
        <v>10</v>
      </c>
      <c r="E6290" s="4" t="s">
        <v>6</v>
      </c>
      <c r="F6290" s="4" t="s">
        <v>6</v>
      </c>
      <c r="G6290" s="4" t="s">
        <v>6</v>
      </c>
      <c r="H6290" s="4" t="s">
        <v>6</v>
      </c>
    </row>
    <row r="6291" spans="1:9">
      <c r="A6291" t="n">
        <v>48806</v>
      </c>
      <c r="B6291" s="48" t="n">
        <v>51</v>
      </c>
      <c r="C6291" s="7" t="n">
        <v>3</v>
      </c>
      <c r="D6291" s="7" t="n">
        <v>61489</v>
      </c>
      <c r="E6291" s="7" t="s">
        <v>77</v>
      </c>
      <c r="F6291" s="7" t="s">
        <v>185</v>
      </c>
      <c r="G6291" s="7" t="s">
        <v>79</v>
      </c>
      <c r="H6291" s="7" t="s">
        <v>78</v>
      </c>
    </row>
    <row r="6292" spans="1:9">
      <c r="A6292" t="s">
        <v>4</v>
      </c>
      <c r="B6292" s="4" t="s">
        <v>5</v>
      </c>
      <c r="C6292" s="4" t="s">
        <v>13</v>
      </c>
      <c r="D6292" s="4" t="s">
        <v>10</v>
      </c>
      <c r="E6292" s="4" t="s">
        <v>6</v>
      </c>
      <c r="F6292" s="4" t="s">
        <v>6</v>
      </c>
      <c r="G6292" s="4" t="s">
        <v>6</v>
      </c>
      <c r="H6292" s="4" t="s">
        <v>6</v>
      </c>
    </row>
    <row r="6293" spans="1:9">
      <c r="A6293" t="n">
        <v>48819</v>
      </c>
      <c r="B6293" s="48" t="n">
        <v>51</v>
      </c>
      <c r="C6293" s="7" t="n">
        <v>3</v>
      </c>
      <c r="D6293" s="7" t="n">
        <v>61490</v>
      </c>
      <c r="E6293" s="7" t="s">
        <v>77</v>
      </c>
      <c r="F6293" s="7" t="s">
        <v>185</v>
      </c>
      <c r="G6293" s="7" t="s">
        <v>79</v>
      </c>
      <c r="H6293" s="7" t="s">
        <v>78</v>
      </c>
    </row>
    <row r="6294" spans="1:9">
      <c r="A6294" t="s">
        <v>4</v>
      </c>
      <c r="B6294" s="4" t="s">
        <v>5</v>
      </c>
      <c r="C6294" s="4" t="s">
        <v>13</v>
      </c>
      <c r="D6294" s="4" t="s">
        <v>10</v>
      </c>
      <c r="E6294" s="4" t="s">
        <v>6</v>
      </c>
      <c r="F6294" s="4" t="s">
        <v>6</v>
      </c>
      <c r="G6294" s="4" t="s">
        <v>6</v>
      </c>
      <c r="H6294" s="4" t="s">
        <v>6</v>
      </c>
    </row>
    <row r="6295" spans="1:9">
      <c r="A6295" t="n">
        <v>48832</v>
      </c>
      <c r="B6295" s="48" t="n">
        <v>51</v>
      </c>
      <c r="C6295" s="7" t="n">
        <v>3</v>
      </c>
      <c r="D6295" s="7" t="n">
        <v>61488</v>
      </c>
      <c r="E6295" s="7" t="s">
        <v>77</v>
      </c>
      <c r="F6295" s="7" t="s">
        <v>185</v>
      </c>
      <c r="G6295" s="7" t="s">
        <v>79</v>
      </c>
      <c r="H6295" s="7" t="s">
        <v>78</v>
      </c>
    </row>
    <row r="6296" spans="1:9">
      <c r="A6296" t="s">
        <v>4</v>
      </c>
      <c r="B6296" s="4" t="s">
        <v>5</v>
      </c>
      <c r="C6296" s="4" t="s">
        <v>13</v>
      </c>
      <c r="D6296" s="4" t="s">
        <v>10</v>
      </c>
      <c r="E6296" s="4" t="s">
        <v>6</v>
      </c>
      <c r="F6296" s="4" t="s">
        <v>6</v>
      </c>
      <c r="G6296" s="4" t="s">
        <v>6</v>
      </c>
      <c r="H6296" s="4" t="s">
        <v>6</v>
      </c>
    </row>
    <row r="6297" spans="1:9">
      <c r="A6297" t="n">
        <v>48845</v>
      </c>
      <c r="B6297" s="48" t="n">
        <v>51</v>
      </c>
      <c r="C6297" s="7" t="n">
        <v>3</v>
      </c>
      <c r="D6297" s="7" t="n">
        <v>5</v>
      </c>
      <c r="E6297" s="7" t="s">
        <v>77</v>
      </c>
      <c r="F6297" s="7" t="s">
        <v>185</v>
      </c>
      <c r="G6297" s="7" t="s">
        <v>79</v>
      </c>
      <c r="H6297" s="7" t="s">
        <v>78</v>
      </c>
    </row>
    <row r="6298" spans="1:9">
      <c r="A6298" t="s">
        <v>4</v>
      </c>
      <c r="B6298" s="4" t="s">
        <v>5</v>
      </c>
      <c r="C6298" s="4" t="s">
        <v>13</v>
      </c>
      <c r="D6298" s="4" t="s">
        <v>10</v>
      </c>
      <c r="E6298" s="4" t="s">
        <v>6</v>
      </c>
      <c r="F6298" s="4" t="s">
        <v>6</v>
      </c>
      <c r="G6298" s="4" t="s">
        <v>6</v>
      </c>
      <c r="H6298" s="4" t="s">
        <v>6</v>
      </c>
    </row>
    <row r="6299" spans="1:9">
      <c r="A6299" t="n">
        <v>48858</v>
      </c>
      <c r="B6299" s="48" t="n">
        <v>51</v>
      </c>
      <c r="C6299" s="7" t="n">
        <v>3</v>
      </c>
      <c r="D6299" s="7" t="n">
        <v>3</v>
      </c>
      <c r="E6299" s="7" t="s">
        <v>77</v>
      </c>
      <c r="F6299" s="7" t="s">
        <v>185</v>
      </c>
      <c r="G6299" s="7" t="s">
        <v>79</v>
      </c>
      <c r="H6299" s="7" t="s">
        <v>78</v>
      </c>
    </row>
    <row r="6300" spans="1:9">
      <c r="A6300" t="s">
        <v>4</v>
      </c>
      <c r="B6300" s="4" t="s">
        <v>5</v>
      </c>
      <c r="C6300" s="4" t="s">
        <v>13</v>
      </c>
      <c r="D6300" s="4" t="s">
        <v>10</v>
      </c>
      <c r="E6300" s="4" t="s">
        <v>6</v>
      </c>
      <c r="F6300" s="4" t="s">
        <v>6</v>
      </c>
      <c r="G6300" s="4" t="s">
        <v>6</v>
      </c>
      <c r="H6300" s="4" t="s">
        <v>6</v>
      </c>
    </row>
    <row r="6301" spans="1:9">
      <c r="A6301" t="n">
        <v>48871</v>
      </c>
      <c r="B6301" s="48" t="n">
        <v>51</v>
      </c>
      <c r="C6301" s="7" t="n">
        <v>3</v>
      </c>
      <c r="D6301" s="7" t="n">
        <v>6</v>
      </c>
      <c r="E6301" s="7" t="s">
        <v>177</v>
      </c>
      <c r="F6301" s="7" t="s">
        <v>185</v>
      </c>
      <c r="G6301" s="7" t="s">
        <v>79</v>
      </c>
      <c r="H6301" s="7" t="s">
        <v>78</v>
      </c>
    </row>
    <row r="6302" spans="1:9">
      <c r="A6302" t="s">
        <v>4</v>
      </c>
      <c r="B6302" s="4" t="s">
        <v>5</v>
      </c>
      <c r="C6302" s="4" t="s">
        <v>13</v>
      </c>
      <c r="D6302" s="4" t="s">
        <v>10</v>
      </c>
    </row>
    <row r="6303" spans="1:9">
      <c r="A6303" t="n">
        <v>48884</v>
      </c>
      <c r="B6303" s="22" t="n">
        <v>58</v>
      </c>
      <c r="C6303" s="7" t="n">
        <v>255</v>
      </c>
      <c r="D6303" s="7" t="n">
        <v>0</v>
      </c>
    </row>
    <row r="6304" spans="1:9">
      <c r="A6304" t="s">
        <v>4</v>
      </c>
      <c r="B6304" s="4" t="s">
        <v>5</v>
      </c>
      <c r="C6304" s="4" t="s">
        <v>10</v>
      </c>
      <c r="D6304" s="4" t="s">
        <v>10</v>
      </c>
      <c r="E6304" s="4" t="s">
        <v>10</v>
      </c>
    </row>
    <row r="6305" spans="1:8">
      <c r="A6305" t="n">
        <v>48888</v>
      </c>
      <c r="B6305" s="45" t="n">
        <v>61</v>
      </c>
      <c r="C6305" s="7" t="n">
        <v>0</v>
      </c>
      <c r="D6305" s="7" t="n">
        <v>6</v>
      </c>
      <c r="E6305" s="7" t="n">
        <v>1000</v>
      </c>
    </row>
    <row r="6306" spans="1:8">
      <c r="A6306" t="s">
        <v>4</v>
      </c>
      <c r="B6306" s="4" t="s">
        <v>5</v>
      </c>
      <c r="C6306" s="4" t="s">
        <v>13</v>
      </c>
      <c r="D6306" s="4" t="s">
        <v>10</v>
      </c>
      <c r="E6306" s="4" t="s">
        <v>6</v>
      </c>
    </row>
    <row r="6307" spans="1:8">
      <c r="A6307" t="n">
        <v>48895</v>
      </c>
      <c r="B6307" s="48" t="n">
        <v>51</v>
      </c>
      <c r="C6307" s="7" t="n">
        <v>4</v>
      </c>
      <c r="D6307" s="7" t="n">
        <v>0</v>
      </c>
      <c r="E6307" s="7" t="s">
        <v>80</v>
      </c>
    </row>
    <row r="6308" spans="1:8">
      <c r="A6308" t="s">
        <v>4</v>
      </c>
      <c r="B6308" s="4" t="s">
        <v>5</v>
      </c>
      <c r="C6308" s="4" t="s">
        <v>10</v>
      </c>
    </row>
    <row r="6309" spans="1:8">
      <c r="A6309" t="n">
        <v>48909</v>
      </c>
      <c r="B6309" s="32" t="n">
        <v>16</v>
      </c>
      <c r="C6309" s="7" t="n">
        <v>0</v>
      </c>
    </row>
    <row r="6310" spans="1:8">
      <c r="A6310" t="s">
        <v>4</v>
      </c>
      <c r="B6310" s="4" t="s">
        <v>5</v>
      </c>
      <c r="C6310" s="4" t="s">
        <v>10</v>
      </c>
      <c r="D6310" s="4" t="s">
        <v>13</v>
      </c>
      <c r="E6310" s="4" t="s">
        <v>9</v>
      </c>
      <c r="F6310" s="4" t="s">
        <v>81</v>
      </c>
      <c r="G6310" s="4" t="s">
        <v>13</v>
      </c>
      <c r="H6310" s="4" t="s">
        <v>13</v>
      </c>
    </row>
    <row r="6311" spans="1:8">
      <c r="A6311" t="n">
        <v>48912</v>
      </c>
      <c r="B6311" s="49" t="n">
        <v>26</v>
      </c>
      <c r="C6311" s="7" t="n">
        <v>0</v>
      </c>
      <c r="D6311" s="7" t="n">
        <v>17</v>
      </c>
      <c r="E6311" s="7" t="n">
        <v>52708</v>
      </c>
      <c r="F6311" s="7" t="s">
        <v>510</v>
      </c>
      <c r="G6311" s="7" t="n">
        <v>2</v>
      </c>
      <c r="H6311" s="7" t="n">
        <v>0</v>
      </c>
    </row>
    <row r="6312" spans="1:8">
      <c r="A6312" t="s">
        <v>4</v>
      </c>
      <c r="B6312" s="4" t="s">
        <v>5</v>
      </c>
    </row>
    <row r="6313" spans="1:8">
      <c r="A6313" t="n">
        <v>48942</v>
      </c>
      <c r="B6313" s="50" t="n">
        <v>28</v>
      </c>
    </row>
    <row r="6314" spans="1:8">
      <c r="A6314" t="s">
        <v>4</v>
      </c>
      <c r="B6314" s="4" t="s">
        <v>5</v>
      </c>
      <c r="C6314" s="4" t="s">
        <v>13</v>
      </c>
      <c r="D6314" s="4" t="s">
        <v>10</v>
      </c>
      <c r="E6314" s="4" t="s">
        <v>6</v>
      </c>
    </row>
    <row r="6315" spans="1:8">
      <c r="A6315" t="n">
        <v>48943</v>
      </c>
      <c r="B6315" s="48" t="n">
        <v>51</v>
      </c>
      <c r="C6315" s="7" t="n">
        <v>4</v>
      </c>
      <c r="D6315" s="7" t="n">
        <v>6</v>
      </c>
      <c r="E6315" s="7" t="s">
        <v>114</v>
      </c>
    </row>
    <row r="6316" spans="1:8">
      <c r="A6316" t="s">
        <v>4</v>
      </c>
      <c r="B6316" s="4" t="s">
        <v>5</v>
      </c>
      <c r="C6316" s="4" t="s">
        <v>10</v>
      </c>
    </row>
    <row r="6317" spans="1:8">
      <c r="A6317" t="n">
        <v>48957</v>
      </c>
      <c r="B6317" s="32" t="n">
        <v>16</v>
      </c>
      <c r="C6317" s="7" t="n">
        <v>0</v>
      </c>
    </row>
    <row r="6318" spans="1:8">
      <c r="A6318" t="s">
        <v>4</v>
      </c>
      <c r="B6318" s="4" t="s">
        <v>5</v>
      </c>
      <c r="C6318" s="4" t="s">
        <v>10</v>
      </c>
      <c r="D6318" s="4" t="s">
        <v>13</v>
      </c>
      <c r="E6318" s="4" t="s">
        <v>9</v>
      </c>
      <c r="F6318" s="4" t="s">
        <v>81</v>
      </c>
      <c r="G6318" s="4" t="s">
        <v>13</v>
      </c>
      <c r="H6318" s="4" t="s">
        <v>13</v>
      </c>
    </row>
    <row r="6319" spans="1:8">
      <c r="A6319" t="n">
        <v>48960</v>
      </c>
      <c r="B6319" s="49" t="n">
        <v>26</v>
      </c>
      <c r="C6319" s="7" t="n">
        <v>6</v>
      </c>
      <c r="D6319" s="7" t="n">
        <v>17</v>
      </c>
      <c r="E6319" s="7" t="n">
        <v>8379</v>
      </c>
      <c r="F6319" s="7" t="s">
        <v>511</v>
      </c>
      <c r="G6319" s="7" t="n">
        <v>2</v>
      </c>
      <c r="H6319" s="7" t="n">
        <v>0</v>
      </c>
    </row>
    <row r="6320" spans="1:8">
      <c r="A6320" t="s">
        <v>4</v>
      </c>
      <c r="B6320" s="4" t="s">
        <v>5</v>
      </c>
    </row>
    <row r="6321" spans="1:8">
      <c r="A6321" t="n">
        <v>48993</v>
      </c>
      <c r="B6321" s="50" t="n">
        <v>28</v>
      </c>
    </row>
    <row r="6322" spans="1:8">
      <c r="A6322" t="s">
        <v>4</v>
      </c>
      <c r="B6322" s="4" t="s">
        <v>5</v>
      </c>
      <c r="C6322" s="4" t="s">
        <v>10</v>
      </c>
      <c r="D6322" s="4" t="s">
        <v>13</v>
      </c>
    </row>
    <row r="6323" spans="1:8">
      <c r="A6323" t="n">
        <v>48994</v>
      </c>
      <c r="B6323" s="51" t="n">
        <v>89</v>
      </c>
      <c r="C6323" s="7" t="n">
        <v>65533</v>
      </c>
      <c r="D6323" s="7" t="n">
        <v>1</v>
      </c>
    </row>
    <row r="6324" spans="1:8">
      <c r="A6324" t="s">
        <v>4</v>
      </c>
      <c r="B6324" s="4" t="s">
        <v>5</v>
      </c>
      <c r="C6324" s="4" t="s">
        <v>13</v>
      </c>
      <c r="D6324" s="4" t="s">
        <v>13</v>
      </c>
    </row>
    <row r="6325" spans="1:8">
      <c r="A6325" t="n">
        <v>48998</v>
      </c>
      <c r="B6325" s="13" t="n">
        <v>49</v>
      </c>
      <c r="C6325" s="7" t="n">
        <v>2</v>
      </c>
      <c r="D6325" s="7" t="n">
        <v>0</v>
      </c>
    </row>
    <row r="6326" spans="1:8">
      <c r="A6326" t="s">
        <v>4</v>
      </c>
      <c r="B6326" s="4" t="s">
        <v>5</v>
      </c>
      <c r="C6326" s="4" t="s">
        <v>13</v>
      </c>
      <c r="D6326" s="4" t="s">
        <v>10</v>
      </c>
      <c r="E6326" s="4" t="s">
        <v>9</v>
      </c>
      <c r="F6326" s="4" t="s">
        <v>10</v>
      </c>
      <c r="G6326" s="4" t="s">
        <v>9</v>
      </c>
      <c r="H6326" s="4" t="s">
        <v>13</v>
      </c>
    </row>
    <row r="6327" spans="1:8">
      <c r="A6327" t="n">
        <v>49001</v>
      </c>
      <c r="B6327" s="13" t="n">
        <v>49</v>
      </c>
      <c r="C6327" s="7" t="n">
        <v>0</v>
      </c>
      <c r="D6327" s="7" t="n">
        <v>308</v>
      </c>
      <c r="E6327" s="7" t="n">
        <v>1065353216</v>
      </c>
      <c r="F6327" s="7" t="n">
        <v>0</v>
      </c>
      <c r="G6327" s="7" t="n">
        <v>0</v>
      </c>
      <c r="H6327" s="7" t="n">
        <v>0</v>
      </c>
    </row>
    <row r="6328" spans="1:8">
      <c r="A6328" t="s">
        <v>4</v>
      </c>
      <c r="B6328" s="4" t="s">
        <v>5</v>
      </c>
      <c r="C6328" s="4" t="s">
        <v>13</v>
      </c>
      <c r="D6328" s="4" t="s">
        <v>10</v>
      </c>
      <c r="E6328" s="4" t="s">
        <v>24</v>
      </c>
    </row>
    <row r="6329" spans="1:8">
      <c r="A6329" t="n">
        <v>49016</v>
      </c>
      <c r="B6329" s="22" t="n">
        <v>58</v>
      </c>
      <c r="C6329" s="7" t="n">
        <v>101</v>
      </c>
      <c r="D6329" s="7" t="n">
        <v>500</v>
      </c>
      <c r="E6329" s="7" t="n">
        <v>1</v>
      </c>
    </row>
    <row r="6330" spans="1:8">
      <c r="A6330" t="s">
        <v>4</v>
      </c>
      <c r="B6330" s="4" t="s">
        <v>5</v>
      </c>
      <c r="C6330" s="4" t="s">
        <v>13</v>
      </c>
      <c r="D6330" s="4" t="s">
        <v>10</v>
      </c>
    </row>
    <row r="6331" spans="1:8">
      <c r="A6331" t="n">
        <v>49024</v>
      </c>
      <c r="B6331" s="22" t="n">
        <v>58</v>
      </c>
      <c r="C6331" s="7" t="n">
        <v>254</v>
      </c>
      <c r="D6331" s="7" t="n">
        <v>0</v>
      </c>
    </row>
    <row r="6332" spans="1:8">
      <c r="A6332" t="s">
        <v>4</v>
      </c>
      <c r="B6332" s="4" t="s">
        <v>5</v>
      </c>
      <c r="C6332" s="4" t="s">
        <v>13</v>
      </c>
      <c r="D6332" s="4" t="s">
        <v>10</v>
      </c>
      <c r="E6332" s="4" t="s">
        <v>10</v>
      </c>
      <c r="F6332" s="4" t="s">
        <v>9</v>
      </c>
    </row>
    <row r="6333" spans="1:8">
      <c r="A6333" t="n">
        <v>49028</v>
      </c>
      <c r="B6333" s="40" t="n">
        <v>84</v>
      </c>
      <c r="C6333" s="7" t="n">
        <v>0</v>
      </c>
      <c r="D6333" s="7" t="n">
        <v>0</v>
      </c>
      <c r="E6333" s="7" t="n">
        <v>0</v>
      </c>
      <c r="F6333" s="7" t="n">
        <v>1045220557</v>
      </c>
    </row>
    <row r="6334" spans="1:8">
      <c r="A6334" t="s">
        <v>4</v>
      </c>
      <c r="B6334" s="4" t="s">
        <v>5</v>
      </c>
      <c r="C6334" s="4" t="s">
        <v>13</v>
      </c>
      <c r="D6334" s="4" t="s">
        <v>13</v>
      </c>
      <c r="E6334" s="4" t="s">
        <v>24</v>
      </c>
      <c r="F6334" s="4" t="s">
        <v>24</v>
      </c>
      <c r="G6334" s="4" t="s">
        <v>24</v>
      </c>
      <c r="H6334" s="4" t="s">
        <v>10</v>
      </c>
    </row>
    <row r="6335" spans="1:8">
      <c r="A6335" t="n">
        <v>49038</v>
      </c>
      <c r="B6335" s="39" t="n">
        <v>45</v>
      </c>
      <c r="C6335" s="7" t="n">
        <v>2</v>
      </c>
      <c r="D6335" s="7" t="n">
        <v>3</v>
      </c>
      <c r="E6335" s="7" t="n">
        <v>-4.09000015258789</v>
      </c>
      <c r="F6335" s="7" t="n">
        <v>13.710000038147</v>
      </c>
      <c r="G6335" s="7" t="n">
        <v>-192.979995727539</v>
      </c>
      <c r="H6335" s="7" t="n">
        <v>0</v>
      </c>
    </row>
    <row r="6336" spans="1:8">
      <c r="A6336" t="s">
        <v>4</v>
      </c>
      <c r="B6336" s="4" t="s">
        <v>5</v>
      </c>
      <c r="C6336" s="4" t="s">
        <v>13</v>
      </c>
      <c r="D6336" s="4" t="s">
        <v>13</v>
      </c>
      <c r="E6336" s="4" t="s">
        <v>24</v>
      </c>
      <c r="F6336" s="4" t="s">
        <v>24</v>
      </c>
      <c r="G6336" s="4" t="s">
        <v>24</v>
      </c>
      <c r="H6336" s="4" t="s">
        <v>10</v>
      </c>
      <c r="I6336" s="4" t="s">
        <v>13</v>
      </c>
    </row>
    <row r="6337" spans="1:9">
      <c r="A6337" t="n">
        <v>49055</v>
      </c>
      <c r="B6337" s="39" t="n">
        <v>45</v>
      </c>
      <c r="C6337" s="7" t="n">
        <v>4</v>
      </c>
      <c r="D6337" s="7" t="n">
        <v>3</v>
      </c>
      <c r="E6337" s="7" t="n">
        <v>35.9700012207031</v>
      </c>
      <c r="F6337" s="7" t="n">
        <v>180.029998779297</v>
      </c>
      <c r="G6337" s="7" t="n">
        <v>16</v>
      </c>
      <c r="H6337" s="7" t="n">
        <v>0</v>
      </c>
      <c r="I6337" s="7" t="n">
        <v>0</v>
      </c>
    </row>
    <row r="6338" spans="1:9">
      <c r="A6338" t="s">
        <v>4</v>
      </c>
      <c r="B6338" s="4" t="s">
        <v>5</v>
      </c>
      <c r="C6338" s="4" t="s">
        <v>13</v>
      </c>
      <c r="D6338" s="4" t="s">
        <v>13</v>
      </c>
      <c r="E6338" s="4" t="s">
        <v>24</v>
      </c>
      <c r="F6338" s="4" t="s">
        <v>10</v>
      </c>
    </row>
    <row r="6339" spans="1:9">
      <c r="A6339" t="n">
        <v>49073</v>
      </c>
      <c r="B6339" s="39" t="n">
        <v>45</v>
      </c>
      <c r="C6339" s="7" t="n">
        <v>5</v>
      </c>
      <c r="D6339" s="7" t="n">
        <v>3</v>
      </c>
      <c r="E6339" s="7" t="n">
        <v>3.09999990463257</v>
      </c>
      <c r="F6339" s="7" t="n">
        <v>0</v>
      </c>
    </row>
    <row r="6340" spans="1:9">
      <c r="A6340" t="s">
        <v>4</v>
      </c>
      <c r="B6340" s="4" t="s">
        <v>5</v>
      </c>
      <c r="C6340" s="4" t="s">
        <v>13</v>
      </c>
      <c r="D6340" s="4" t="s">
        <v>13</v>
      </c>
      <c r="E6340" s="4" t="s">
        <v>24</v>
      </c>
      <c r="F6340" s="4" t="s">
        <v>10</v>
      </c>
    </row>
    <row r="6341" spans="1:9">
      <c r="A6341" t="n">
        <v>49082</v>
      </c>
      <c r="B6341" s="39" t="n">
        <v>45</v>
      </c>
      <c r="C6341" s="7" t="n">
        <v>11</v>
      </c>
      <c r="D6341" s="7" t="n">
        <v>3</v>
      </c>
      <c r="E6341" s="7" t="n">
        <v>39.4000015258789</v>
      </c>
      <c r="F6341" s="7" t="n">
        <v>0</v>
      </c>
    </row>
    <row r="6342" spans="1:9">
      <c r="A6342" t="s">
        <v>4</v>
      </c>
      <c r="B6342" s="4" t="s">
        <v>5</v>
      </c>
      <c r="C6342" s="4" t="s">
        <v>13</v>
      </c>
      <c r="D6342" s="4" t="s">
        <v>13</v>
      </c>
      <c r="E6342" s="4" t="s">
        <v>24</v>
      </c>
      <c r="F6342" s="4" t="s">
        <v>24</v>
      </c>
      <c r="G6342" s="4" t="s">
        <v>24</v>
      </c>
      <c r="H6342" s="4" t="s">
        <v>10</v>
      </c>
    </row>
    <row r="6343" spans="1:9">
      <c r="A6343" t="n">
        <v>49091</v>
      </c>
      <c r="B6343" s="39" t="n">
        <v>45</v>
      </c>
      <c r="C6343" s="7" t="n">
        <v>2</v>
      </c>
      <c r="D6343" s="7" t="n">
        <v>3</v>
      </c>
      <c r="E6343" s="7" t="n">
        <v>-3.51999998092651</v>
      </c>
      <c r="F6343" s="7" t="n">
        <v>14.6000003814697</v>
      </c>
      <c r="G6343" s="7" t="n">
        <v>-195.389999389648</v>
      </c>
      <c r="H6343" s="7" t="n">
        <v>5000</v>
      </c>
    </row>
    <row r="6344" spans="1:9">
      <c r="A6344" t="s">
        <v>4</v>
      </c>
      <c r="B6344" s="4" t="s">
        <v>5</v>
      </c>
      <c r="C6344" s="4" t="s">
        <v>13</v>
      </c>
      <c r="D6344" s="4" t="s">
        <v>13</v>
      </c>
      <c r="E6344" s="4" t="s">
        <v>24</v>
      </c>
      <c r="F6344" s="4" t="s">
        <v>24</v>
      </c>
      <c r="G6344" s="4" t="s">
        <v>24</v>
      </c>
      <c r="H6344" s="4" t="s">
        <v>10</v>
      </c>
      <c r="I6344" s="4" t="s">
        <v>13</v>
      </c>
    </row>
    <row r="6345" spans="1:9">
      <c r="A6345" t="n">
        <v>49108</v>
      </c>
      <c r="B6345" s="39" t="n">
        <v>45</v>
      </c>
      <c r="C6345" s="7" t="n">
        <v>4</v>
      </c>
      <c r="D6345" s="7" t="n">
        <v>3</v>
      </c>
      <c r="E6345" s="7" t="n">
        <v>20.1900005340576</v>
      </c>
      <c r="F6345" s="7" t="n">
        <v>123.349998474121</v>
      </c>
      <c r="G6345" s="7" t="n">
        <v>16</v>
      </c>
      <c r="H6345" s="7" t="n">
        <v>5000</v>
      </c>
      <c r="I6345" s="7" t="n">
        <v>1</v>
      </c>
    </row>
    <row r="6346" spans="1:9">
      <c r="A6346" t="s">
        <v>4</v>
      </c>
      <c r="B6346" s="4" t="s">
        <v>5</v>
      </c>
      <c r="C6346" s="4" t="s">
        <v>13</v>
      </c>
      <c r="D6346" s="4" t="s">
        <v>13</v>
      </c>
      <c r="E6346" s="4" t="s">
        <v>24</v>
      </c>
      <c r="F6346" s="4" t="s">
        <v>10</v>
      </c>
    </row>
    <row r="6347" spans="1:9">
      <c r="A6347" t="n">
        <v>49126</v>
      </c>
      <c r="B6347" s="39" t="n">
        <v>45</v>
      </c>
      <c r="C6347" s="7" t="n">
        <v>5</v>
      </c>
      <c r="D6347" s="7" t="n">
        <v>3</v>
      </c>
      <c r="E6347" s="7" t="n">
        <v>7.90000009536743</v>
      </c>
      <c r="F6347" s="7" t="n">
        <v>5000</v>
      </c>
    </row>
    <row r="6348" spans="1:9">
      <c r="A6348" t="s">
        <v>4</v>
      </c>
      <c r="B6348" s="4" t="s">
        <v>5</v>
      </c>
      <c r="C6348" s="4" t="s">
        <v>13</v>
      </c>
      <c r="D6348" s="4" t="s">
        <v>10</v>
      </c>
      <c r="E6348" s="4" t="s">
        <v>6</v>
      </c>
      <c r="F6348" s="4" t="s">
        <v>6</v>
      </c>
      <c r="G6348" s="4" t="s">
        <v>6</v>
      </c>
      <c r="H6348" s="4" t="s">
        <v>6</v>
      </c>
    </row>
    <row r="6349" spans="1:9">
      <c r="A6349" t="n">
        <v>49135</v>
      </c>
      <c r="B6349" s="48" t="n">
        <v>51</v>
      </c>
      <c r="C6349" s="7" t="n">
        <v>3</v>
      </c>
      <c r="D6349" s="7" t="n">
        <v>0</v>
      </c>
      <c r="E6349" s="7" t="s">
        <v>77</v>
      </c>
      <c r="F6349" s="7" t="s">
        <v>185</v>
      </c>
      <c r="G6349" s="7" t="s">
        <v>79</v>
      </c>
      <c r="H6349" s="7" t="s">
        <v>78</v>
      </c>
    </row>
    <row r="6350" spans="1:9">
      <c r="A6350" t="s">
        <v>4</v>
      </c>
      <c r="B6350" s="4" t="s">
        <v>5</v>
      </c>
      <c r="C6350" s="4" t="s">
        <v>13</v>
      </c>
      <c r="D6350" s="4" t="s">
        <v>10</v>
      </c>
      <c r="E6350" s="4" t="s">
        <v>6</v>
      </c>
      <c r="F6350" s="4" t="s">
        <v>6</v>
      </c>
      <c r="G6350" s="4" t="s">
        <v>6</v>
      </c>
      <c r="H6350" s="4" t="s">
        <v>6</v>
      </c>
    </row>
    <row r="6351" spans="1:9">
      <c r="A6351" t="n">
        <v>49148</v>
      </c>
      <c r="B6351" s="48" t="n">
        <v>51</v>
      </c>
      <c r="C6351" s="7" t="n">
        <v>3</v>
      </c>
      <c r="D6351" s="7" t="n">
        <v>61489</v>
      </c>
      <c r="E6351" s="7" t="s">
        <v>77</v>
      </c>
      <c r="F6351" s="7" t="s">
        <v>185</v>
      </c>
      <c r="G6351" s="7" t="s">
        <v>79</v>
      </c>
      <c r="H6351" s="7" t="s">
        <v>78</v>
      </c>
    </row>
    <row r="6352" spans="1:9">
      <c r="A6352" t="s">
        <v>4</v>
      </c>
      <c r="B6352" s="4" t="s">
        <v>5</v>
      </c>
      <c r="C6352" s="4" t="s">
        <v>13</v>
      </c>
      <c r="D6352" s="4" t="s">
        <v>10</v>
      </c>
      <c r="E6352" s="4" t="s">
        <v>6</v>
      </c>
      <c r="F6352" s="4" t="s">
        <v>6</v>
      </c>
      <c r="G6352" s="4" t="s">
        <v>6</v>
      </c>
      <c r="H6352" s="4" t="s">
        <v>6</v>
      </c>
    </row>
    <row r="6353" spans="1:9">
      <c r="A6353" t="n">
        <v>49161</v>
      </c>
      <c r="B6353" s="48" t="n">
        <v>51</v>
      </c>
      <c r="C6353" s="7" t="n">
        <v>3</v>
      </c>
      <c r="D6353" s="7" t="n">
        <v>61490</v>
      </c>
      <c r="E6353" s="7" t="s">
        <v>77</v>
      </c>
      <c r="F6353" s="7" t="s">
        <v>185</v>
      </c>
      <c r="G6353" s="7" t="s">
        <v>79</v>
      </c>
      <c r="H6353" s="7" t="s">
        <v>78</v>
      </c>
    </row>
    <row r="6354" spans="1:9">
      <c r="A6354" t="s">
        <v>4</v>
      </c>
      <c r="B6354" s="4" t="s">
        <v>5</v>
      </c>
      <c r="C6354" s="4" t="s">
        <v>13</v>
      </c>
      <c r="D6354" s="4" t="s">
        <v>10</v>
      </c>
      <c r="E6354" s="4" t="s">
        <v>6</v>
      </c>
      <c r="F6354" s="4" t="s">
        <v>6</v>
      </c>
      <c r="G6354" s="4" t="s">
        <v>6</v>
      </c>
      <c r="H6354" s="4" t="s">
        <v>6</v>
      </c>
    </row>
    <row r="6355" spans="1:9">
      <c r="A6355" t="n">
        <v>49174</v>
      </c>
      <c r="B6355" s="48" t="n">
        <v>51</v>
      </c>
      <c r="C6355" s="7" t="n">
        <v>3</v>
      </c>
      <c r="D6355" s="7" t="n">
        <v>61488</v>
      </c>
      <c r="E6355" s="7" t="s">
        <v>77</v>
      </c>
      <c r="F6355" s="7" t="s">
        <v>185</v>
      </c>
      <c r="G6355" s="7" t="s">
        <v>79</v>
      </c>
      <c r="H6355" s="7" t="s">
        <v>78</v>
      </c>
    </row>
    <row r="6356" spans="1:9">
      <c r="A6356" t="s">
        <v>4</v>
      </c>
      <c r="B6356" s="4" t="s">
        <v>5</v>
      </c>
      <c r="C6356" s="4" t="s">
        <v>13</v>
      </c>
      <c r="D6356" s="4" t="s">
        <v>10</v>
      </c>
      <c r="E6356" s="4" t="s">
        <v>6</v>
      </c>
      <c r="F6356" s="4" t="s">
        <v>6</v>
      </c>
      <c r="G6356" s="4" t="s">
        <v>6</v>
      </c>
      <c r="H6356" s="4" t="s">
        <v>6</v>
      </c>
    </row>
    <row r="6357" spans="1:9">
      <c r="A6357" t="n">
        <v>49187</v>
      </c>
      <c r="B6357" s="48" t="n">
        <v>51</v>
      </c>
      <c r="C6357" s="7" t="n">
        <v>3</v>
      </c>
      <c r="D6357" s="7" t="n">
        <v>5</v>
      </c>
      <c r="E6357" s="7" t="s">
        <v>77</v>
      </c>
      <c r="F6357" s="7" t="s">
        <v>185</v>
      </c>
      <c r="G6357" s="7" t="s">
        <v>79</v>
      </c>
      <c r="H6357" s="7" t="s">
        <v>78</v>
      </c>
    </row>
    <row r="6358" spans="1:9">
      <c r="A6358" t="s">
        <v>4</v>
      </c>
      <c r="B6358" s="4" t="s">
        <v>5</v>
      </c>
      <c r="C6358" s="4" t="s">
        <v>13</v>
      </c>
      <c r="D6358" s="4" t="s">
        <v>10</v>
      </c>
      <c r="E6358" s="4" t="s">
        <v>6</v>
      </c>
      <c r="F6358" s="4" t="s">
        <v>6</v>
      </c>
      <c r="G6358" s="4" t="s">
        <v>6</v>
      </c>
      <c r="H6358" s="4" t="s">
        <v>6</v>
      </c>
    </row>
    <row r="6359" spans="1:9">
      <c r="A6359" t="n">
        <v>49200</v>
      </c>
      <c r="B6359" s="48" t="n">
        <v>51</v>
      </c>
      <c r="C6359" s="7" t="n">
        <v>3</v>
      </c>
      <c r="D6359" s="7" t="n">
        <v>3</v>
      </c>
      <c r="E6359" s="7" t="s">
        <v>77</v>
      </c>
      <c r="F6359" s="7" t="s">
        <v>185</v>
      </c>
      <c r="G6359" s="7" t="s">
        <v>79</v>
      </c>
      <c r="H6359" s="7" t="s">
        <v>78</v>
      </c>
    </row>
    <row r="6360" spans="1:9">
      <c r="A6360" t="s">
        <v>4</v>
      </c>
      <c r="B6360" s="4" t="s">
        <v>5</v>
      </c>
      <c r="C6360" s="4" t="s">
        <v>13</v>
      </c>
      <c r="D6360" s="4" t="s">
        <v>10</v>
      </c>
      <c r="E6360" s="4" t="s">
        <v>6</v>
      </c>
      <c r="F6360" s="4" t="s">
        <v>6</v>
      </c>
      <c r="G6360" s="4" t="s">
        <v>6</v>
      </c>
      <c r="H6360" s="4" t="s">
        <v>6</v>
      </c>
    </row>
    <row r="6361" spans="1:9">
      <c r="A6361" t="n">
        <v>49213</v>
      </c>
      <c r="B6361" s="48" t="n">
        <v>51</v>
      </c>
      <c r="C6361" s="7" t="n">
        <v>3</v>
      </c>
      <c r="D6361" s="7" t="n">
        <v>6</v>
      </c>
      <c r="E6361" s="7" t="s">
        <v>177</v>
      </c>
      <c r="F6361" s="7" t="s">
        <v>185</v>
      </c>
      <c r="G6361" s="7" t="s">
        <v>79</v>
      </c>
      <c r="H6361" s="7" t="s">
        <v>78</v>
      </c>
    </row>
    <row r="6362" spans="1:9">
      <c r="A6362" t="s">
        <v>4</v>
      </c>
      <c r="B6362" s="4" t="s">
        <v>5</v>
      </c>
      <c r="C6362" s="4" t="s">
        <v>10</v>
      </c>
      <c r="D6362" s="4" t="s">
        <v>10</v>
      </c>
      <c r="E6362" s="4" t="s">
        <v>24</v>
      </c>
      <c r="F6362" s="4" t="s">
        <v>13</v>
      </c>
    </row>
    <row r="6363" spans="1:9">
      <c r="A6363" t="n">
        <v>49226</v>
      </c>
      <c r="B6363" s="53" t="n">
        <v>53</v>
      </c>
      <c r="C6363" s="7" t="n">
        <v>27</v>
      </c>
      <c r="D6363" s="7" t="n">
        <v>29</v>
      </c>
      <c r="E6363" s="7" t="n">
        <v>0</v>
      </c>
      <c r="F6363" s="7" t="n">
        <v>0</v>
      </c>
    </row>
    <row r="6364" spans="1:9">
      <c r="A6364" t="s">
        <v>4</v>
      </c>
      <c r="B6364" s="4" t="s">
        <v>5</v>
      </c>
      <c r="C6364" s="4" t="s">
        <v>10</v>
      </c>
      <c r="D6364" s="4" t="s">
        <v>10</v>
      </c>
      <c r="E6364" s="4" t="s">
        <v>24</v>
      </c>
      <c r="F6364" s="4" t="s">
        <v>13</v>
      </c>
    </row>
    <row r="6365" spans="1:9">
      <c r="A6365" t="n">
        <v>49236</v>
      </c>
      <c r="B6365" s="53" t="n">
        <v>53</v>
      </c>
      <c r="C6365" s="7" t="n">
        <v>29</v>
      </c>
      <c r="D6365" s="7" t="n">
        <v>27</v>
      </c>
      <c r="E6365" s="7" t="n">
        <v>0</v>
      </c>
      <c r="F6365" s="7" t="n">
        <v>0</v>
      </c>
    </row>
    <row r="6366" spans="1:9">
      <c r="A6366" t="s">
        <v>4</v>
      </c>
      <c r="B6366" s="4" t="s">
        <v>5</v>
      </c>
      <c r="C6366" s="4" t="s">
        <v>10</v>
      </c>
      <c r="D6366" s="4" t="s">
        <v>10</v>
      </c>
      <c r="E6366" s="4" t="s">
        <v>10</v>
      </c>
    </row>
    <row r="6367" spans="1:9">
      <c r="A6367" t="n">
        <v>49246</v>
      </c>
      <c r="B6367" s="45" t="n">
        <v>61</v>
      </c>
      <c r="C6367" s="7" t="n">
        <v>29</v>
      </c>
      <c r="D6367" s="7" t="n">
        <v>65533</v>
      </c>
      <c r="E6367" s="7" t="n">
        <v>1000</v>
      </c>
    </row>
    <row r="6368" spans="1:9">
      <c r="A6368" t="s">
        <v>4</v>
      </c>
      <c r="B6368" s="4" t="s">
        <v>5</v>
      </c>
      <c r="C6368" s="4" t="s">
        <v>13</v>
      </c>
      <c r="D6368" s="4" t="s">
        <v>10</v>
      </c>
    </row>
    <row r="6369" spans="1:8">
      <c r="A6369" t="n">
        <v>49253</v>
      </c>
      <c r="B6369" s="22" t="n">
        <v>58</v>
      </c>
      <c r="C6369" s="7" t="n">
        <v>255</v>
      </c>
      <c r="D6369" s="7" t="n">
        <v>0</v>
      </c>
    </row>
    <row r="6370" spans="1:8">
      <c r="A6370" t="s">
        <v>4</v>
      </c>
      <c r="B6370" s="4" t="s">
        <v>5</v>
      </c>
      <c r="C6370" s="4" t="s">
        <v>13</v>
      </c>
      <c r="D6370" s="4" t="s">
        <v>24</v>
      </c>
      <c r="E6370" s="4" t="s">
        <v>24</v>
      </c>
      <c r="F6370" s="4" t="s">
        <v>24</v>
      </c>
    </row>
    <row r="6371" spans="1:8">
      <c r="A6371" t="n">
        <v>49257</v>
      </c>
      <c r="B6371" s="39" t="n">
        <v>45</v>
      </c>
      <c r="C6371" s="7" t="n">
        <v>9</v>
      </c>
      <c r="D6371" s="7" t="n">
        <v>0.00999999977648258</v>
      </c>
      <c r="E6371" s="7" t="n">
        <v>0.00999999977648258</v>
      </c>
      <c r="F6371" s="7" t="n">
        <v>0.5</v>
      </c>
    </row>
    <row r="6372" spans="1:8">
      <c r="A6372" t="s">
        <v>4</v>
      </c>
      <c r="B6372" s="4" t="s">
        <v>5</v>
      </c>
      <c r="C6372" s="4" t="s">
        <v>13</v>
      </c>
      <c r="D6372" s="4" t="s">
        <v>10</v>
      </c>
      <c r="E6372" s="4" t="s">
        <v>10</v>
      </c>
      <c r="F6372" s="4" t="s">
        <v>10</v>
      </c>
      <c r="G6372" s="4" t="s">
        <v>10</v>
      </c>
      <c r="H6372" s="4" t="s">
        <v>10</v>
      </c>
      <c r="I6372" s="4" t="s">
        <v>6</v>
      </c>
      <c r="J6372" s="4" t="s">
        <v>24</v>
      </c>
      <c r="K6372" s="4" t="s">
        <v>24</v>
      </c>
      <c r="L6372" s="4" t="s">
        <v>24</v>
      </c>
      <c r="M6372" s="4" t="s">
        <v>9</v>
      </c>
      <c r="N6372" s="4" t="s">
        <v>9</v>
      </c>
      <c r="O6372" s="4" t="s">
        <v>24</v>
      </c>
      <c r="P6372" s="4" t="s">
        <v>24</v>
      </c>
      <c r="Q6372" s="4" t="s">
        <v>24</v>
      </c>
      <c r="R6372" s="4" t="s">
        <v>24</v>
      </c>
      <c r="S6372" s="4" t="s">
        <v>13</v>
      </c>
    </row>
    <row r="6373" spans="1:8">
      <c r="A6373" t="n">
        <v>49271</v>
      </c>
      <c r="B6373" s="66" t="n">
        <v>39</v>
      </c>
      <c r="C6373" s="7" t="n">
        <v>12</v>
      </c>
      <c r="D6373" s="7" t="n">
        <v>65533</v>
      </c>
      <c r="E6373" s="7" t="n">
        <v>200</v>
      </c>
      <c r="F6373" s="7" t="n">
        <v>0</v>
      </c>
      <c r="G6373" s="7" t="n">
        <v>65533</v>
      </c>
      <c r="H6373" s="7" t="n">
        <v>259</v>
      </c>
      <c r="I6373" s="7" t="s">
        <v>12</v>
      </c>
      <c r="J6373" s="7" t="n">
        <v>-4.67000007629395</v>
      </c>
      <c r="K6373" s="7" t="n">
        <v>13.210000038147</v>
      </c>
      <c r="L6373" s="7" t="n">
        <v>-193.169998168945</v>
      </c>
      <c r="M6373" s="7" t="n">
        <v>0</v>
      </c>
      <c r="N6373" s="7" t="n">
        <v>0</v>
      </c>
      <c r="O6373" s="7" t="n">
        <v>0</v>
      </c>
      <c r="P6373" s="7" t="n">
        <v>1</v>
      </c>
      <c r="Q6373" s="7" t="n">
        <v>1</v>
      </c>
      <c r="R6373" s="7" t="n">
        <v>1</v>
      </c>
      <c r="S6373" s="7" t="n">
        <v>103</v>
      </c>
    </row>
    <row r="6374" spans="1:8">
      <c r="A6374" t="s">
        <v>4</v>
      </c>
      <c r="B6374" s="4" t="s">
        <v>5</v>
      </c>
      <c r="C6374" s="4" t="s">
        <v>13</v>
      </c>
      <c r="D6374" s="4" t="s">
        <v>10</v>
      </c>
      <c r="E6374" s="4" t="s">
        <v>24</v>
      </c>
      <c r="F6374" s="4" t="s">
        <v>10</v>
      </c>
      <c r="G6374" s="4" t="s">
        <v>9</v>
      </c>
      <c r="H6374" s="4" t="s">
        <v>9</v>
      </c>
      <c r="I6374" s="4" t="s">
        <v>10</v>
      </c>
      <c r="J6374" s="4" t="s">
        <v>10</v>
      </c>
      <c r="K6374" s="4" t="s">
        <v>9</v>
      </c>
      <c r="L6374" s="4" t="s">
        <v>9</v>
      </c>
      <c r="M6374" s="4" t="s">
        <v>9</v>
      </c>
      <c r="N6374" s="4" t="s">
        <v>9</v>
      </c>
      <c r="O6374" s="4" t="s">
        <v>6</v>
      </c>
    </row>
    <row r="6375" spans="1:8">
      <c r="A6375" t="n">
        <v>49321</v>
      </c>
      <c r="B6375" s="15" t="n">
        <v>50</v>
      </c>
      <c r="C6375" s="7" t="n">
        <v>0</v>
      </c>
      <c r="D6375" s="7" t="n">
        <v>4170</v>
      </c>
      <c r="E6375" s="7" t="n">
        <v>1</v>
      </c>
      <c r="F6375" s="7" t="n">
        <v>0</v>
      </c>
      <c r="G6375" s="7" t="n">
        <v>0</v>
      </c>
      <c r="H6375" s="7" t="n">
        <v>0</v>
      </c>
      <c r="I6375" s="7" t="n">
        <v>0</v>
      </c>
      <c r="J6375" s="7" t="n">
        <v>65533</v>
      </c>
      <c r="K6375" s="7" t="n">
        <v>0</v>
      </c>
      <c r="L6375" s="7" t="n">
        <v>0</v>
      </c>
      <c r="M6375" s="7" t="n">
        <v>0</v>
      </c>
      <c r="N6375" s="7" t="n">
        <v>0</v>
      </c>
      <c r="O6375" s="7" t="s">
        <v>12</v>
      </c>
    </row>
    <row r="6376" spans="1:8">
      <c r="A6376" t="s">
        <v>4</v>
      </c>
      <c r="B6376" s="4" t="s">
        <v>5</v>
      </c>
      <c r="C6376" s="4" t="s">
        <v>10</v>
      </c>
      <c r="D6376" s="4" t="s">
        <v>13</v>
      </c>
      <c r="E6376" s="4" t="s">
        <v>13</v>
      </c>
      <c r="F6376" s="4" t="s">
        <v>6</v>
      </c>
    </row>
    <row r="6377" spans="1:8">
      <c r="A6377" t="n">
        <v>49360</v>
      </c>
      <c r="B6377" s="27" t="n">
        <v>47</v>
      </c>
      <c r="C6377" s="7" t="n">
        <v>27</v>
      </c>
      <c r="D6377" s="7" t="n">
        <v>0</v>
      </c>
      <c r="E6377" s="7" t="n">
        <v>0</v>
      </c>
      <c r="F6377" s="7" t="s">
        <v>209</v>
      </c>
    </row>
    <row r="6378" spans="1:8">
      <c r="A6378" t="s">
        <v>4</v>
      </c>
      <c r="B6378" s="4" t="s">
        <v>5</v>
      </c>
      <c r="C6378" s="4" t="s">
        <v>10</v>
      </c>
      <c r="D6378" s="4" t="s">
        <v>13</v>
      </c>
      <c r="E6378" s="4" t="s">
        <v>13</v>
      </c>
      <c r="F6378" s="4" t="s">
        <v>6</v>
      </c>
    </row>
    <row r="6379" spans="1:8">
      <c r="A6379" t="n">
        <v>49375</v>
      </c>
      <c r="B6379" s="27" t="n">
        <v>47</v>
      </c>
      <c r="C6379" s="7" t="n">
        <v>29</v>
      </c>
      <c r="D6379" s="7" t="n">
        <v>0</v>
      </c>
      <c r="E6379" s="7" t="n">
        <v>0</v>
      </c>
      <c r="F6379" s="7" t="s">
        <v>209</v>
      </c>
    </row>
    <row r="6380" spans="1:8">
      <c r="A6380" t="s">
        <v>4</v>
      </c>
      <c r="B6380" s="4" t="s">
        <v>5</v>
      </c>
      <c r="C6380" s="4" t="s">
        <v>10</v>
      </c>
      <c r="D6380" s="4" t="s">
        <v>10</v>
      </c>
      <c r="E6380" s="4" t="s">
        <v>24</v>
      </c>
      <c r="F6380" s="4" t="s">
        <v>24</v>
      </c>
      <c r="G6380" s="4" t="s">
        <v>24</v>
      </c>
      <c r="H6380" s="4" t="s">
        <v>24</v>
      </c>
      <c r="I6380" s="4" t="s">
        <v>24</v>
      </c>
      <c r="J6380" s="4" t="s">
        <v>13</v>
      </c>
      <c r="K6380" s="4" t="s">
        <v>10</v>
      </c>
    </row>
    <row r="6381" spans="1:8">
      <c r="A6381" t="n">
        <v>49390</v>
      </c>
      <c r="B6381" s="71" t="n">
        <v>55</v>
      </c>
      <c r="C6381" s="7" t="n">
        <v>27</v>
      </c>
      <c r="D6381" s="7" t="n">
        <v>65026</v>
      </c>
      <c r="E6381" s="7" t="n">
        <v>-3.13000011444092</v>
      </c>
      <c r="F6381" s="7" t="n">
        <v>13.210000038147</v>
      </c>
      <c r="G6381" s="7" t="n">
        <v>-192.910003662109</v>
      </c>
      <c r="H6381" s="7" t="n">
        <v>0.5</v>
      </c>
      <c r="I6381" s="7" t="n">
        <v>3</v>
      </c>
      <c r="J6381" s="7" t="n">
        <v>0</v>
      </c>
      <c r="K6381" s="7" t="n">
        <v>129</v>
      </c>
    </row>
    <row r="6382" spans="1:8">
      <c r="A6382" t="s">
        <v>4</v>
      </c>
      <c r="B6382" s="4" t="s">
        <v>5</v>
      </c>
      <c r="C6382" s="4" t="s">
        <v>10</v>
      </c>
      <c r="D6382" s="4" t="s">
        <v>10</v>
      </c>
      <c r="E6382" s="4" t="s">
        <v>24</v>
      </c>
      <c r="F6382" s="4" t="s">
        <v>24</v>
      </c>
      <c r="G6382" s="4" t="s">
        <v>24</v>
      </c>
      <c r="H6382" s="4" t="s">
        <v>24</v>
      </c>
      <c r="I6382" s="4" t="s">
        <v>24</v>
      </c>
      <c r="J6382" s="4" t="s">
        <v>13</v>
      </c>
      <c r="K6382" s="4" t="s">
        <v>10</v>
      </c>
    </row>
    <row r="6383" spans="1:8">
      <c r="A6383" t="n">
        <v>49418</v>
      </c>
      <c r="B6383" s="71" t="n">
        <v>55</v>
      </c>
      <c r="C6383" s="7" t="n">
        <v>29</v>
      </c>
      <c r="D6383" s="7" t="n">
        <v>65026</v>
      </c>
      <c r="E6383" s="7" t="n">
        <v>-5.96000003814697</v>
      </c>
      <c r="F6383" s="7" t="n">
        <v>13.2200002670288</v>
      </c>
      <c r="G6383" s="7" t="n">
        <v>-193.839996337891</v>
      </c>
      <c r="H6383" s="7" t="n">
        <v>0.5</v>
      </c>
      <c r="I6383" s="7" t="n">
        <v>3</v>
      </c>
      <c r="J6383" s="7" t="n">
        <v>0</v>
      </c>
      <c r="K6383" s="7" t="n">
        <v>129</v>
      </c>
    </row>
    <row r="6384" spans="1:8">
      <c r="A6384" t="s">
        <v>4</v>
      </c>
      <c r="B6384" s="4" t="s">
        <v>5</v>
      </c>
      <c r="C6384" s="4" t="s">
        <v>13</v>
      </c>
      <c r="D6384" s="4" t="s">
        <v>10</v>
      </c>
      <c r="E6384" s="4" t="s">
        <v>24</v>
      </c>
      <c r="F6384" s="4" t="s">
        <v>10</v>
      </c>
      <c r="G6384" s="4" t="s">
        <v>9</v>
      </c>
      <c r="H6384" s="4" t="s">
        <v>9</v>
      </c>
      <c r="I6384" s="4" t="s">
        <v>10</v>
      </c>
      <c r="J6384" s="4" t="s">
        <v>10</v>
      </c>
      <c r="K6384" s="4" t="s">
        <v>9</v>
      </c>
      <c r="L6384" s="4" t="s">
        <v>9</v>
      </c>
      <c r="M6384" s="4" t="s">
        <v>9</v>
      </c>
      <c r="N6384" s="4" t="s">
        <v>9</v>
      </c>
      <c r="O6384" s="4" t="s">
        <v>6</v>
      </c>
    </row>
    <row r="6385" spans="1:19">
      <c r="A6385" t="n">
        <v>49446</v>
      </c>
      <c r="B6385" s="15" t="n">
        <v>50</v>
      </c>
      <c r="C6385" s="7" t="n">
        <v>0</v>
      </c>
      <c r="D6385" s="7" t="n">
        <v>4023</v>
      </c>
      <c r="E6385" s="7" t="n">
        <v>1</v>
      </c>
      <c r="F6385" s="7" t="n">
        <v>0</v>
      </c>
      <c r="G6385" s="7" t="n">
        <v>0</v>
      </c>
      <c r="H6385" s="7" t="n">
        <v>0</v>
      </c>
      <c r="I6385" s="7" t="n">
        <v>1</v>
      </c>
      <c r="J6385" s="7" t="n">
        <v>27</v>
      </c>
      <c r="K6385" s="7" t="n">
        <v>0</v>
      </c>
      <c r="L6385" s="7" t="n">
        <v>0</v>
      </c>
      <c r="M6385" s="7" t="n">
        <v>0</v>
      </c>
      <c r="N6385" s="7" t="n">
        <v>1112014848</v>
      </c>
      <c r="O6385" s="7" t="s">
        <v>12</v>
      </c>
    </row>
    <row r="6386" spans="1:19">
      <c r="A6386" t="s">
        <v>4</v>
      </c>
      <c r="B6386" s="4" t="s">
        <v>5</v>
      </c>
      <c r="C6386" s="4" t="s">
        <v>10</v>
      </c>
    </row>
    <row r="6387" spans="1:19">
      <c r="A6387" t="n">
        <v>49485</v>
      </c>
      <c r="B6387" s="32" t="n">
        <v>16</v>
      </c>
      <c r="C6387" s="7" t="n">
        <v>200</v>
      </c>
    </row>
    <row r="6388" spans="1:19">
      <c r="A6388" t="s">
        <v>4</v>
      </c>
      <c r="B6388" s="4" t="s">
        <v>5</v>
      </c>
      <c r="C6388" s="4" t="s">
        <v>13</v>
      </c>
      <c r="D6388" s="4" t="s">
        <v>10</v>
      </c>
      <c r="E6388" s="4" t="s">
        <v>10</v>
      </c>
      <c r="F6388" s="4" t="s">
        <v>10</v>
      </c>
      <c r="G6388" s="4" t="s">
        <v>10</v>
      </c>
      <c r="H6388" s="4" t="s">
        <v>10</v>
      </c>
      <c r="I6388" s="4" t="s">
        <v>6</v>
      </c>
      <c r="J6388" s="4" t="s">
        <v>24</v>
      </c>
      <c r="K6388" s="4" t="s">
        <v>24</v>
      </c>
      <c r="L6388" s="4" t="s">
        <v>24</v>
      </c>
      <c r="M6388" s="4" t="s">
        <v>9</v>
      </c>
      <c r="N6388" s="4" t="s">
        <v>9</v>
      </c>
      <c r="O6388" s="4" t="s">
        <v>24</v>
      </c>
      <c r="P6388" s="4" t="s">
        <v>24</v>
      </c>
      <c r="Q6388" s="4" t="s">
        <v>24</v>
      </c>
      <c r="R6388" s="4" t="s">
        <v>24</v>
      </c>
      <c r="S6388" s="4" t="s">
        <v>13</v>
      </c>
    </row>
    <row r="6389" spans="1:19">
      <c r="A6389" t="n">
        <v>49488</v>
      </c>
      <c r="B6389" s="66" t="n">
        <v>39</v>
      </c>
      <c r="C6389" s="7" t="n">
        <v>12</v>
      </c>
      <c r="D6389" s="7" t="n">
        <v>65533</v>
      </c>
      <c r="E6389" s="7" t="n">
        <v>201</v>
      </c>
      <c r="F6389" s="7" t="n">
        <v>0</v>
      </c>
      <c r="G6389" s="7" t="n">
        <v>65533</v>
      </c>
      <c r="H6389" s="7" t="n">
        <v>259</v>
      </c>
      <c r="I6389" s="7" t="s">
        <v>12</v>
      </c>
      <c r="J6389" s="7" t="n">
        <v>-4.67000007629395</v>
      </c>
      <c r="K6389" s="7" t="n">
        <v>13.210000038147</v>
      </c>
      <c r="L6389" s="7" t="n">
        <v>-193.169998168945</v>
      </c>
      <c r="M6389" s="7" t="n">
        <v>0</v>
      </c>
      <c r="N6389" s="7" t="n">
        <v>0</v>
      </c>
      <c r="O6389" s="7" t="n">
        <v>0</v>
      </c>
      <c r="P6389" s="7" t="n">
        <v>1</v>
      </c>
      <c r="Q6389" s="7" t="n">
        <v>1</v>
      </c>
      <c r="R6389" s="7" t="n">
        <v>1</v>
      </c>
      <c r="S6389" s="7" t="n">
        <v>104</v>
      </c>
    </row>
    <row r="6390" spans="1:19">
      <c r="A6390" t="s">
        <v>4</v>
      </c>
      <c r="B6390" s="4" t="s">
        <v>5</v>
      </c>
      <c r="C6390" s="4" t="s">
        <v>10</v>
      </c>
      <c r="D6390" s="4" t="s">
        <v>13</v>
      </c>
      <c r="E6390" s="4" t="s">
        <v>13</v>
      </c>
      <c r="F6390" s="4" t="s">
        <v>6</v>
      </c>
    </row>
    <row r="6391" spans="1:19">
      <c r="A6391" t="n">
        <v>49538</v>
      </c>
      <c r="B6391" s="27" t="n">
        <v>47</v>
      </c>
      <c r="C6391" s="7" t="n">
        <v>27</v>
      </c>
      <c r="D6391" s="7" t="n">
        <v>0</v>
      </c>
      <c r="E6391" s="7" t="n">
        <v>0</v>
      </c>
      <c r="F6391" s="7" t="s">
        <v>54</v>
      </c>
    </row>
    <row r="6392" spans="1:19">
      <c r="A6392" t="s">
        <v>4</v>
      </c>
      <c r="B6392" s="4" t="s">
        <v>5</v>
      </c>
      <c r="C6392" s="4" t="s">
        <v>10</v>
      </c>
      <c r="D6392" s="4" t="s">
        <v>13</v>
      </c>
      <c r="E6392" s="4" t="s">
        <v>13</v>
      </c>
      <c r="F6392" s="4" t="s">
        <v>6</v>
      </c>
    </row>
    <row r="6393" spans="1:19">
      <c r="A6393" t="n">
        <v>49551</v>
      </c>
      <c r="B6393" s="27" t="n">
        <v>47</v>
      </c>
      <c r="C6393" s="7" t="n">
        <v>29</v>
      </c>
      <c r="D6393" s="7" t="n">
        <v>0</v>
      </c>
      <c r="E6393" s="7" t="n">
        <v>0</v>
      </c>
      <c r="F6393" s="7" t="s">
        <v>210</v>
      </c>
    </row>
    <row r="6394" spans="1:19">
      <c r="A6394" t="s">
        <v>4</v>
      </c>
      <c r="B6394" s="4" t="s">
        <v>5</v>
      </c>
      <c r="C6394" s="4" t="s">
        <v>13</v>
      </c>
      <c r="D6394" s="4" t="s">
        <v>10</v>
      </c>
      <c r="E6394" s="4" t="s">
        <v>24</v>
      </c>
      <c r="F6394" s="4" t="s">
        <v>10</v>
      </c>
      <c r="G6394" s="4" t="s">
        <v>9</v>
      </c>
      <c r="H6394" s="4" t="s">
        <v>9</v>
      </c>
      <c r="I6394" s="4" t="s">
        <v>10</v>
      </c>
      <c r="J6394" s="4" t="s">
        <v>10</v>
      </c>
      <c r="K6394" s="4" t="s">
        <v>9</v>
      </c>
      <c r="L6394" s="4" t="s">
        <v>9</v>
      </c>
      <c r="M6394" s="4" t="s">
        <v>9</v>
      </c>
      <c r="N6394" s="4" t="s">
        <v>9</v>
      </c>
      <c r="O6394" s="4" t="s">
        <v>6</v>
      </c>
    </row>
    <row r="6395" spans="1:19">
      <c r="A6395" t="n">
        <v>49567</v>
      </c>
      <c r="B6395" s="15" t="n">
        <v>50</v>
      </c>
      <c r="C6395" s="7" t="n">
        <v>0</v>
      </c>
      <c r="D6395" s="7" t="n">
        <v>4014</v>
      </c>
      <c r="E6395" s="7" t="n">
        <v>0.600000023841858</v>
      </c>
      <c r="F6395" s="7" t="n">
        <v>0</v>
      </c>
      <c r="G6395" s="7" t="n">
        <v>0</v>
      </c>
      <c r="H6395" s="7" t="n">
        <v>0</v>
      </c>
      <c r="I6395" s="7" t="n">
        <v>0</v>
      </c>
      <c r="J6395" s="7" t="n">
        <v>65533</v>
      </c>
      <c r="K6395" s="7" t="n">
        <v>0</v>
      </c>
      <c r="L6395" s="7" t="n">
        <v>0</v>
      </c>
      <c r="M6395" s="7" t="n">
        <v>0</v>
      </c>
      <c r="N6395" s="7" t="n">
        <v>0</v>
      </c>
      <c r="O6395" s="7" t="s">
        <v>12</v>
      </c>
    </row>
    <row r="6396" spans="1:19">
      <c r="A6396" t="s">
        <v>4</v>
      </c>
      <c r="B6396" s="4" t="s">
        <v>5</v>
      </c>
      <c r="C6396" s="4" t="s">
        <v>10</v>
      </c>
    </row>
    <row r="6397" spans="1:19">
      <c r="A6397" t="n">
        <v>49606</v>
      </c>
      <c r="B6397" s="32" t="n">
        <v>16</v>
      </c>
      <c r="C6397" s="7" t="n">
        <v>500</v>
      </c>
    </row>
    <row r="6398" spans="1:19">
      <c r="A6398" t="s">
        <v>4</v>
      </c>
      <c r="B6398" s="4" t="s">
        <v>5</v>
      </c>
      <c r="C6398" s="4" t="s">
        <v>13</v>
      </c>
      <c r="D6398" s="4" t="s">
        <v>24</v>
      </c>
      <c r="E6398" s="4" t="s">
        <v>24</v>
      </c>
      <c r="F6398" s="4" t="s">
        <v>24</v>
      </c>
    </row>
    <row r="6399" spans="1:19">
      <c r="A6399" t="n">
        <v>49609</v>
      </c>
      <c r="B6399" s="39" t="n">
        <v>45</v>
      </c>
      <c r="C6399" s="7" t="n">
        <v>9</v>
      </c>
      <c r="D6399" s="7" t="n">
        <v>0.00999999977648258</v>
      </c>
      <c r="E6399" s="7" t="n">
        <v>0.00999999977648258</v>
      </c>
      <c r="F6399" s="7" t="n">
        <v>0.5</v>
      </c>
    </row>
    <row r="6400" spans="1:19">
      <c r="A6400" t="s">
        <v>4</v>
      </c>
      <c r="B6400" s="4" t="s">
        <v>5</v>
      </c>
      <c r="C6400" s="4" t="s">
        <v>13</v>
      </c>
      <c r="D6400" s="4" t="s">
        <v>10</v>
      </c>
      <c r="E6400" s="4" t="s">
        <v>10</v>
      </c>
      <c r="F6400" s="4" t="s">
        <v>10</v>
      </c>
      <c r="G6400" s="4" t="s">
        <v>10</v>
      </c>
      <c r="H6400" s="4" t="s">
        <v>10</v>
      </c>
      <c r="I6400" s="4" t="s">
        <v>6</v>
      </c>
      <c r="J6400" s="4" t="s">
        <v>24</v>
      </c>
      <c r="K6400" s="4" t="s">
        <v>24</v>
      </c>
      <c r="L6400" s="4" t="s">
        <v>24</v>
      </c>
      <c r="M6400" s="4" t="s">
        <v>9</v>
      </c>
      <c r="N6400" s="4" t="s">
        <v>9</v>
      </c>
      <c r="O6400" s="4" t="s">
        <v>24</v>
      </c>
      <c r="P6400" s="4" t="s">
        <v>24</v>
      </c>
      <c r="Q6400" s="4" t="s">
        <v>24</v>
      </c>
      <c r="R6400" s="4" t="s">
        <v>24</v>
      </c>
      <c r="S6400" s="4" t="s">
        <v>13</v>
      </c>
    </row>
    <row r="6401" spans="1:19">
      <c r="A6401" t="n">
        <v>49623</v>
      </c>
      <c r="B6401" s="66" t="n">
        <v>39</v>
      </c>
      <c r="C6401" s="7" t="n">
        <v>12</v>
      </c>
      <c r="D6401" s="7" t="n">
        <v>65533</v>
      </c>
      <c r="E6401" s="7" t="n">
        <v>200</v>
      </c>
      <c r="F6401" s="7" t="n">
        <v>0</v>
      </c>
      <c r="G6401" s="7" t="n">
        <v>65533</v>
      </c>
      <c r="H6401" s="7" t="n">
        <v>259</v>
      </c>
      <c r="I6401" s="7" t="s">
        <v>12</v>
      </c>
      <c r="J6401" s="7" t="n">
        <v>-3.13000011444092</v>
      </c>
      <c r="K6401" s="7" t="n">
        <v>13.210000038147</v>
      </c>
      <c r="L6401" s="7" t="n">
        <v>-192.910003662109</v>
      </c>
      <c r="M6401" s="7" t="n">
        <v>0</v>
      </c>
      <c r="N6401" s="7" t="n">
        <v>0</v>
      </c>
      <c r="O6401" s="7" t="n">
        <v>0</v>
      </c>
      <c r="P6401" s="7" t="n">
        <v>1</v>
      </c>
      <c r="Q6401" s="7" t="n">
        <v>1</v>
      </c>
      <c r="R6401" s="7" t="n">
        <v>1</v>
      </c>
      <c r="S6401" s="7" t="n">
        <v>105</v>
      </c>
    </row>
    <row r="6402" spans="1:19">
      <c r="A6402" t="s">
        <v>4</v>
      </c>
      <c r="B6402" s="4" t="s">
        <v>5</v>
      </c>
      <c r="C6402" s="4" t="s">
        <v>13</v>
      </c>
      <c r="D6402" s="4" t="s">
        <v>10</v>
      </c>
      <c r="E6402" s="4" t="s">
        <v>24</v>
      </c>
      <c r="F6402" s="4" t="s">
        <v>10</v>
      </c>
      <c r="G6402" s="4" t="s">
        <v>9</v>
      </c>
      <c r="H6402" s="4" t="s">
        <v>9</v>
      </c>
      <c r="I6402" s="4" t="s">
        <v>10</v>
      </c>
      <c r="J6402" s="4" t="s">
        <v>10</v>
      </c>
      <c r="K6402" s="4" t="s">
        <v>9</v>
      </c>
      <c r="L6402" s="4" t="s">
        <v>9</v>
      </c>
      <c r="M6402" s="4" t="s">
        <v>9</v>
      </c>
      <c r="N6402" s="4" t="s">
        <v>9</v>
      </c>
      <c r="O6402" s="4" t="s">
        <v>6</v>
      </c>
    </row>
    <row r="6403" spans="1:19">
      <c r="A6403" t="n">
        <v>49673</v>
      </c>
      <c r="B6403" s="15" t="n">
        <v>50</v>
      </c>
      <c r="C6403" s="7" t="n">
        <v>0</v>
      </c>
      <c r="D6403" s="7" t="n">
        <v>4170</v>
      </c>
      <c r="E6403" s="7" t="n">
        <v>1</v>
      </c>
      <c r="F6403" s="7" t="n">
        <v>0</v>
      </c>
      <c r="G6403" s="7" t="n">
        <v>0</v>
      </c>
      <c r="H6403" s="7" t="n">
        <v>0</v>
      </c>
      <c r="I6403" s="7" t="n">
        <v>0</v>
      </c>
      <c r="J6403" s="7" t="n">
        <v>65533</v>
      </c>
      <c r="K6403" s="7" t="n">
        <v>0</v>
      </c>
      <c r="L6403" s="7" t="n">
        <v>0</v>
      </c>
      <c r="M6403" s="7" t="n">
        <v>0</v>
      </c>
      <c r="N6403" s="7" t="n">
        <v>0</v>
      </c>
      <c r="O6403" s="7" t="s">
        <v>12</v>
      </c>
    </row>
    <row r="6404" spans="1:19">
      <c r="A6404" t="s">
        <v>4</v>
      </c>
      <c r="B6404" s="4" t="s">
        <v>5</v>
      </c>
      <c r="C6404" s="4" t="s">
        <v>10</v>
      </c>
      <c r="D6404" s="4" t="s">
        <v>13</v>
      </c>
      <c r="E6404" s="4" t="s">
        <v>13</v>
      </c>
      <c r="F6404" s="4" t="s">
        <v>6</v>
      </c>
    </row>
    <row r="6405" spans="1:19">
      <c r="A6405" t="n">
        <v>49712</v>
      </c>
      <c r="B6405" s="27" t="n">
        <v>47</v>
      </c>
      <c r="C6405" s="7" t="n">
        <v>27</v>
      </c>
      <c r="D6405" s="7" t="n">
        <v>0</v>
      </c>
      <c r="E6405" s="7" t="n">
        <v>0</v>
      </c>
      <c r="F6405" s="7" t="s">
        <v>209</v>
      </c>
    </row>
    <row r="6406" spans="1:19">
      <c r="A6406" t="s">
        <v>4</v>
      </c>
      <c r="B6406" s="4" t="s">
        <v>5</v>
      </c>
      <c r="C6406" s="4" t="s">
        <v>10</v>
      </c>
      <c r="D6406" s="4" t="s">
        <v>10</v>
      </c>
      <c r="E6406" s="4" t="s">
        <v>24</v>
      </c>
      <c r="F6406" s="4" t="s">
        <v>24</v>
      </c>
      <c r="G6406" s="4" t="s">
        <v>24</v>
      </c>
      <c r="H6406" s="4" t="s">
        <v>24</v>
      </c>
      <c r="I6406" s="4" t="s">
        <v>24</v>
      </c>
      <c r="J6406" s="4" t="s">
        <v>13</v>
      </c>
      <c r="K6406" s="4" t="s">
        <v>10</v>
      </c>
    </row>
    <row r="6407" spans="1:19">
      <c r="A6407" t="n">
        <v>49727</v>
      </c>
      <c r="B6407" s="71" t="n">
        <v>55</v>
      </c>
      <c r="C6407" s="7" t="n">
        <v>27</v>
      </c>
      <c r="D6407" s="7" t="n">
        <v>65026</v>
      </c>
      <c r="E6407" s="7" t="n">
        <v>-1.49000000953674</v>
      </c>
      <c r="F6407" s="7" t="n">
        <v>13.210000038147</v>
      </c>
      <c r="G6407" s="7" t="n">
        <v>-193.419998168945</v>
      </c>
      <c r="H6407" s="7" t="n">
        <v>0.5</v>
      </c>
      <c r="I6407" s="7" t="n">
        <v>3</v>
      </c>
      <c r="J6407" s="7" t="n">
        <v>0</v>
      </c>
      <c r="K6407" s="7" t="n">
        <v>129</v>
      </c>
    </row>
    <row r="6408" spans="1:19">
      <c r="A6408" t="s">
        <v>4</v>
      </c>
      <c r="B6408" s="4" t="s">
        <v>5</v>
      </c>
      <c r="C6408" s="4" t="s">
        <v>10</v>
      </c>
    </row>
    <row r="6409" spans="1:19">
      <c r="A6409" t="n">
        <v>49755</v>
      </c>
      <c r="B6409" s="32" t="n">
        <v>16</v>
      </c>
      <c r="C6409" s="7" t="n">
        <v>200</v>
      </c>
    </row>
    <row r="6410" spans="1:19">
      <c r="A6410" t="s">
        <v>4</v>
      </c>
      <c r="B6410" s="4" t="s">
        <v>5</v>
      </c>
      <c r="C6410" s="4" t="s">
        <v>13</v>
      </c>
      <c r="D6410" s="4" t="s">
        <v>10</v>
      </c>
      <c r="E6410" s="4" t="s">
        <v>10</v>
      </c>
      <c r="F6410" s="4" t="s">
        <v>10</v>
      </c>
      <c r="G6410" s="4" t="s">
        <v>10</v>
      </c>
      <c r="H6410" s="4" t="s">
        <v>10</v>
      </c>
      <c r="I6410" s="4" t="s">
        <v>6</v>
      </c>
      <c r="J6410" s="4" t="s">
        <v>24</v>
      </c>
      <c r="K6410" s="4" t="s">
        <v>24</v>
      </c>
      <c r="L6410" s="4" t="s">
        <v>24</v>
      </c>
      <c r="M6410" s="4" t="s">
        <v>9</v>
      </c>
      <c r="N6410" s="4" t="s">
        <v>9</v>
      </c>
      <c r="O6410" s="4" t="s">
        <v>24</v>
      </c>
      <c r="P6410" s="4" t="s">
        <v>24</v>
      </c>
      <c r="Q6410" s="4" t="s">
        <v>24</v>
      </c>
      <c r="R6410" s="4" t="s">
        <v>24</v>
      </c>
      <c r="S6410" s="4" t="s">
        <v>13</v>
      </c>
    </row>
    <row r="6411" spans="1:19">
      <c r="A6411" t="n">
        <v>49758</v>
      </c>
      <c r="B6411" s="66" t="n">
        <v>39</v>
      </c>
      <c r="C6411" s="7" t="n">
        <v>12</v>
      </c>
      <c r="D6411" s="7" t="n">
        <v>65533</v>
      </c>
      <c r="E6411" s="7" t="n">
        <v>201</v>
      </c>
      <c r="F6411" s="7" t="n">
        <v>0</v>
      </c>
      <c r="G6411" s="7" t="n">
        <v>65533</v>
      </c>
      <c r="H6411" s="7" t="n">
        <v>259</v>
      </c>
      <c r="I6411" s="7" t="s">
        <v>12</v>
      </c>
      <c r="J6411" s="7" t="n">
        <v>-3.13000011444092</v>
      </c>
      <c r="K6411" s="7" t="n">
        <v>13.210000038147</v>
      </c>
      <c r="L6411" s="7" t="n">
        <v>-192.910003662109</v>
      </c>
      <c r="M6411" s="7" t="n">
        <v>0</v>
      </c>
      <c r="N6411" s="7" t="n">
        <v>0</v>
      </c>
      <c r="O6411" s="7" t="n">
        <v>0</v>
      </c>
      <c r="P6411" s="7" t="n">
        <v>1</v>
      </c>
      <c r="Q6411" s="7" t="n">
        <v>1</v>
      </c>
      <c r="R6411" s="7" t="n">
        <v>1</v>
      </c>
      <c r="S6411" s="7" t="n">
        <v>106</v>
      </c>
    </row>
    <row r="6412" spans="1:19">
      <c r="A6412" t="s">
        <v>4</v>
      </c>
      <c r="B6412" s="4" t="s">
        <v>5</v>
      </c>
      <c r="C6412" s="4" t="s">
        <v>10</v>
      </c>
    </row>
    <row r="6413" spans="1:19">
      <c r="A6413" t="n">
        <v>49808</v>
      </c>
      <c r="B6413" s="32" t="n">
        <v>16</v>
      </c>
      <c r="C6413" s="7" t="n">
        <v>150</v>
      </c>
    </row>
    <row r="6414" spans="1:19">
      <c r="A6414" t="s">
        <v>4</v>
      </c>
      <c r="B6414" s="4" t="s">
        <v>5</v>
      </c>
      <c r="C6414" s="4" t="s">
        <v>10</v>
      </c>
      <c r="D6414" s="4" t="s">
        <v>13</v>
      </c>
      <c r="E6414" s="4" t="s">
        <v>13</v>
      </c>
      <c r="F6414" s="4" t="s">
        <v>6</v>
      </c>
    </row>
    <row r="6415" spans="1:19">
      <c r="A6415" t="n">
        <v>49811</v>
      </c>
      <c r="B6415" s="27" t="n">
        <v>47</v>
      </c>
      <c r="C6415" s="7" t="n">
        <v>27</v>
      </c>
      <c r="D6415" s="7" t="n">
        <v>0</v>
      </c>
      <c r="E6415" s="7" t="n">
        <v>0</v>
      </c>
      <c r="F6415" s="7" t="s">
        <v>54</v>
      </c>
    </row>
    <row r="6416" spans="1:19">
      <c r="A6416" t="s">
        <v>4</v>
      </c>
      <c r="B6416" s="4" t="s">
        <v>5</v>
      </c>
      <c r="C6416" s="4" t="s">
        <v>13</v>
      </c>
      <c r="D6416" s="4" t="s">
        <v>24</v>
      </c>
      <c r="E6416" s="4" t="s">
        <v>24</v>
      </c>
      <c r="F6416" s="4" t="s">
        <v>24</v>
      </c>
    </row>
    <row r="6417" spans="1:19">
      <c r="A6417" t="n">
        <v>49824</v>
      </c>
      <c r="B6417" s="39" t="n">
        <v>45</v>
      </c>
      <c r="C6417" s="7" t="n">
        <v>9</v>
      </c>
      <c r="D6417" s="7" t="n">
        <v>0.00999999977648258</v>
      </c>
      <c r="E6417" s="7" t="n">
        <v>0.00999999977648258</v>
      </c>
      <c r="F6417" s="7" t="n">
        <v>0.5</v>
      </c>
    </row>
    <row r="6418" spans="1:19">
      <c r="A6418" t="s">
        <v>4</v>
      </c>
      <c r="B6418" s="4" t="s">
        <v>5</v>
      </c>
      <c r="C6418" s="4" t="s">
        <v>13</v>
      </c>
      <c r="D6418" s="4" t="s">
        <v>10</v>
      </c>
      <c r="E6418" s="4" t="s">
        <v>10</v>
      </c>
      <c r="F6418" s="4" t="s">
        <v>10</v>
      </c>
      <c r="G6418" s="4" t="s">
        <v>10</v>
      </c>
      <c r="H6418" s="4" t="s">
        <v>10</v>
      </c>
      <c r="I6418" s="4" t="s">
        <v>6</v>
      </c>
      <c r="J6418" s="4" t="s">
        <v>24</v>
      </c>
      <c r="K6418" s="4" t="s">
        <v>24</v>
      </c>
      <c r="L6418" s="4" t="s">
        <v>24</v>
      </c>
      <c r="M6418" s="4" t="s">
        <v>9</v>
      </c>
      <c r="N6418" s="4" t="s">
        <v>9</v>
      </c>
      <c r="O6418" s="4" t="s">
        <v>24</v>
      </c>
      <c r="P6418" s="4" t="s">
        <v>24</v>
      </c>
      <c r="Q6418" s="4" t="s">
        <v>24</v>
      </c>
      <c r="R6418" s="4" t="s">
        <v>24</v>
      </c>
      <c r="S6418" s="4" t="s">
        <v>13</v>
      </c>
    </row>
    <row r="6419" spans="1:19">
      <c r="A6419" t="n">
        <v>49838</v>
      </c>
      <c r="B6419" s="66" t="n">
        <v>39</v>
      </c>
      <c r="C6419" s="7" t="n">
        <v>12</v>
      </c>
      <c r="D6419" s="7" t="n">
        <v>65533</v>
      </c>
      <c r="E6419" s="7" t="n">
        <v>200</v>
      </c>
      <c r="F6419" s="7" t="n">
        <v>0</v>
      </c>
      <c r="G6419" s="7" t="n">
        <v>65533</v>
      </c>
      <c r="H6419" s="7" t="n">
        <v>259</v>
      </c>
      <c r="I6419" s="7" t="s">
        <v>12</v>
      </c>
      <c r="J6419" s="7" t="n">
        <v>-5.96000003814697</v>
      </c>
      <c r="K6419" s="7" t="n">
        <v>13.2200002670288</v>
      </c>
      <c r="L6419" s="7" t="n">
        <v>-193.839996337891</v>
      </c>
      <c r="M6419" s="7" t="n">
        <v>0</v>
      </c>
      <c r="N6419" s="7" t="n">
        <v>0</v>
      </c>
      <c r="O6419" s="7" t="n">
        <v>0</v>
      </c>
      <c r="P6419" s="7" t="n">
        <v>1</v>
      </c>
      <c r="Q6419" s="7" t="n">
        <v>1</v>
      </c>
      <c r="R6419" s="7" t="n">
        <v>1</v>
      </c>
      <c r="S6419" s="7" t="n">
        <v>107</v>
      </c>
    </row>
    <row r="6420" spans="1:19">
      <c r="A6420" t="s">
        <v>4</v>
      </c>
      <c r="B6420" s="4" t="s">
        <v>5</v>
      </c>
      <c r="C6420" s="4" t="s">
        <v>13</v>
      </c>
      <c r="D6420" s="4" t="s">
        <v>10</v>
      </c>
      <c r="E6420" s="4" t="s">
        <v>24</v>
      </c>
      <c r="F6420" s="4" t="s">
        <v>10</v>
      </c>
      <c r="G6420" s="4" t="s">
        <v>9</v>
      </c>
      <c r="H6420" s="4" t="s">
        <v>9</v>
      </c>
      <c r="I6420" s="4" t="s">
        <v>10</v>
      </c>
      <c r="J6420" s="4" t="s">
        <v>10</v>
      </c>
      <c r="K6420" s="4" t="s">
        <v>9</v>
      </c>
      <c r="L6420" s="4" t="s">
        <v>9</v>
      </c>
      <c r="M6420" s="4" t="s">
        <v>9</v>
      </c>
      <c r="N6420" s="4" t="s">
        <v>9</v>
      </c>
      <c r="O6420" s="4" t="s">
        <v>6</v>
      </c>
    </row>
    <row r="6421" spans="1:19">
      <c r="A6421" t="n">
        <v>49888</v>
      </c>
      <c r="B6421" s="15" t="n">
        <v>50</v>
      </c>
      <c r="C6421" s="7" t="n">
        <v>0</v>
      </c>
      <c r="D6421" s="7" t="n">
        <v>4170</v>
      </c>
      <c r="E6421" s="7" t="n">
        <v>1</v>
      </c>
      <c r="F6421" s="7" t="n">
        <v>0</v>
      </c>
      <c r="G6421" s="7" t="n">
        <v>0</v>
      </c>
      <c r="H6421" s="7" t="n">
        <v>0</v>
      </c>
      <c r="I6421" s="7" t="n">
        <v>0</v>
      </c>
      <c r="J6421" s="7" t="n">
        <v>65533</v>
      </c>
      <c r="K6421" s="7" t="n">
        <v>0</v>
      </c>
      <c r="L6421" s="7" t="n">
        <v>0</v>
      </c>
      <c r="M6421" s="7" t="n">
        <v>0</v>
      </c>
      <c r="N6421" s="7" t="n">
        <v>0</v>
      </c>
      <c r="O6421" s="7" t="s">
        <v>12</v>
      </c>
    </row>
    <row r="6422" spans="1:19">
      <c r="A6422" t="s">
        <v>4</v>
      </c>
      <c r="B6422" s="4" t="s">
        <v>5</v>
      </c>
      <c r="C6422" s="4" t="s">
        <v>10</v>
      </c>
      <c r="D6422" s="4" t="s">
        <v>13</v>
      </c>
      <c r="E6422" s="4" t="s">
        <v>13</v>
      </c>
      <c r="F6422" s="4" t="s">
        <v>6</v>
      </c>
    </row>
    <row r="6423" spans="1:19">
      <c r="A6423" t="n">
        <v>49927</v>
      </c>
      <c r="B6423" s="27" t="n">
        <v>47</v>
      </c>
      <c r="C6423" s="7" t="n">
        <v>29</v>
      </c>
      <c r="D6423" s="7" t="n">
        <v>0</v>
      </c>
      <c r="E6423" s="7" t="n">
        <v>0</v>
      </c>
      <c r="F6423" s="7" t="s">
        <v>209</v>
      </c>
    </row>
    <row r="6424" spans="1:19">
      <c r="A6424" t="s">
        <v>4</v>
      </c>
      <c r="B6424" s="4" t="s">
        <v>5</v>
      </c>
      <c r="C6424" s="4" t="s">
        <v>10</v>
      </c>
      <c r="D6424" s="4" t="s">
        <v>10</v>
      </c>
      <c r="E6424" s="4" t="s">
        <v>24</v>
      </c>
      <c r="F6424" s="4" t="s">
        <v>24</v>
      </c>
      <c r="G6424" s="4" t="s">
        <v>24</v>
      </c>
      <c r="H6424" s="4" t="s">
        <v>24</v>
      </c>
      <c r="I6424" s="4" t="s">
        <v>24</v>
      </c>
      <c r="J6424" s="4" t="s">
        <v>13</v>
      </c>
      <c r="K6424" s="4" t="s">
        <v>10</v>
      </c>
    </row>
    <row r="6425" spans="1:19">
      <c r="A6425" t="n">
        <v>49942</v>
      </c>
      <c r="B6425" s="71" t="n">
        <v>55</v>
      </c>
      <c r="C6425" s="7" t="n">
        <v>29</v>
      </c>
      <c r="D6425" s="7" t="n">
        <v>65026</v>
      </c>
      <c r="E6425" s="7" t="n">
        <v>-6.8600001335144</v>
      </c>
      <c r="F6425" s="7" t="n">
        <v>13.2200002670288</v>
      </c>
      <c r="G6425" s="7" t="n">
        <v>-195.300003051758</v>
      </c>
      <c r="H6425" s="7" t="n">
        <v>0.5</v>
      </c>
      <c r="I6425" s="7" t="n">
        <v>3</v>
      </c>
      <c r="J6425" s="7" t="n">
        <v>0</v>
      </c>
      <c r="K6425" s="7" t="n">
        <v>129</v>
      </c>
    </row>
    <row r="6426" spans="1:19">
      <c r="A6426" t="s">
        <v>4</v>
      </c>
      <c r="B6426" s="4" t="s">
        <v>5</v>
      </c>
      <c r="C6426" s="4" t="s">
        <v>10</v>
      </c>
    </row>
    <row r="6427" spans="1:19">
      <c r="A6427" t="n">
        <v>49970</v>
      </c>
      <c r="B6427" s="32" t="n">
        <v>16</v>
      </c>
      <c r="C6427" s="7" t="n">
        <v>200</v>
      </c>
    </row>
    <row r="6428" spans="1:19">
      <c r="A6428" t="s">
        <v>4</v>
      </c>
      <c r="B6428" s="4" t="s">
        <v>5</v>
      </c>
      <c r="C6428" s="4" t="s">
        <v>13</v>
      </c>
      <c r="D6428" s="4" t="s">
        <v>10</v>
      </c>
      <c r="E6428" s="4" t="s">
        <v>10</v>
      </c>
      <c r="F6428" s="4" t="s">
        <v>10</v>
      </c>
      <c r="G6428" s="4" t="s">
        <v>10</v>
      </c>
      <c r="H6428" s="4" t="s">
        <v>10</v>
      </c>
      <c r="I6428" s="4" t="s">
        <v>6</v>
      </c>
      <c r="J6428" s="4" t="s">
        <v>24</v>
      </c>
      <c r="K6428" s="4" t="s">
        <v>24</v>
      </c>
      <c r="L6428" s="4" t="s">
        <v>24</v>
      </c>
      <c r="M6428" s="4" t="s">
        <v>9</v>
      </c>
      <c r="N6428" s="4" t="s">
        <v>9</v>
      </c>
      <c r="O6428" s="4" t="s">
        <v>24</v>
      </c>
      <c r="P6428" s="4" t="s">
        <v>24</v>
      </c>
      <c r="Q6428" s="4" t="s">
        <v>24</v>
      </c>
      <c r="R6428" s="4" t="s">
        <v>24</v>
      </c>
      <c r="S6428" s="4" t="s">
        <v>13</v>
      </c>
    </row>
    <row r="6429" spans="1:19">
      <c r="A6429" t="n">
        <v>49973</v>
      </c>
      <c r="B6429" s="66" t="n">
        <v>39</v>
      </c>
      <c r="C6429" s="7" t="n">
        <v>12</v>
      </c>
      <c r="D6429" s="7" t="n">
        <v>65533</v>
      </c>
      <c r="E6429" s="7" t="n">
        <v>201</v>
      </c>
      <c r="F6429" s="7" t="n">
        <v>0</v>
      </c>
      <c r="G6429" s="7" t="n">
        <v>65533</v>
      </c>
      <c r="H6429" s="7" t="n">
        <v>259</v>
      </c>
      <c r="I6429" s="7" t="s">
        <v>12</v>
      </c>
      <c r="J6429" s="7" t="n">
        <v>-5.96000003814697</v>
      </c>
      <c r="K6429" s="7" t="n">
        <v>13.2200002670288</v>
      </c>
      <c r="L6429" s="7" t="n">
        <v>-193.839996337891</v>
      </c>
      <c r="M6429" s="7" t="n">
        <v>0</v>
      </c>
      <c r="N6429" s="7" t="n">
        <v>0</v>
      </c>
      <c r="O6429" s="7" t="n">
        <v>0</v>
      </c>
      <c r="P6429" s="7" t="n">
        <v>1</v>
      </c>
      <c r="Q6429" s="7" t="n">
        <v>1</v>
      </c>
      <c r="R6429" s="7" t="n">
        <v>1</v>
      </c>
      <c r="S6429" s="7" t="n">
        <v>108</v>
      </c>
    </row>
    <row r="6430" spans="1:19">
      <c r="A6430" t="s">
        <v>4</v>
      </c>
      <c r="B6430" s="4" t="s">
        <v>5</v>
      </c>
      <c r="C6430" s="4" t="s">
        <v>10</v>
      </c>
      <c r="D6430" s="4" t="s">
        <v>13</v>
      </c>
      <c r="E6430" s="4" t="s">
        <v>13</v>
      </c>
      <c r="F6430" s="4" t="s">
        <v>6</v>
      </c>
    </row>
    <row r="6431" spans="1:19">
      <c r="A6431" t="n">
        <v>50023</v>
      </c>
      <c r="B6431" s="27" t="n">
        <v>47</v>
      </c>
      <c r="C6431" s="7" t="n">
        <v>29</v>
      </c>
      <c r="D6431" s="7" t="n">
        <v>0</v>
      </c>
      <c r="E6431" s="7" t="n">
        <v>0</v>
      </c>
      <c r="F6431" s="7" t="s">
        <v>210</v>
      </c>
    </row>
    <row r="6432" spans="1:19">
      <c r="A6432" t="s">
        <v>4</v>
      </c>
      <c r="B6432" s="4" t="s">
        <v>5</v>
      </c>
      <c r="C6432" s="4" t="s">
        <v>10</v>
      </c>
    </row>
    <row r="6433" spans="1:19">
      <c r="A6433" t="n">
        <v>50039</v>
      </c>
      <c r="B6433" s="32" t="n">
        <v>16</v>
      </c>
      <c r="C6433" s="7" t="n">
        <v>500</v>
      </c>
    </row>
    <row r="6434" spans="1:19">
      <c r="A6434" t="s">
        <v>4</v>
      </c>
      <c r="B6434" s="4" t="s">
        <v>5</v>
      </c>
      <c r="C6434" s="4" t="s">
        <v>13</v>
      </c>
      <c r="D6434" s="4" t="s">
        <v>24</v>
      </c>
      <c r="E6434" s="4" t="s">
        <v>24</v>
      </c>
      <c r="F6434" s="4" t="s">
        <v>24</v>
      </c>
    </row>
    <row r="6435" spans="1:19">
      <c r="A6435" t="n">
        <v>50042</v>
      </c>
      <c r="B6435" s="39" t="n">
        <v>45</v>
      </c>
      <c r="C6435" s="7" t="n">
        <v>9</v>
      </c>
      <c r="D6435" s="7" t="n">
        <v>0.00999999977648258</v>
      </c>
      <c r="E6435" s="7" t="n">
        <v>0.00999999977648258</v>
      </c>
      <c r="F6435" s="7" t="n">
        <v>0.5</v>
      </c>
    </row>
    <row r="6436" spans="1:19">
      <c r="A6436" t="s">
        <v>4</v>
      </c>
      <c r="B6436" s="4" t="s">
        <v>5</v>
      </c>
      <c r="C6436" s="4" t="s">
        <v>13</v>
      </c>
      <c r="D6436" s="4" t="s">
        <v>10</v>
      </c>
      <c r="E6436" s="4" t="s">
        <v>10</v>
      </c>
      <c r="F6436" s="4" t="s">
        <v>10</v>
      </c>
      <c r="G6436" s="4" t="s">
        <v>10</v>
      </c>
      <c r="H6436" s="4" t="s">
        <v>10</v>
      </c>
      <c r="I6436" s="4" t="s">
        <v>6</v>
      </c>
      <c r="J6436" s="4" t="s">
        <v>24</v>
      </c>
      <c r="K6436" s="4" t="s">
        <v>24</v>
      </c>
      <c r="L6436" s="4" t="s">
        <v>24</v>
      </c>
      <c r="M6436" s="4" t="s">
        <v>9</v>
      </c>
      <c r="N6436" s="4" t="s">
        <v>9</v>
      </c>
      <c r="O6436" s="4" t="s">
        <v>24</v>
      </c>
      <c r="P6436" s="4" t="s">
        <v>24</v>
      </c>
      <c r="Q6436" s="4" t="s">
        <v>24</v>
      </c>
      <c r="R6436" s="4" t="s">
        <v>24</v>
      </c>
      <c r="S6436" s="4" t="s">
        <v>13</v>
      </c>
    </row>
    <row r="6437" spans="1:19">
      <c r="A6437" t="n">
        <v>50056</v>
      </c>
      <c r="B6437" s="66" t="n">
        <v>39</v>
      </c>
      <c r="C6437" s="7" t="n">
        <v>12</v>
      </c>
      <c r="D6437" s="7" t="n">
        <v>65533</v>
      </c>
      <c r="E6437" s="7" t="n">
        <v>200</v>
      </c>
      <c r="F6437" s="7" t="n">
        <v>0</v>
      </c>
      <c r="G6437" s="7" t="n">
        <v>65533</v>
      </c>
      <c r="H6437" s="7" t="n">
        <v>259</v>
      </c>
      <c r="I6437" s="7" t="s">
        <v>12</v>
      </c>
      <c r="J6437" s="7" t="n">
        <v>-1.49000000953674</v>
      </c>
      <c r="K6437" s="7" t="n">
        <v>13.210000038147</v>
      </c>
      <c r="L6437" s="7" t="n">
        <v>-193.419998168945</v>
      </c>
      <c r="M6437" s="7" t="n">
        <v>0</v>
      </c>
      <c r="N6437" s="7" t="n">
        <v>0</v>
      </c>
      <c r="O6437" s="7" t="n">
        <v>0</v>
      </c>
      <c r="P6437" s="7" t="n">
        <v>1</v>
      </c>
      <c r="Q6437" s="7" t="n">
        <v>1</v>
      </c>
      <c r="R6437" s="7" t="n">
        <v>1</v>
      </c>
      <c r="S6437" s="7" t="n">
        <v>109</v>
      </c>
    </row>
    <row r="6438" spans="1:19">
      <c r="A6438" t="s">
        <v>4</v>
      </c>
      <c r="B6438" s="4" t="s">
        <v>5</v>
      </c>
      <c r="C6438" s="4" t="s">
        <v>13</v>
      </c>
      <c r="D6438" s="4" t="s">
        <v>10</v>
      </c>
      <c r="E6438" s="4" t="s">
        <v>24</v>
      </c>
      <c r="F6438" s="4" t="s">
        <v>10</v>
      </c>
      <c r="G6438" s="4" t="s">
        <v>9</v>
      </c>
      <c r="H6438" s="4" t="s">
        <v>9</v>
      </c>
      <c r="I6438" s="4" t="s">
        <v>10</v>
      </c>
      <c r="J6438" s="4" t="s">
        <v>10</v>
      </c>
      <c r="K6438" s="4" t="s">
        <v>9</v>
      </c>
      <c r="L6438" s="4" t="s">
        <v>9</v>
      </c>
      <c r="M6438" s="4" t="s">
        <v>9</v>
      </c>
      <c r="N6438" s="4" t="s">
        <v>9</v>
      </c>
      <c r="O6438" s="4" t="s">
        <v>6</v>
      </c>
    </row>
    <row r="6439" spans="1:19">
      <c r="A6439" t="n">
        <v>50106</v>
      </c>
      <c r="B6439" s="15" t="n">
        <v>50</v>
      </c>
      <c r="C6439" s="7" t="n">
        <v>0</v>
      </c>
      <c r="D6439" s="7" t="n">
        <v>4170</v>
      </c>
      <c r="E6439" s="7" t="n">
        <v>1</v>
      </c>
      <c r="F6439" s="7" t="n">
        <v>0</v>
      </c>
      <c r="G6439" s="7" t="n">
        <v>0</v>
      </c>
      <c r="H6439" s="7" t="n">
        <v>0</v>
      </c>
      <c r="I6439" s="7" t="n">
        <v>0</v>
      </c>
      <c r="J6439" s="7" t="n">
        <v>65533</v>
      </c>
      <c r="K6439" s="7" t="n">
        <v>0</v>
      </c>
      <c r="L6439" s="7" t="n">
        <v>0</v>
      </c>
      <c r="M6439" s="7" t="n">
        <v>0</v>
      </c>
      <c r="N6439" s="7" t="n">
        <v>0</v>
      </c>
      <c r="O6439" s="7" t="s">
        <v>12</v>
      </c>
    </row>
    <row r="6440" spans="1:19">
      <c r="A6440" t="s">
        <v>4</v>
      </c>
      <c r="B6440" s="4" t="s">
        <v>5</v>
      </c>
      <c r="C6440" s="4" t="s">
        <v>10</v>
      </c>
      <c r="D6440" s="4" t="s">
        <v>13</v>
      </c>
      <c r="E6440" s="4" t="s">
        <v>13</v>
      </c>
      <c r="F6440" s="4" t="s">
        <v>6</v>
      </c>
    </row>
    <row r="6441" spans="1:19">
      <c r="A6441" t="n">
        <v>50145</v>
      </c>
      <c r="B6441" s="27" t="n">
        <v>47</v>
      </c>
      <c r="C6441" s="7" t="n">
        <v>27</v>
      </c>
      <c r="D6441" s="7" t="n">
        <v>0</v>
      </c>
      <c r="E6441" s="7" t="n">
        <v>0</v>
      </c>
      <c r="F6441" s="7" t="s">
        <v>209</v>
      </c>
    </row>
    <row r="6442" spans="1:19">
      <c r="A6442" t="s">
        <v>4</v>
      </c>
      <c r="B6442" s="4" t="s">
        <v>5</v>
      </c>
      <c r="C6442" s="4" t="s">
        <v>10</v>
      </c>
      <c r="D6442" s="4" t="s">
        <v>10</v>
      </c>
      <c r="E6442" s="4" t="s">
        <v>24</v>
      </c>
      <c r="F6442" s="4" t="s">
        <v>24</v>
      </c>
      <c r="G6442" s="4" t="s">
        <v>24</v>
      </c>
      <c r="H6442" s="4" t="s">
        <v>24</v>
      </c>
      <c r="I6442" s="4" t="s">
        <v>24</v>
      </c>
      <c r="J6442" s="4" t="s">
        <v>13</v>
      </c>
      <c r="K6442" s="4" t="s">
        <v>10</v>
      </c>
    </row>
    <row r="6443" spans="1:19">
      <c r="A6443" t="n">
        <v>50160</v>
      </c>
      <c r="B6443" s="71" t="n">
        <v>55</v>
      </c>
      <c r="C6443" s="7" t="n">
        <v>27</v>
      </c>
      <c r="D6443" s="7" t="n">
        <v>65026</v>
      </c>
      <c r="E6443" s="7" t="n">
        <v>-2.99000000953674</v>
      </c>
      <c r="F6443" s="7" t="n">
        <v>13.210000038147</v>
      </c>
      <c r="G6443" s="7" t="n">
        <v>-195.009994506836</v>
      </c>
      <c r="H6443" s="7" t="n">
        <v>0.5</v>
      </c>
      <c r="I6443" s="7" t="n">
        <v>3</v>
      </c>
      <c r="J6443" s="7" t="n">
        <v>0</v>
      </c>
      <c r="K6443" s="7" t="n">
        <v>129</v>
      </c>
    </row>
    <row r="6444" spans="1:19">
      <c r="A6444" t="s">
        <v>4</v>
      </c>
      <c r="B6444" s="4" t="s">
        <v>5</v>
      </c>
      <c r="C6444" s="4" t="s">
        <v>10</v>
      </c>
    </row>
    <row r="6445" spans="1:19">
      <c r="A6445" t="n">
        <v>50188</v>
      </c>
      <c r="B6445" s="32" t="n">
        <v>16</v>
      </c>
      <c r="C6445" s="7" t="n">
        <v>200</v>
      </c>
    </row>
    <row r="6446" spans="1:19">
      <c r="A6446" t="s">
        <v>4</v>
      </c>
      <c r="B6446" s="4" t="s">
        <v>5</v>
      </c>
      <c r="C6446" s="4" t="s">
        <v>13</v>
      </c>
      <c r="D6446" s="4" t="s">
        <v>10</v>
      </c>
      <c r="E6446" s="4" t="s">
        <v>10</v>
      </c>
      <c r="F6446" s="4" t="s">
        <v>10</v>
      </c>
      <c r="G6446" s="4" t="s">
        <v>10</v>
      </c>
      <c r="H6446" s="4" t="s">
        <v>10</v>
      </c>
      <c r="I6446" s="4" t="s">
        <v>6</v>
      </c>
      <c r="J6446" s="4" t="s">
        <v>24</v>
      </c>
      <c r="K6446" s="4" t="s">
        <v>24</v>
      </c>
      <c r="L6446" s="4" t="s">
        <v>24</v>
      </c>
      <c r="M6446" s="4" t="s">
        <v>9</v>
      </c>
      <c r="N6446" s="4" t="s">
        <v>9</v>
      </c>
      <c r="O6446" s="4" t="s">
        <v>24</v>
      </c>
      <c r="P6446" s="4" t="s">
        <v>24</v>
      </c>
      <c r="Q6446" s="4" t="s">
        <v>24</v>
      </c>
      <c r="R6446" s="4" t="s">
        <v>24</v>
      </c>
      <c r="S6446" s="4" t="s">
        <v>13</v>
      </c>
    </row>
    <row r="6447" spans="1:19">
      <c r="A6447" t="n">
        <v>50191</v>
      </c>
      <c r="B6447" s="66" t="n">
        <v>39</v>
      </c>
      <c r="C6447" s="7" t="n">
        <v>12</v>
      </c>
      <c r="D6447" s="7" t="n">
        <v>65533</v>
      </c>
      <c r="E6447" s="7" t="n">
        <v>201</v>
      </c>
      <c r="F6447" s="7" t="n">
        <v>0</v>
      </c>
      <c r="G6447" s="7" t="n">
        <v>65533</v>
      </c>
      <c r="H6447" s="7" t="n">
        <v>259</v>
      </c>
      <c r="I6447" s="7" t="s">
        <v>12</v>
      </c>
      <c r="J6447" s="7" t="n">
        <v>-1.49000000953674</v>
      </c>
      <c r="K6447" s="7" t="n">
        <v>13.210000038147</v>
      </c>
      <c r="L6447" s="7" t="n">
        <v>-193.419998168945</v>
      </c>
      <c r="M6447" s="7" t="n">
        <v>0</v>
      </c>
      <c r="N6447" s="7" t="n">
        <v>0</v>
      </c>
      <c r="O6447" s="7" t="n">
        <v>0</v>
      </c>
      <c r="P6447" s="7" t="n">
        <v>1</v>
      </c>
      <c r="Q6447" s="7" t="n">
        <v>1</v>
      </c>
      <c r="R6447" s="7" t="n">
        <v>1</v>
      </c>
      <c r="S6447" s="7" t="n">
        <v>110</v>
      </c>
    </row>
    <row r="6448" spans="1:19">
      <c r="A6448" t="s">
        <v>4</v>
      </c>
      <c r="B6448" s="4" t="s">
        <v>5</v>
      </c>
      <c r="C6448" s="4" t="s">
        <v>10</v>
      </c>
    </row>
    <row r="6449" spans="1:19">
      <c r="A6449" t="n">
        <v>50241</v>
      </c>
      <c r="B6449" s="32" t="n">
        <v>16</v>
      </c>
      <c r="C6449" s="7" t="n">
        <v>150</v>
      </c>
    </row>
    <row r="6450" spans="1:19">
      <c r="A6450" t="s">
        <v>4</v>
      </c>
      <c r="B6450" s="4" t="s">
        <v>5</v>
      </c>
      <c r="C6450" s="4" t="s">
        <v>10</v>
      </c>
      <c r="D6450" s="4" t="s">
        <v>13</v>
      </c>
      <c r="E6450" s="4" t="s">
        <v>13</v>
      </c>
      <c r="F6450" s="4" t="s">
        <v>6</v>
      </c>
    </row>
    <row r="6451" spans="1:19">
      <c r="A6451" t="n">
        <v>50244</v>
      </c>
      <c r="B6451" s="27" t="n">
        <v>47</v>
      </c>
      <c r="C6451" s="7" t="n">
        <v>27</v>
      </c>
      <c r="D6451" s="7" t="n">
        <v>0</v>
      </c>
      <c r="E6451" s="7" t="n">
        <v>0</v>
      </c>
      <c r="F6451" s="7" t="s">
        <v>54</v>
      </c>
    </row>
    <row r="6452" spans="1:19">
      <c r="A6452" t="s">
        <v>4</v>
      </c>
      <c r="B6452" s="4" t="s">
        <v>5</v>
      </c>
      <c r="C6452" s="4" t="s">
        <v>13</v>
      </c>
      <c r="D6452" s="4" t="s">
        <v>24</v>
      </c>
      <c r="E6452" s="4" t="s">
        <v>24</v>
      </c>
      <c r="F6452" s="4" t="s">
        <v>24</v>
      </c>
    </row>
    <row r="6453" spans="1:19">
      <c r="A6453" t="n">
        <v>50257</v>
      </c>
      <c r="B6453" s="39" t="n">
        <v>45</v>
      </c>
      <c r="C6453" s="7" t="n">
        <v>9</v>
      </c>
      <c r="D6453" s="7" t="n">
        <v>0.00999999977648258</v>
      </c>
      <c r="E6453" s="7" t="n">
        <v>0.00999999977648258</v>
      </c>
      <c r="F6453" s="7" t="n">
        <v>0.5</v>
      </c>
    </row>
    <row r="6454" spans="1:19">
      <c r="A6454" t="s">
        <v>4</v>
      </c>
      <c r="B6454" s="4" t="s">
        <v>5</v>
      </c>
      <c r="C6454" s="4" t="s">
        <v>13</v>
      </c>
      <c r="D6454" s="4" t="s">
        <v>10</v>
      </c>
      <c r="E6454" s="4" t="s">
        <v>10</v>
      </c>
      <c r="F6454" s="4" t="s">
        <v>10</v>
      </c>
      <c r="G6454" s="4" t="s">
        <v>10</v>
      </c>
      <c r="H6454" s="4" t="s">
        <v>10</v>
      </c>
      <c r="I6454" s="4" t="s">
        <v>6</v>
      </c>
      <c r="J6454" s="4" t="s">
        <v>24</v>
      </c>
      <c r="K6454" s="4" t="s">
        <v>24</v>
      </c>
      <c r="L6454" s="4" t="s">
        <v>24</v>
      </c>
      <c r="M6454" s="4" t="s">
        <v>9</v>
      </c>
      <c r="N6454" s="4" t="s">
        <v>9</v>
      </c>
      <c r="O6454" s="4" t="s">
        <v>24</v>
      </c>
      <c r="P6454" s="4" t="s">
        <v>24</v>
      </c>
      <c r="Q6454" s="4" t="s">
        <v>24</v>
      </c>
      <c r="R6454" s="4" t="s">
        <v>24</v>
      </c>
      <c r="S6454" s="4" t="s">
        <v>13</v>
      </c>
    </row>
    <row r="6455" spans="1:19">
      <c r="A6455" t="n">
        <v>50271</v>
      </c>
      <c r="B6455" s="66" t="n">
        <v>39</v>
      </c>
      <c r="C6455" s="7" t="n">
        <v>12</v>
      </c>
      <c r="D6455" s="7" t="n">
        <v>65533</v>
      </c>
      <c r="E6455" s="7" t="n">
        <v>200</v>
      </c>
      <c r="F6455" s="7" t="n">
        <v>0</v>
      </c>
      <c r="G6455" s="7" t="n">
        <v>65533</v>
      </c>
      <c r="H6455" s="7" t="n">
        <v>259</v>
      </c>
      <c r="I6455" s="7" t="s">
        <v>12</v>
      </c>
      <c r="J6455" s="7" t="n">
        <v>-6.8600001335144</v>
      </c>
      <c r="K6455" s="7" t="n">
        <v>13.2200002670288</v>
      </c>
      <c r="L6455" s="7" t="n">
        <v>-195.300003051758</v>
      </c>
      <c r="M6455" s="7" t="n">
        <v>0</v>
      </c>
      <c r="N6455" s="7" t="n">
        <v>0</v>
      </c>
      <c r="O6455" s="7" t="n">
        <v>0</v>
      </c>
      <c r="P6455" s="7" t="n">
        <v>1</v>
      </c>
      <c r="Q6455" s="7" t="n">
        <v>1</v>
      </c>
      <c r="R6455" s="7" t="n">
        <v>1</v>
      </c>
      <c r="S6455" s="7" t="n">
        <v>111</v>
      </c>
    </row>
    <row r="6456" spans="1:19">
      <c r="A6456" t="s">
        <v>4</v>
      </c>
      <c r="B6456" s="4" t="s">
        <v>5</v>
      </c>
      <c r="C6456" s="4" t="s">
        <v>13</v>
      </c>
      <c r="D6456" s="4" t="s">
        <v>10</v>
      </c>
      <c r="E6456" s="4" t="s">
        <v>24</v>
      </c>
      <c r="F6456" s="4" t="s">
        <v>10</v>
      </c>
      <c r="G6456" s="4" t="s">
        <v>9</v>
      </c>
      <c r="H6456" s="4" t="s">
        <v>9</v>
      </c>
      <c r="I6456" s="4" t="s">
        <v>10</v>
      </c>
      <c r="J6456" s="4" t="s">
        <v>10</v>
      </c>
      <c r="K6456" s="4" t="s">
        <v>9</v>
      </c>
      <c r="L6456" s="4" t="s">
        <v>9</v>
      </c>
      <c r="M6456" s="4" t="s">
        <v>9</v>
      </c>
      <c r="N6456" s="4" t="s">
        <v>9</v>
      </c>
      <c r="O6456" s="4" t="s">
        <v>6</v>
      </c>
    </row>
    <row r="6457" spans="1:19">
      <c r="A6457" t="n">
        <v>50321</v>
      </c>
      <c r="B6457" s="15" t="n">
        <v>50</v>
      </c>
      <c r="C6457" s="7" t="n">
        <v>0</v>
      </c>
      <c r="D6457" s="7" t="n">
        <v>4170</v>
      </c>
      <c r="E6457" s="7" t="n">
        <v>1</v>
      </c>
      <c r="F6457" s="7" t="n">
        <v>0</v>
      </c>
      <c r="G6457" s="7" t="n">
        <v>0</v>
      </c>
      <c r="H6457" s="7" t="n">
        <v>0</v>
      </c>
      <c r="I6457" s="7" t="n">
        <v>0</v>
      </c>
      <c r="J6457" s="7" t="n">
        <v>65533</v>
      </c>
      <c r="K6457" s="7" t="n">
        <v>0</v>
      </c>
      <c r="L6457" s="7" t="n">
        <v>0</v>
      </c>
      <c r="M6457" s="7" t="n">
        <v>0</v>
      </c>
      <c r="N6457" s="7" t="n">
        <v>0</v>
      </c>
      <c r="O6457" s="7" t="s">
        <v>12</v>
      </c>
    </row>
    <row r="6458" spans="1:19">
      <c r="A6458" t="s">
        <v>4</v>
      </c>
      <c r="B6458" s="4" t="s">
        <v>5</v>
      </c>
      <c r="C6458" s="4" t="s">
        <v>10</v>
      </c>
      <c r="D6458" s="4" t="s">
        <v>13</v>
      </c>
      <c r="E6458" s="4" t="s">
        <v>13</v>
      </c>
      <c r="F6458" s="4" t="s">
        <v>6</v>
      </c>
    </row>
    <row r="6459" spans="1:19">
      <c r="A6459" t="n">
        <v>50360</v>
      </c>
      <c r="B6459" s="27" t="n">
        <v>47</v>
      </c>
      <c r="C6459" s="7" t="n">
        <v>29</v>
      </c>
      <c r="D6459" s="7" t="n">
        <v>0</v>
      </c>
      <c r="E6459" s="7" t="n">
        <v>0</v>
      </c>
      <c r="F6459" s="7" t="s">
        <v>209</v>
      </c>
    </row>
    <row r="6460" spans="1:19">
      <c r="A6460" t="s">
        <v>4</v>
      </c>
      <c r="B6460" s="4" t="s">
        <v>5</v>
      </c>
      <c r="C6460" s="4" t="s">
        <v>10</v>
      </c>
      <c r="D6460" s="4" t="s">
        <v>10</v>
      </c>
      <c r="E6460" s="4" t="s">
        <v>24</v>
      </c>
      <c r="F6460" s="4" t="s">
        <v>24</v>
      </c>
      <c r="G6460" s="4" t="s">
        <v>24</v>
      </c>
      <c r="H6460" s="4" t="s">
        <v>24</v>
      </c>
      <c r="I6460" s="4" t="s">
        <v>24</v>
      </c>
      <c r="J6460" s="4" t="s">
        <v>13</v>
      </c>
      <c r="K6460" s="4" t="s">
        <v>10</v>
      </c>
    </row>
    <row r="6461" spans="1:19">
      <c r="A6461" t="n">
        <v>50375</v>
      </c>
      <c r="B6461" s="71" t="n">
        <v>55</v>
      </c>
      <c r="C6461" s="7" t="n">
        <v>29</v>
      </c>
      <c r="D6461" s="7" t="n">
        <v>65026</v>
      </c>
      <c r="E6461" s="7" t="n">
        <v>-4.80999994277954</v>
      </c>
      <c r="F6461" s="7" t="n">
        <v>13.2200002670288</v>
      </c>
      <c r="G6461" s="7" t="n">
        <v>-195.339996337891</v>
      </c>
      <c r="H6461" s="7" t="n">
        <v>0.5</v>
      </c>
      <c r="I6461" s="7" t="n">
        <v>3</v>
      </c>
      <c r="J6461" s="7" t="n">
        <v>0</v>
      </c>
      <c r="K6461" s="7" t="n">
        <v>129</v>
      </c>
    </row>
    <row r="6462" spans="1:19">
      <c r="A6462" t="s">
        <v>4</v>
      </c>
      <c r="B6462" s="4" t="s">
        <v>5</v>
      </c>
      <c r="C6462" s="4" t="s">
        <v>10</v>
      </c>
    </row>
    <row r="6463" spans="1:19">
      <c r="A6463" t="n">
        <v>50403</v>
      </c>
      <c r="B6463" s="32" t="n">
        <v>16</v>
      </c>
      <c r="C6463" s="7" t="n">
        <v>200</v>
      </c>
    </row>
    <row r="6464" spans="1:19">
      <c r="A6464" t="s">
        <v>4</v>
      </c>
      <c r="B6464" s="4" t="s">
        <v>5</v>
      </c>
      <c r="C6464" s="4" t="s">
        <v>13</v>
      </c>
      <c r="D6464" s="4" t="s">
        <v>10</v>
      </c>
      <c r="E6464" s="4" t="s">
        <v>10</v>
      </c>
      <c r="F6464" s="4" t="s">
        <v>10</v>
      </c>
      <c r="G6464" s="4" t="s">
        <v>10</v>
      </c>
      <c r="H6464" s="4" t="s">
        <v>10</v>
      </c>
      <c r="I6464" s="4" t="s">
        <v>6</v>
      </c>
      <c r="J6464" s="4" t="s">
        <v>24</v>
      </c>
      <c r="K6464" s="4" t="s">
        <v>24</v>
      </c>
      <c r="L6464" s="4" t="s">
        <v>24</v>
      </c>
      <c r="M6464" s="4" t="s">
        <v>9</v>
      </c>
      <c r="N6464" s="4" t="s">
        <v>9</v>
      </c>
      <c r="O6464" s="4" t="s">
        <v>24</v>
      </c>
      <c r="P6464" s="4" t="s">
        <v>24</v>
      </c>
      <c r="Q6464" s="4" t="s">
        <v>24</v>
      </c>
      <c r="R6464" s="4" t="s">
        <v>24</v>
      </c>
      <c r="S6464" s="4" t="s">
        <v>13</v>
      </c>
    </row>
    <row r="6465" spans="1:19">
      <c r="A6465" t="n">
        <v>50406</v>
      </c>
      <c r="B6465" s="66" t="n">
        <v>39</v>
      </c>
      <c r="C6465" s="7" t="n">
        <v>12</v>
      </c>
      <c r="D6465" s="7" t="n">
        <v>65533</v>
      </c>
      <c r="E6465" s="7" t="n">
        <v>201</v>
      </c>
      <c r="F6465" s="7" t="n">
        <v>0</v>
      </c>
      <c r="G6465" s="7" t="n">
        <v>65533</v>
      </c>
      <c r="H6465" s="7" t="n">
        <v>259</v>
      </c>
      <c r="I6465" s="7" t="s">
        <v>12</v>
      </c>
      <c r="J6465" s="7" t="n">
        <v>-6.8600001335144</v>
      </c>
      <c r="K6465" s="7" t="n">
        <v>13.2200002670288</v>
      </c>
      <c r="L6465" s="7" t="n">
        <v>-195.300003051758</v>
      </c>
      <c r="M6465" s="7" t="n">
        <v>0</v>
      </c>
      <c r="N6465" s="7" t="n">
        <v>0</v>
      </c>
      <c r="O6465" s="7" t="n">
        <v>0</v>
      </c>
      <c r="P6465" s="7" t="n">
        <v>1</v>
      </c>
      <c r="Q6465" s="7" t="n">
        <v>1</v>
      </c>
      <c r="R6465" s="7" t="n">
        <v>1</v>
      </c>
      <c r="S6465" s="7" t="n">
        <v>112</v>
      </c>
    </row>
    <row r="6466" spans="1:19">
      <c r="A6466" t="s">
        <v>4</v>
      </c>
      <c r="B6466" s="4" t="s">
        <v>5</v>
      </c>
      <c r="C6466" s="4" t="s">
        <v>10</v>
      </c>
      <c r="D6466" s="4" t="s">
        <v>13</v>
      </c>
      <c r="E6466" s="4" t="s">
        <v>13</v>
      </c>
      <c r="F6466" s="4" t="s">
        <v>6</v>
      </c>
    </row>
    <row r="6467" spans="1:19">
      <c r="A6467" t="n">
        <v>50456</v>
      </c>
      <c r="B6467" s="27" t="n">
        <v>47</v>
      </c>
      <c r="C6467" s="7" t="n">
        <v>29</v>
      </c>
      <c r="D6467" s="7" t="n">
        <v>0</v>
      </c>
      <c r="E6467" s="7" t="n">
        <v>0</v>
      </c>
      <c r="F6467" s="7" t="s">
        <v>210</v>
      </c>
    </row>
    <row r="6468" spans="1:19">
      <c r="A6468" t="s">
        <v>4</v>
      </c>
      <c r="B6468" s="4" t="s">
        <v>5</v>
      </c>
      <c r="C6468" s="4" t="s">
        <v>10</v>
      </c>
    </row>
    <row r="6469" spans="1:19">
      <c r="A6469" t="n">
        <v>50472</v>
      </c>
      <c r="B6469" s="32" t="n">
        <v>16</v>
      </c>
      <c r="C6469" s="7" t="n">
        <v>1000</v>
      </c>
    </row>
    <row r="6470" spans="1:19">
      <c r="A6470" t="s">
        <v>4</v>
      </c>
      <c r="B6470" s="4" t="s">
        <v>5</v>
      </c>
      <c r="C6470" s="4" t="s">
        <v>13</v>
      </c>
      <c r="D6470" s="4" t="s">
        <v>24</v>
      </c>
      <c r="E6470" s="4" t="s">
        <v>10</v>
      </c>
      <c r="F6470" s="4" t="s">
        <v>13</v>
      </c>
    </row>
    <row r="6471" spans="1:19">
      <c r="A6471" t="n">
        <v>50475</v>
      </c>
      <c r="B6471" s="13" t="n">
        <v>49</v>
      </c>
      <c r="C6471" s="7" t="n">
        <v>3</v>
      </c>
      <c r="D6471" s="7" t="n">
        <v>0.699999988079071</v>
      </c>
      <c r="E6471" s="7" t="n">
        <v>500</v>
      </c>
      <c r="F6471" s="7" t="n">
        <v>0</v>
      </c>
    </row>
    <row r="6472" spans="1:19">
      <c r="A6472" t="s">
        <v>4</v>
      </c>
      <c r="B6472" s="4" t="s">
        <v>5</v>
      </c>
      <c r="C6472" s="4" t="s">
        <v>13</v>
      </c>
      <c r="D6472" s="4" t="s">
        <v>10</v>
      </c>
      <c r="E6472" s="4" t="s">
        <v>24</v>
      </c>
    </row>
    <row r="6473" spans="1:19">
      <c r="A6473" t="n">
        <v>50484</v>
      </c>
      <c r="B6473" s="22" t="n">
        <v>58</v>
      </c>
      <c r="C6473" s="7" t="n">
        <v>101</v>
      </c>
      <c r="D6473" s="7" t="n">
        <v>500</v>
      </c>
      <c r="E6473" s="7" t="n">
        <v>1</v>
      </c>
    </row>
    <row r="6474" spans="1:19">
      <c r="A6474" t="s">
        <v>4</v>
      </c>
      <c r="B6474" s="4" t="s">
        <v>5</v>
      </c>
      <c r="C6474" s="4" t="s">
        <v>13</v>
      </c>
      <c r="D6474" s="4" t="s">
        <v>10</v>
      </c>
    </row>
    <row r="6475" spans="1:19">
      <c r="A6475" t="n">
        <v>50492</v>
      </c>
      <c r="B6475" s="22" t="n">
        <v>58</v>
      </c>
      <c r="C6475" s="7" t="n">
        <v>254</v>
      </c>
      <c r="D6475" s="7" t="n">
        <v>0</v>
      </c>
    </row>
    <row r="6476" spans="1:19">
      <c r="A6476" t="s">
        <v>4</v>
      </c>
      <c r="B6476" s="4" t="s">
        <v>5</v>
      </c>
      <c r="C6476" s="4" t="s">
        <v>13</v>
      </c>
      <c r="D6476" s="4" t="s">
        <v>13</v>
      </c>
      <c r="E6476" s="4" t="s">
        <v>24</v>
      </c>
      <c r="F6476" s="4" t="s">
        <v>24</v>
      </c>
      <c r="G6476" s="4" t="s">
        <v>24</v>
      </c>
      <c r="H6476" s="4" t="s">
        <v>10</v>
      </c>
    </row>
    <row r="6477" spans="1:19">
      <c r="A6477" t="n">
        <v>50496</v>
      </c>
      <c r="B6477" s="39" t="n">
        <v>45</v>
      </c>
      <c r="C6477" s="7" t="n">
        <v>2</v>
      </c>
      <c r="D6477" s="7" t="n">
        <v>3</v>
      </c>
      <c r="E6477" s="7" t="n">
        <v>-3.88000011444092</v>
      </c>
      <c r="F6477" s="7" t="n">
        <v>14.1300001144409</v>
      </c>
      <c r="G6477" s="7" t="n">
        <v>-195.169998168945</v>
      </c>
      <c r="H6477" s="7" t="n">
        <v>0</v>
      </c>
    </row>
    <row r="6478" spans="1:19">
      <c r="A6478" t="s">
        <v>4</v>
      </c>
      <c r="B6478" s="4" t="s">
        <v>5</v>
      </c>
      <c r="C6478" s="4" t="s">
        <v>13</v>
      </c>
      <c r="D6478" s="4" t="s">
        <v>13</v>
      </c>
      <c r="E6478" s="4" t="s">
        <v>24</v>
      </c>
      <c r="F6478" s="4" t="s">
        <v>24</v>
      </c>
      <c r="G6478" s="4" t="s">
        <v>24</v>
      </c>
      <c r="H6478" s="4" t="s">
        <v>10</v>
      </c>
      <c r="I6478" s="4" t="s">
        <v>13</v>
      </c>
    </row>
    <row r="6479" spans="1:19">
      <c r="A6479" t="n">
        <v>50513</v>
      </c>
      <c r="B6479" s="39" t="n">
        <v>45</v>
      </c>
      <c r="C6479" s="7" t="n">
        <v>4</v>
      </c>
      <c r="D6479" s="7" t="n">
        <v>3</v>
      </c>
      <c r="E6479" s="7" t="n">
        <v>25.2999992370605</v>
      </c>
      <c r="F6479" s="7" t="n">
        <v>279.029998779297</v>
      </c>
      <c r="G6479" s="7" t="n">
        <v>12</v>
      </c>
      <c r="H6479" s="7" t="n">
        <v>0</v>
      </c>
      <c r="I6479" s="7" t="n">
        <v>1</v>
      </c>
    </row>
    <row r="6480" spans="1:19">
      <c r="A6480" t="s">
        <v>4</v>
      </c>
      <c r="B6480" s="4" t="s">
        <v>5</v>
      </c>
      <c r="C6480" s="4" t="s">
        <v>13</v>
      </c>
      <c r="D6480" s="4" t="s">
        <v>13</v>
      </c>
      <c r="E6480" s="4" t="s">
        <v>24</v>
      </c>
      <c r="F6480" s="4" t="s">
        <v>10</v>
      </c>
    </row>
    <row r="6481" spans="1:19">
      <c r="A6481" t="n">
        <v>50531</v>
      </c>
      <c r="B6481" s="39" t="n">
        <v>45</v>
      </c>
      <c r="C6481" s="7" t="n">
        <v>5</v>
      </c>
      <c r="D6481" s="7" t="n">
        <v>3</v>
      </c>
      <c r="E6481" s="7" t="n">
        <v>3.29999995231628</v>
      </c>
      <c r="F6481" s="7" t="n">
        <v>0</v>
      </c>
    </row>
    <row r="6482" spans="1:19">
      <c r="A6482" t="s">
        <v>4</v>
      </c>
      <c r="B6482" s="4" t="s">
        <v>5</v>
      </c>
      <c r="C6482" s="4" t="s">
        <v>13</v>
      </c>
      <c r="D6482" s="4" t="s">
        <v>13</v>
      </c>
      <c r="E6482" s="4" t="s">
        <v>24</v>
      </c>
      <c r="F6482" s="4" t="s">
        <v>10</v>
      </c>
    </row>
    <row r="6483" spans="1:19">
      <c r="A6483" t="n">
        <v>50540</v>
      </c>
      <c r="B6483" s="39" t="n">
        <v>45</v>
      </c>
      <c r="C6483" s="7" t="n">
        <v>11</v>
      </c>
      <c r="D6483" s="7" t="n">
        <v>3</v>
      </c>
      <c r="E6483" s="7" t="n">
        <v>39.4000015258789</v>
      </c>
      <c r="F6483" s="7" t="n">
        <v>0</v>
      </c>
    </row>
    <row r="6484" spans="1:19">
      <c r="A6484" t="s">
        <v>4</v>
      </c>
      <c r="B6484" s="4" t="s">
        <v>5</v>
      </c>
      <c r="C6484" s="4" t="s">
        <v>13</v>
      </c>
      <c r="D6484" s="4" t="s">
        <v>13</v>
      </c>
      <c r="E6484" s="4" t="s">
        <v>24</v>
      </c>
      <c r="F6484" s="4" t="s">
        <v>10</v>
      </c>
    </row>
    <row r="6485" spans="1:19">
      <c r="A6485" t="n">
        <v>50549</v>
      </c>
      <c r="B6485" s="39" t="n">
        <v>45</v>
      </c>
      <c r="C6485" s="7" t="n">
        <v>5</v>
      </c>
      <c r="D6485" s="7" t="n">
        <v>3</v>
      </c>
      <c r="E6485" s="7" t="n">
        <v>7</v>
      </c>
      <c r="F6485" s="7" t="n">
        <v>6000</v>
      </c>
    </row>
    <row r="6486" spans="1:19">
      <c r="A6486" t="s">
        <v>4</v>
      </c>
      <c r="B6486" s="4" t="s">
        <v>5</v>
      </c>
      <c r="C6486" s="4" t="s">
        <v>10</v>
      </c>
      <c r="D6486" s="4" t="s">
        <v>24</v>
      </c>
      <c r="E6486" s="4" t="s">
        <v>24</v>
      </c>
      <c r="F6486" s="4" t="s">
        <v>24</v>
      </c>
      <c r="G6486" s="4" t="s">
        <v>24</v>
      </c>
    </row>
    <row r="6487" spans="1:19">
      <c r="A6487" t="n">
        <v>50558</v>
      </c>
      <c r="B6487" s="37" t="n">
        <v>46</v>
      </c>
      <c r="C6487" s="7" t="n">
        <v>11</v>
      </c>
      <c r="D6487" s="7" t="n">
        <v>-24.3899993896484</v>
      </c>
      <c r="E6487" s="7" t="n">
        <v>24</v>
      </c>
      <c r="F6487" s="7" t="n">
        <v>-192.020004272461</v>
      </c>
      <c r="G6487" s="7" t="n">
        <v>97.0999984741211</v>
      </c>
    </row>
    <row r="6488" spans="1:19">
      <c r="A6488" t="s">
        <v>4</v>
      </c>
      <c r="B6488" s="4" t="s">
        <v>5</v>
      </c>
      <c r="C6488" s="4" t="s">
        <v>10</v>
      </c>
      <c r="D6488" s="4" t="s">
        <v>24</v>
      </c>
      <c r="E6488" s="4" t="s">
        <v>24</v>
      </c>
      <c r="F6488" s="4" t="s">
        <v>13</v>
      </c>
    </row>
    <row r="6489" spans="1:19">
      <c r="A6489" t="n">
        <v>50577</v>
      </c>
      <c r="B6489" s="77" t="n">
        <v>52</v>
      </c>
      <c r="C6489" s="7" t="n">
        <v>27</v>
      </c>
      <c r="D6489" s="7" t="n">
        <v>246.899993896484</v>
      </c>
      <c r="E6489" s="7" t="n">
        <v>0</v>
      </c>
      <c r="F6489" s="7" t="n">
        <v>0</v>
      </c>
    </row>
    <row r="6490" spans="1:19">
      <c r="A6490" t="s">
        <v>4</v>
      </c>
      <c r="B6490" s="4" t="s">
        <v>5</v>
      </c>
      <c r="C6490" s="4" t="s">
        <v>13</v>
      </c>
      <c r="D6490" s="4" t="s">
        <v>10</v>
      </c>
    </row>
    <row r="6491" spans="1:19">
      <c r="A6491" t="n">
        <v>50589</v>
      </c>
      <c r="B6491" s="22" t="n">
        <v>58</v>
      </c>
      <c r="C6491" s="7" t="n">
        <v>255</v>
      </c>
      <c r="D6491" s="7" t="n">
        <v>0</v>
      </c>
    </row>
    <row r="6492" spans="1:19">
      <c r="A6492" t="s">
        <v>4</v>
      </c>
      <c r="B6492" s="4" t="s">
        <v>5</v>
      </c>
      <c r="C6492" s="4" t="s">
        <v>10</v>
      </c>
      <c r="D6492" s="4" t="s">
        <v>10</v>
      </c>
      <c r="E6492" s="4" t="s">
        <v>10</v>
      </c>
    </row>
    <row r="6493" spans="1:19">
      <c r="A6493" t="n">
        <v>50593</v>
      </c>
      <c r="B6493" s="45" t="n">
        <v>61</v>
      </c>
      <c r="C6493" s="7" t="n">
        <v>27</v>
      </c>
      <c r="D6493" s="7" t="n">
        <v>11</v>
      </c>
      <c r="E6493" s="7" t="n">
        <v>1000</v>
      </c>
    </row>
    <row r="6494" spans="1:19">
      <c r="A6494" t="s">
        <v>4</v>
      </c>
      <c r="B6494" s="4" t="s">
        <v>5</v>
      </c>
      <c r="C6494" s="4" t="s">
        <v>13</v>
      </c>
      <c r="D6494" s="4" t="s">
        <v>10</v>
      </c>
      <c r="E6494" s="4" t="s">
        <v>6</v>
      </c>
    </row>
    <row r="6495" spans="1:19">
      <c r="A6495" t="n">
        <v>50600</v>
      </c>
      <c r="B6495" s="48" t="n">
        <v>51</v>
      </c>
      <c r="C6495" s="7" t="n">
        <v>4</v>
      </c>
      <c r="D6495" s="7" t="n">
        <v>27</v>
      </c>
      <c r="E6495" s="7" t="s">
        <v>80</v>
      </c>
    </row>
    <row r="6496" spans="1:19">
      <c r="A6496" t="s">
        <v>4</v>
      </c>
      <c r="B6496" s="4" t="s">
        <v>5</v>
      </c>
      <c r="C6496" s="4" t="s">
        <v>10</v>
      </c>
    </row>
    <row r="6497" spans="1:7">
      <c r="A6497" t="n">
        <v>50614</v>
      </c>
      <c r="B6497" s="32" t="n">
        <v>16</v>
      </c>
      <c r="C6497" s="7" t="n">
        <v>0</v>
      </c>
    </row>
    <row r="6498" spans="1:7">
      <c r="A6498" t="s">
        <v>4</v>
      </c>
      <c r="B6498" s="4" t="s">
        <v>5</v>
      </c>
      <c r="C6498" s="4" t="s">
        <v>10</v>
      </c>
      <c r="D6498" s="4" t="s">
        <v>13</v>
      </c>
      <c r="E6498" s="4" t="s">
        <v>9</v>
      </c>
      <c r="F6498" s="4" t="s">
        <v>81</v>
      </c>
      <c r="G6498" s="4" t="s">
        <v>13</v>
      </c>
      <c r="H6498" s="4" t="s">
        <v>13</v>
      </c>
      <c r="I6498" s="4" t="s">
        <v>13</v>
      </c>
    </row>
    <row r="6499" spans="1:7">
      <c r="A6499" t="n">
        <v>50617</v>
      </c>
      <c r="B6499" s="49" t="n">
        <v>26</v>
      </c>
      <c r="C6499" s="7" t="n">
        <v>27</v>
      </c>
      <c r="D6499" s="7" t="n">
        <v>17</v>
      </c>
      <c r="E6499" s="7" t="n">
        <v>31333</v>
      </c>
      <c r="F6499" s="7" t="s">
        <v>512</v>
      </c>
      <c r="G6499" s="7" t="n">
        <v>8</v>
      </c>
      <c r="H6499" s="7" t="n">
        <v>2</v>
      </c>
      <c r="I6499" s="7" t="n">
        <v>0</v>
      </c>
    </row>
    <row r="6500" spans="1:7">
      <c r="A6500" t="s">
        <v>4</v>
      </c>
      <c r="B6500" s="4" t="s">
        <v>5</v>
      </c>
      <c r="C6500" s="4" t="s">
        <v>10</v>
      </c>
    </row>
    <row r="6501" spans="1:7">
      <c r="A6501" t="n">
        <v>50638</v>
      </c>
      <c r="B6501" s="32" t="n">
        <v>16</v>
      </c>
      <c r="C6501" s="7" t="n">
        <v>1</v>
      </c>
    </row>
    <row r="6502" spans="1:7">
      <c r="A6502" t="s">
        <v>4</v>
      </c>
      <c r="B6502" s="4" t="s">
        <v>5</v>
      </c>
      <c r="C6502" s="4" t="s">
        <v>13</v>
      </c>
      <c r="D6502" s="4" t="s">
        <v>10</v>
      </c>
    </row>
    <row r="6503" spans="1:7">
      <c r="A6503" t="n">
        <v>50641</v>
      </c>
      <c r="B6503" s="15" t="n">
        <v>50</v>
      </c>
      <c r="C6503" s="7" t="n">
        <v>52</v>
      </c>
      <c r="D6503" s="7" t="n">
        <v>31333</v>
      </c>
    </row>
    <row r="6504" spans="1:7">
      <c r="A6504" t="s">
        <v>4</v>
      </c>
      <c r="B6504" s="4" t="s">
        <v>5</v>
      </c>
      <c r="C6504" s="4" t="s">
        <v>10</v>
      </c>
    </row>
    <row r="6505" spans="1:7">
      <c r="A6505" t="n">
        <v>50645</v>
      </c>
      <c r="B6505" s="32" t="n">
        <v>16</v>
      </c>
      <c r="C6505" s="7" t="n">
        <v>600</v>
      </c>
    </row>
    <row r="6506" spans="1:7">
      <c r="A6506" t="s">
        <v>4</v>
      </c>
      <c r="B6506" s="4" t="s">
        <v>5</v>
      </c>
      <c r="C6506" s="4" t="s">
        <v>10</v>
      </c>
      <c r="D6506" s="4" t="s">
        <v>13</v>
      </c>
    </row>
    <row r="6507" spans="1:7">
      <c r="A6507" t="n">
        <v>50648</v>
      </c>
      <c r="B6507" s="51" t="n">
        <v>89</v>
      </c>
      <c r="C6507" s="7" t="n">
        <v>65533</v>
      </c>
      <c r="D6507" s="7" t="n">
        <v>0</v>
      </c>
    </row>
    <row r="6508" spans="1:7">
      <c r="A6508" t="s">
        <v>4</v>
      </c>
      <c r="B6508" s="4" t="s">
        <v>5</v>
      </c>
      <c r="C6508" s="4" t="s">
        <v>6</v>
      </c>
      <c r="D6508" s="4" t="s">
        <v>10</v>
      </c>
    </row>
    <row r="6509" spans="1:7">
      <c r="A6509" t="n">
        <v>50652</v>
      </c>
      <c r="B6509" s="74" t="n">
        <v>29</v>
      </c>
      <c r="C6509" s="7" t="s">
        <v>12</v>
      </c>
      <c r="D6509" s="7" t="n">
        <v>65533</v>
      </c>
    </row>
    <row r="6510" spans="1:7">
      <c r="A6510" t="s">
        <v>4</v>
      </c>
      <c r="B6510" s="4" t="s">
        <v>5</v>
      </c>
      <c r="C6510" s="4" t="s">
        <v>10</v>
      </c>
      <c r="D6510" s="4" t="s">
        <v>13</v>
      </c>
      <c r="E6510" s="4" t="s">
        <v>13</v>
      </c>
      <c r="F6510" s="4" t="s">
        <v>6</v>
      </c>
    </row>
    <row r="6511" spans="1:7">
      <c r="A6511" t="n">
        <v>50656</v>
      </c>
      <c r="B6511" s="19" t="n">
        <v>20</v>
      </c>
      <c r="C6511" s="7" t="n">
        <v>29</v>
      </c>
      <c r="D6511" s="7" t="n">
        <v>2</v>
      </c>
      <c r="E6511" s="7" t="n">
        <v>10</v>
      </c>
      <c r="F6511" s="7" t="s">
        <v>120</v>
      </c>
    </row>
    <row r="6512" spans="1:7">
      <c r="A6512" t="s">
        <v>4</v>
      </c>
      <c r="B6512" s="4" t="s">
        <v>5</v>
      </c>
      <c r="C6512" s="4" t="s">
        <v>13</v>
      </c>
      <c r="D6512" s="4" t="s">
        <v>10</v>
      </c>
      <c r="E6512" s="4" t="s">
        <v>6</v>
      </c>
    </row>
    <row r="6513" spans="1:9">
      <c r="A6513" t="n">
        <v>50676</v>
      </c>
      <c r="B6513" s="48" t="n">
        <v>51</v>
      </c>
      <c r="C6513" s="7" t="n">
        <v>4</v>
      </c>
      <c r="D6513" s="7" t="n">
        <v>29</v>
      </c>
      <c r="E6513" s="7" t="s">
        <v>80</v>
      </c>
    </row>
    <row r="6514" spans="1:9">
      <c r="A6514" t="s">
        <v>4</v>
      </c>
      <c r="B6514" s="4" t="s">
        <v>5</v>
      </c>
      <c r="C6514" s="4" t="s">
        <v>10</v>
      </c>
    </row>
    <row r="6515" spans="1:9">
      <c r="A6515" t="n">
        <v>50690</v>
      </c>
      <c r="B6515" s="32" t="n">
        <v>16</v>
      </c>
      <c r="C6515" s="7" t="n">
        <v>0</v>
      </c>
    </row>
    <row r="6516" spans="1:9">
      <c r="A6516" t="s">
        <v>4</v>
      </c>
      <c r="B6516" s="4" t="s">
        <v>5</v>
      </c>
      <c r="C6516" s="4" t="s">
        <v>10</v>
      </c>
      <c r="D6516" s="4" t="s">
        <v>13</v>
      </c>
      <c r="E6516" s="4" t="s">
        <v>9</v>
      </c>
      <c r="F6516" s="4" t="s">
        <v>81</v>
      </c>
      <c r="G6516" s="4" t="s">
        <v>13</v>
      </c>
      <c r="H6516" s="4" t="s">
        <v>13</v>
      </c>
      <c r="I6516" s="4" t="s">
        <v>13</v>
      </c>
    </row>
    <row r="6517" spans="1:9">
      <c r="A6517" t="n">
        <v>50693</v>
      </c>
      <c r="B6517" s="49" t="n">
        <v>26</v>
      </c>
      <c r="C6517" s="7" t="n">
        <v>29</v>
      </c>
      <c r="D6517" s="7" t="n">
        <v>17</v>
      </c>
      <c r="E6517" s="7" t="n">
        <v>39342</v>
      </c>
      <c r="F6517" s="7" t="s">
        <v>513</v>
      </c>
      <c r="G6517" s="7" t="n">
        <v>8</v>
      </c>
      <c r="H6517" s="7" t="n">
        <v>2</v>
      </c>
      <c r="I6517" s="7" t="n">
        <v>0</v>
      </c>
    </row>
    <row r="6518" spans="1:9">
      <c r="A6518" t="s">
        <v>4</v>
      </c>
      <c r="B6518" s="4" t="s">
        <v>5</v>
      </c>
      <c r="C6518" s="4" t="s">
        <v>10</v>
      </c>
    </row>
    <row r="6519" spans="1:9">
      <c r="A6519" t="n">
        <v>50736</v>
      </c>
      <c r="B6519" s="32" t="n">
        <v>16</v>
      </c>
      <c r="C6519" s="7" t="n">
        <v>1</v>
      </c>
    </row>
    <row r="6520" spans="1:9">
      <c r="A6520" t="s">
        <v>4</v>
      </c>
      <c r="B6520" s="4" t="s">
        <v>5</v>
      </c>
      <c r="C6520" s="4" t="s">
        <v>13</v>
      </c>
      <c r="D6520" s="4" t="s">
        <v>10</v>
      </c>
    </row>
    <row r="6521" spans="1:9">
      <c r="A6521" t="n">
        <v>50739</v>
      </c>
      <c r="B6521" s="15" t="n">
        <v>50</v>
      </c>
      <c r="C6521" s="7" t="n">
        <v>52</v>
      </c>
      <c r="D6521" s="7" t="n">
        <v>39342</v>
      </c>
    </row>
    <row r="6522" spans="1:9">
      <c r="A6522" t="s">
        <v>4</v>
      </c>
      <c r="B6522" s="4" t="s">
        <v>5</v>
      </c>
      <c r="C6522" s="4" t="s">
        <v>10</v>
      </c>
    </row>
    <row r="6523" spans="1:9">
      <c r="A6523" t="n">
        <v>50743</v>
      </c>
      <c r="B6523" s="32" t="n">
        <v>16</v>
      </c>
      <c r="C6523" s="7" t="n">
        <v>600</v>
      </c>
    </row>
    <row r="6524" spans="1:9">
      <c r="A6524" t="s">
        <v>4</v>
      </c>
      <c r="B6524" s="4" t="s">
        <v>5</v>
      </c>
      <c r="C6524" s="4" t="s">
        <v>10</v>
      </c>
      <c r="D6524" s="4" t="s">
        <v>13</v>
      </c>
    </row>
    <row r="6525" spans="1:9">
      <c r="A6525" t="n">
        <v>50746</v>
      </c>
      <c r="B6525" s="51" t="n">
        <v>89</v>
      </c>
      <c r="C6525" s="7" t="n">
        <v>65533</v>
      </c>
      <c r="D6525" s="7" t="n">
        <v>0</v>
      </c>
    </row>
    <row r="6526" spans="1:9">
      <c r="A6526" t="s">
        <v>4</v>
      </c>
      <c r="B6526" s="4" t="s">
        <v>5</v>
      </c>
      <c r="C6526" s="4" t="s">
        <v>6</v>
      </c>
      <c r="D6526" s="4" t="s">
        <v>10</v>
      </c>
    </row>
    <row r="6527" spans="1:9">
      <c r="A6527" t="n">
        <v>50750</v>
      </c>
      <c r="B6527" s="74" t="n">
        <v>29</v>
      </c>
      <c r="C6527" s="7" t="s">
        <v>12</v>
      </c>
      <c r="D6527" s="7" t="n">
        <v>65533</v>
      </c>
    </row>
    <row r="6528" spans="1:9">
      <c r="A6528" t="s">
        <v>4</v>
      </c>
      <c r="B6528" s="4" t="s">
        <v>5</v>
      </c>
      <c r="C6528" s="4" t="s">
        <v>10</v>
      </c>
      <c r="D6528" s="4" t="s">
        <v>13</v>
      </c>
    </row>
    <row r="6529" spans="1:9">
      <c r="A6529" t="n">
        <v>50754</v>
      </c>
      <c r="B6529" s="51" t="n">
        <v>89</v>
      </c>
      <c r="C6529" s="7" t="n">
        <v>65533</v>
      </c>
      <c r="D6529" s="7" t="n">
        <v>1</v>
      </c>
    </row>
    <row r="6530" spans="1:9">
      <c r="A6530" t="s">
        <v>4</v>
      </c>
      <c r="B6530" s="4" t="s">
        <v>5</v>
      </c>
      <c r="C6530" s="4" t="s">
        <v>13</v>
      </c>
      <c r="D6530" s="4" t="s">
        <v>10</v>
      </c>
      <c r="E6530" s="4" t="s">
        <v>24</v>
      </c>
    </row>
    <row r="6531" spans="1:9">
      <c r="A6531" t="n">
        <v>50758</v>
      </c>
      <c r="B6531" s="22" t="n">
        <v>58</v>
      </c>
      <c r="C6531" s="7" t="n">
        <v>101</v>
      </c>
      <c r="D6531" s="7" t="n">
        <v>300</v>
      </c>
      <c r="E6531" s="7" t="n">
        <v>1</v>
      </c>
    </row>
    <row r="6532" spans="1:9">
      <c r="A6532" t="s">
        <v>4</v>
      </c>
      <c r="B6532" s="4" t="s">
        <v>5</v>
      </c>
      <c r="C6532" s="4" t="s">
        <v>13</v>
      </c>
      <c r="D6532" s="4" t="s">
        <v>10</v>
      </c>
    </row>
    <row r="6533" spans="1:9">
      <c r="A6533" t="n">
        <v>50766</v>
      </c>
      <c r="B6533" s="22" t="n">
        <v>58</v>
      </c>
      <c r="C6533" s="7" t="n">
        <v>254</v>
      </c>
      <c r="D6533" s="7" t="n">
        <v>0</v>
      </c>
    </row>
    <row r="6534" spans="1:9">
      <c r="A6534" t="s">
        <v>4</v>
      </c>
      <c r="B6534" s="4" t="s">
        <v>5</v>
      </c>
      <c r="C6534" s="4" t="s">
        <v>13</v>
      </c>
      <c r="D6534" s="4" t="s">
        <v>10</v>
      </c>
      <c r="E6534" s="4" t="s">
        <v>10</v>
      </c>
      <c r="F6534" s="4" t="s">
        <v>9</v>
      </c>
    </row>
    <row r="6535" spans="1:9">
      <c r="A6535" t="n">
        <v>50770</v>
      </c>
      <c r="B6535" s="40" t="n">
        <v>84</v>
      </c>
      <c r="C6535" s="7" t="n">
        <v>1</v>
      </c>
      <c r="D6535" s="7" t="n">
        <v>0</v>
      </c>
      <c r="E6535" s="7" t="n">
        <v>0</v>
      </c>
      <c r="F6535" s="7" t="n">
        <v>0</v>
      </c>
    </row>
    <row r="6536" spans="1:9">
      <c r="A6536" t="s">
        <v>4</v>
      </c>
      <c r="B6536" s="4" t="s">
        <v>5</v>
      </c>
      <c r="C6536" s="4" t="s">
        <v>13</v>
      </c>
      <c r="D6536" s="4" t="s">
        <v>10</v>
      </c>
      <c r="E6536" s="4" t="s">
        <v>24</v>
      </c>
      <c r="F6536" s="4" t="s">
        <v>24</v>
      </c>
      <c r="G6536" s="4" t="s">
        <v>24</v>
      </c>
    </row>
    <row r="6537" spans="1:9">
      <c r="A6537" t="n">
        <v>50780</v>
      </c>
      <c r="B6537" s="39" t="n">
        <v>45</v>
      </c>
      <c r="C6537" s="7" t="n">
        <v>15</v>
      </c>
      <c r="D6537" s="7" t="n">
        <v>11</v>
      </c>
      <c r="E6537" s="7" t="n">
        <v>0</v>
      </c>
      <c r="F6537" s="7" t="n">
        <v>0.75</v>
      </c>
      <c r="G6537" s="7" t="n">
        <v>0</v>
      </c>
    </row>
    <row r="6538" spans="1:9">
      <c r="A6538" t="s">
        <v>4</v>
      </c>
      <c r="B6538" s="4" t="s">
        <v>5</v>
      </c>
      <c r="C6538" s="4" t="s">
        <v>13</v>
      </c>
      <c r="D6538" s="4" t="s">
        <v>13</v>
      </c>
      <c r="E6538" s="4" t="s">
        <v>24</v>
      </c>
      <c r="F6538" s="4" t="s">
        <v>24</v>
      </c>
      <c r="G6538" s="4" t="s">
        <v>24</v>
      </c>
      <c r="H6538" s="4" t="s">
        <v>10</v>
      </c>
      <c r="I6538" s="4" t="s">
        <v>13</v>
      </c>
    </row>
    <row r="6539" spans="1:9">
      <c r="A6539" t="n">
        <v>50796</v>
      </c>
      <c r="B6539" s="39" t="n">
        <v>45</v>
      </c>
      <c r="C6539" s="7" t="n">
        <v>4</v>
      </c>
      <c r="D6539" s="7" t="n">
        <v>3</v>
      </c>
      <c r="E6539" s="7" t="n">
        <v>27.8400001525879</v>
      </c>
      <c r="F6539" s="7" t="n">
        <v>294.489990234375</v>
      </c>
      <c r="G6539" s="7" t="n">
        <v>16</v>
      </c>
      <c r="H6539" s="7" t="n">
        <v>0</v>
      </c>
      <c r="I6539" s="7" t="n">
        <v>1</v>
      </c>
    </row>
    <row r="6540" spans="1:9">
      <c r="A6540" t="s">
        <v>4</v>
      </c>
      <c r="B6540" s="4" t="s">
        <v>5</v>
      </c>
      <c r="C6540" s="4" t="s">
        <v>13</v>
      </c>
      <c r="D6540" s="4" t="s">
        <v>13</v>
      </c>
      <c r="E6540" s="4" t="s">
        <v>24</v>
      </c>
      <c r="F6540" s="4" t="s">
        <v>10</v>
      </c>
    </row>
    <row r="6541" spans="1:9">
      <c r="A6541" t="n">
        <v>50814</v>
      </c>
      <c r="B6541" s="39" t="n">
        <v>45</v>
      </c>
      <c r="C6541" s="7" t="n">
        <v>5</v>
      </c>
      <c r="D6541" s="7" t="n">
        <v>3</v>
      </c>
      <c r="E6541" s="7" t="n">
        <v>5.5</v>
      </c>
      <c r="F6541" s="7" t="n">
        <v>0</v>
      </c>
    </row>
    <row r="6542" spans="1:9">
      <c r="A6542" t="s">
        <v>4</v>
      </c>
      <c r="B6542" s="4" t="s">
        <v>5</v>
      </c>
      <c r="C6542" s="4" t="s">
        <v>13</v>
      </c>
      <c r="D6542" s="4" t="s">
        <v>13</v>
      </c>
      <c r="E6542" s="4" t="s">
        <v>24</v>
      </c>
      <c r="F6542" s="4" t="s">
        <v>10</v>
      </c>
    </row>
    <row r="6543" spans="1:9">
      <c r="A6543" t="n">
        <v>50823</v>
      </c>
      <c r="B6543" s="39" t="n">
        <v>45</v>
      </c>
      <c r="C6543" s="7" t="n">
        <v>11</v>
      </c>
      <c r="D6543" s="7" t="n">
        <v>3</v>
      </c>
      <c r="E6543" s="7" t="n">
        <v>39.4000015258789</v>
      </c>
      <c r="F6543" s="7" t="n">
        <v>0</v>
      </c>
    </row>
    <row r="6544" spans="1:9">
      <c r="A6544" t="s">
        <v>4</v>
      </c>
      <c r="B6544" s="4" t="s">
        <v>5</v>
      </c>
      <c r="C6544" s="4" t="s">
        <v>13</v>
      </c>
      <c r="D6544" s="4" t="s">
        <v>13</v>
      </c>
      <c r="E6544" s="4" t="s">
        <v>24</v>
      </c>
      <c r="F6544" s="4" t="s">
        <v>10</v>
      </c>
    </row>
    <row r="6545" spans="1:9">
      <c r="A6545" t="n">
        <v>50832</v>
      </c>
      <c r="B6545" s="39" t="n">
        <v>45</v>
      </c>
      <c r="C6545" s="7" t="n">
        <v>5</v>
      </c>
      <c r="D6545" s="7" t="n">
        <v>3</v>
      </c>
      <c r="E6545" s="7" t="n">
        <v>2</v>
      </c>
      <c r="F6545" s="7" t="n">
        <v>3000</v>
      </c>
    </row>
    <row r="6546" spans="1:9">
      <c r="A6546" t="s">
        <v>4</v>
      </c>
      <c r="B6546" s="4" t="s">
        <v>5</v>
      </c>
      <c r="C6546" s="4" t="s">
        <v>13</v>
      </c>
      <c r="D6546" s="4" t="s">
        <v>13</v>
      </c>
      <c r="E6546" s="4" t="s">
        <v>24</v>
      </c>
      <c r="F6546" s="4" t="s">
        <v>24</v>
      </c>
      <c r="G6546" s="4" t="s">
        <v>24</v>
      </c>
      <c r="H6546" s="4" t="s">
        <v>10</v>
      </c>
      <c r="I6546" s="4" t="s">
        <v>13</v>
      </c>
    </row>
    <row r="6547" spans="1:9">
      <c r="A6547" t="n">
        <v>50841</v>
      </c>
      <c r="B6547" s="39" t="n">
        <v>45</v>
      </c>
      <c r="C6547" s="7" t="n">
        <v>4</v>
      </c>
      <c r="D6547" s="7" t="n">
        <v>3</v>
      </c>
      <c r="E6547" s="7" t="n">
        <v>13.0100002288818</v>
      </c>
      <c r="F6547" s="7" t="n">
        <v>264.160003662109</v>
      </c>
      <c r="G6547" s="7" t="n">
        <v>16</v>
      </c>
      <c r="H6547" s="7" t="n">
        <v>3000</v>
      </c>
      <c r="I6547" s="7" t="n">
        <v>1</v>
      </c>
    </row>
    <row r="6548" spans="1:9">
      <c r="A6548" t="s">
        <v>4</v>
      </c>
      <c r="B6548" s="4" t="s">
        <v>5</v>
      </c>
      <c r="C6548" s="4" t="s">
        <v>10</v>
      </c>
      <c r="D6548" s="4" t="s">
        <v>9</v>
      </c>
    </row>
    <row r="6549" spans="1:9">
      <c r="A6549" t="n">
        <v>50859</v>
      </c>
      <c r="B6549" s="38" t="n">
        <v>43</v>
      </c>
      <c r="C6549" s="7" t="n">
        <v>11</v>
      </c>
      <c r="D6549" s="7" t="n">
        <v>16</v>
      </c>
    </row>
    <row r="6550" spans="1:9">
      <c r="A6550" t="s">
        <v>4</v>
      </c>
      <c r="B6550" s="4" t="s">
        <v>5</v>
      </c>
      <c r="C6550" s="4" t="s">
        <v>10</v>
      </c>
      <c r="D6550" s="4" t="s">
        <v>13</v>
      </c>
      <c r="E6550" s="4" t="s">
        <v>13</v>
      </c>
      <c r="F6550" s="4" t="s">
        <v>6</v>
      </c>
    </row>
    <row r="6551" spans="1:9">
      <c r="A6551" t="n">
        <v>50866</v>
      </c>
      <c r="B6551" s="27" t="n">
        <v>47</v>
      </c>
      <c r="C6551" s="7" t="n">
        <v>11</v>
      </c>
      <c r="D6551" s="7" t="n">
        <v>0</v>
      </c>
      <c r="E6551" s="7" t="n">
        <v>0</v>
      </c>
      <c r="F6551" s="7" t="s">
        <v>175</v>
      </c>
    </row>
    <row r="6552" spans="1:9">
      <c r="A6552" t="s">
        <v>4</v>
      </c>
      <c r="B6552" s="4" t="s">
        <v>5</v>
      </c>
      <c r="C6552" s="4" t="s">
        <v>10</v>
      </c>
    </row>
    <row r="6553" spans="1:9">
      <c r="A6553" t="n">
        <v>50888</v>
      </c>
      <c r="B6553" s="32" t="n">
        <v>16</v>
      </c>
      <c r="C6553" s="7" t="n">
        <v>0</v>
      </c>
    </row>
    <row r="6554" spans="1:9">
      <c r="A6554" t="s">
        <v>4</v>
      </c>
      <c r="B6554" s="4" t="s">
        <v>5</v>
      </c>
      <c r="C6554" s="4" t="s">
        <v>10</v>
      </c>
      <c r="D6554" s="4" t="s">
        <v>13</v>
      </c>
      <c r="E6554" s="4" t="s">
        <v>6</v>
      </c>
      <c r="F6554" s="4" t="s">
        <v>24</v>
      </c>
      <c r="G6554" s="4" t="s">
        <v>24</v>
      </c>
      <c r="H6554" s="4" t="s">
        <v>24</v>
      </c>
    </row>
    <row r="6555" spans="1:9">
      <c r="A6555" t="n">
        <v>50891</v>
      </c>
      <c r="B6555" s="55" t="n">
        <v>48</v>
      </c>
      <c r="C6555" s="7" t="n">
        <v>11</v>
      </c>
      <c r="D6555" s="7" t="n">
        <v>0</v>
      </c>
      <c r="E6555" s="7" t="s">
        <v>54</v>
      </c>
      <c r="F6555" s="7" t="n">
        <v>0</v>
      </c>
      <c r="G6555" s="7" t="n">
        <v>1</v>
      </c>
      <c r="H6555" s="7" t="n">
        <v>0</v>
      </c>
    </row>
    <row r="6556" spans="1:9">
      <c r="A6556" t="s">
        <v>4</v>
      </c>
      <c r="B6556" s="4" t="s">
        <v>5</v>
      </c>
      <c r="C6556" s="4" t="s">
        <v>13</v>
      </c>
      <c r="D6556" s="4" t="s">
        <v>10</v>
      </c>
      <c r="E6556" s="4" t="s">
        <v>10</v>
      </c>
      <c r="F6556" s="4" t="s">
        <v>9</v>
      </c>
    </row>
    <row r="6557" spans="1:9">
      <c r="A6557" t="n">
        <v>50915</v>
      </c>
      <c r="B6557" s="40" t="n">
        <v>84</v>
      </c>
      <c r="C6557" s="7" t="n">
        <v>0</v>
      </c>
      <c r="D6557" s="7" t="n">
        <v>2</v>
      </c>
      <c r="E6557" s="7" t="n">
        <v>0</v>
      </c>
      <c r="F6557" s="7" t="n">
        <v>1056964608</v>
      </c>
    </row>
    <row r="6558" spans="1:9">
      <c r="A6558" t="s">
        <v>4</v>
      </c>
      <c r="B6558" s="4" t="s">
        <v>5</v>
      </c>
      <c r="C6558" s="4" t="s">
        <v>10</v>
      </c>
      <c r="D6558" s="4" t="s">
        <v>24</v>
      </c>
      <c r="E6558" s="4" t="s">
        <v>24</v>
      </c>
      <c r="F6558" s="4" t="s">
        <v>24</v>
      </c>
      <c r="G6558" s="4" t="s">
        <v>24</v>
      </c>
    </row>
    <row r="6559" spans="1:9">
      <c r="A6559" t="n">
        <v>50925</v>
      </c>
      <c r="B6559" s="37" t="n">
        <v>46</v>
      </c>
      <c r="C6559" s="7" t="n">
        <v>27</v>
      </c>
      <c r="D6559" s="7" t="n">
        <v>-6.32000017166138</v>
      </c>
      <c r="E6559" s="7" t="n">
        <v>13.210000038147</v>
      </c>
      <c r="F6559" s="7" t="n">
        <v>-193.860000610352</v>
      </c>
      <c r="G6559" s="7" t="n">
        <v>275.600006103516</v>
      </c>
    </row>
    <row r="6560" spans="1:9">
      <c r="A6560" t="s">
        <v>4</v>
      </c>
      <c r="B6560" s="4" t="s">
        <v>5</v>
      </c>
      <c r="C6560" s="4" t="s">
        <v>10</v>
      </c>
      <c r="D6560" s="4" t="s">
        <v>24</v>
      </c>
      <c r="E6560" s="4" t="s">
        <v>24</v>
      </c>
      <c r="F6560" s="4" t="s">
        <v>24</v>
      </c>
      <c r="G6560" s="4" t="s">
        <v>24</v>
      </c>
    </row>
    <row r="6561" spans="1:9">
      <c r="A6561" t="n">
        <v>50944</v>
      </c>
      <c r="B6561" s="37" t="n">
        <v>46</v>
      </c>
      <c r="C6561" s="7" t="n">
        <v>29</v>
      </c>
      <c r="D6561" s="7" t="n">
        <v>-7.3600001335144</v>
      </c>
      <c r="E6561" s="7" t="n">
        <v>13.2200002670288</v>
      </c>
      <c r="F6561" s="7" t="n">
        <v>-194.710006713867</v>
      </c>
      <c r="G6561" s="7" t="n">
        <v>303.700012207031</v>
      </c>
    </row>
    <row r="6562" spans="1:9">
      <c r="A6562" t="s">
        <v>4</v>
      </c>
      <c r="B6562" s="4" t="s">
        <v>5</v>
      </c>
      <c r="C6562" s="4" t="s">
        <v>10</v>
      </c>
      <c r="D6562" s="4" t="s">
        <v>10</v>
      </c>
      <c r="E6562" s="4" t="s">
        <v>10</v>
      </c>
    </row>
    <row r="6563" spans="1:9">
      <c r="A6563" t="n">
        <v>50963</v>
      </c>
      <c r="B6563" s="45" t="n">
        <v>61</v>
      </c>
      <c r="C6563" s="7" t="n">
        <v>29</v>
      </c>
      <c r="D6563" s="7" t="n">
        <v>11</v>
      </c>
      <c r="E6563" s="7" t="n">
        <v>1000</v>
      </c>
    </row>
    <row r="6564" spans="1:9">
      <c r="A6564" t="s">
        <v>4</v>
      </c>
      <c r="B6564" s="4" t="s">
        <v>5</v>
      </c>
      <c r="C6564" s="4" t="s">
        <v>10</v>
      </c>
      <c r="D6564" s="4" t="s">
        <v>10</v>
      </c>
      <c r="E6564" s="4" t="s">
        <v>24</v>
      </c>
      <c r="F6564" s="4" t="s">
        <v>24</v>
      </c>
      <c r="G6564" s="4" t="s">
        <v>24</v>
      </c>
      <c r="H6564" s="4" t="s">
        <v>24</v>
      </c>
      <c r="I6564" s="4" t="s">
        <v>24</v>
      </c>
      <c r="J6564" s="4" t="s">
        <v>13</v>
      </c>
      <c r="K6564" s="4" t="s">
        <v>10</v>
      </c>
    </row>
    <row r="6565" spans="1:9">
      <c r="A6565" t="n">
        <v>50970</v>
      </c>
      <c r="B6565" s="71" t="n">
        <v>55</v>
      </c>
      <c r="C6565" s="7" t="n">
        <v>11</v>
      </c>
      <c r="D6565" s="7" t="n">
        <v>65026</v>
      </c>
      <c r="E6565" s="7" t="n">
        <v>-8.90999984741211</v>
      </c>
      <c r="F6565" s="7" t="n">
        <v>13.210000038147</v>
      </c>
      <c r="G6565" s="7" t="n">
        <v>-193.449996948242</v>
      </c>
      <c r="H6565" s="7" t="n">
        <v>0.100000001490116</v>
      </c>
      <c r="I6565" s="7" t="n">
        <v>10</v>
      </c>
      <c r="J6565" s="7" t="n">
        <v>0</v>
      </c>
      <c r="K6565" s="7" t="n">
        <v>129</v>
      </c>
    </row>
    <row r="6566" spans="1:9">
      <c r="A6566" t="s">
        <v>4</v>
      </c>
      <c r="B6566" s="4" t="s">
        <v>5</v>
      </c>
      <c r="C6566" s="4" t="s">
        <v>10</v>
      </c>
      <c r="D6566" s="4" t="s">
        <v>13</v>
      </c>
      <c r="E6566" s="4" t="s">
        <v>13</v>
      </c>
      <c r="F6566" s="4" t="s">
        <v>6</v>
      </c>
    </row>
    <row r="6567" spans="1:9">
      <c r="A6567" t="n">
        <v>50998</v>
      </c>
      <c r="B6567" s="27" t="n">
        <v>47</v>
      </c>
      <c r="C6567" s="7" t="n">
        <v>11</v>
      </c>
      <c r="D6567" s="7" t="n">
        <v>0</v>
      </c>
      <c r="E6567" s="7" t="n">
        <v>0</v>
      </c>
      <c r="F6567" s="7" t="s">
        <v>451</v>
      </c>
    </row>
    <row r="6568" spans="1:9">
      <c r="A6568" t="s">
        <v>4</v>
      </c>
      <c r="B6568" s="4" t="s">
        <v>5</v>
      </c>
      <c r="C6568" s="4" t="s">
        <v>13</v>
      </c>
      <c r="D6568" s="4" t="s">
        <v>10</v>
      </c>
      <c r="E6568" s="4" t="s">
        <v>10</v>
      </c>
      <c r="F6568" s="4" t="s">
        <v>10</v>
      </c>
      <c r="G6568" s="4" t="s">
        <v>10</v>
      </c>
      <c r="H6568" s="4" t="s">
        <v>10</v>
      </c>
      <c r="I6568" s="4" t="s">
        <v>6</v>
      </c>
      <c r="J6568" s="4" t="s">
        <v>24</v>
      </c>
      <c r="K6568" s="4" t="s">
        <v>24</v>
      </c>
      <c r="L6568" s="4" t="s">
        <v>24</v>
      </c>
      <c r="M6568" s="4" t="s">
        <v>9</v>
      </c>
      <c r="N6568" s="4" t="s">
        <v>9</v>
      </c>
      <c r="O6568" s="4" t="s">
        <v>24</v>
      </c>
      <c r="P6568" s="4" t="s">
        <v>24</v>
      </c>
      <c r="Q6568" s="4" t="s">
        <v>24</v>
      </c>
      <c r="R6568" s="4" t="s">
        <v>24</v>
      </c>
      <c r="S6568" s="4" t="s">
        <v>13</v>
      </c>
    </row>
    <row r="6569" spans="1:9">
      <c r="A6569" t="n">
        <v>51019</v>
      </c>
      <c r="B6569" s="66" t="n">
        <v>39</v>
      </c>
      <c r="C6569" s="7" t="n">
        <v>12</v>
      </c>
      <c r="D6569" s="7" t="n">
        <v>65533</v>
      </c>
      <c r="E6569" s="7" t="n">
        <v>202</v>
      </c>
      <c r="F6569" s="7" t="n">
        <v>0</v>
      </c>
      <c r="G6569" s="7" t="n">
        <v>11</v>
      </c>
      <c r="H6569" s="7" t="n">
        <v>259</v>
      </c>
      <c r="I6569" s="7" t="s">
        <v>12</v>
      </c>
      <c r="J6569" s="7" t="n">
        <v>0</v>
      </c>
      <c r="K6569" s="7" t="n">
        <v>0</v>
      </c>
      <c r="L6569" s="7" t="n">
        <v>0</v>
      </c>
      <c r="M6569" s="7" t="n">
        <v>0</v>
      </c>
      <c r="N6569" s="7" t="n">
        <v>0</v>
      </c>
      <c r="O6569" s="7" t="n">
        <v>0</v>
      </c>
      <c r="P6569" s="7" t="n">
        <v>1</v>
      </c>
      <c r="Q6569" s="7" t="n">
        <v>1</v>
      </c>
      <c r="R6569" s="7" t="n">
        <v>1</v>
      </c>
      <c r="S6569" s="7" t="n">
        <v>255</v>
      </c>
    </row>
    <row r="6570" spans="1:9">
      <c r="A6570" t="s">
        <v>4</v>
      </c>
      <c r="B6570" s="4" t="s">
        <v>5</v>
      </c>
      <c r="C6570" s="4" t="s">
        <v>13</v>
      </c>
      <c r="D6570" s="4" t="s">
        <v>10</v>
      </c>
      <c r="E6570" s="4" t="s">
        <v>24</v>
      </c>
      <c r="F6570" s="4" t="s">
        <v>10</v>
      </c>
      <c r="G6570" s="4" t="s">
        <v>9</v>
      </c>
      <c r="H6570" s="4" t="s">
        <v>9</v>
      </c>
      <c r="I6570" s="4" t="s">
        <v>10</v>
      </c>
      <c r="J6570" s="4" t="s">
        <v>10</v>
      </c>
      <c r="K6570" s="4" t="s">
        <v>9</v>
      </c>
      <c r="L6570" s="4" t="s">
        <v>9</v>
      </c>
      <c r="M6570" s="4" t="s">
        <v>9</v>
      </c>
      <c r="N6570" s="4" t="s">
        <v>9</v>
      </c>
      <c r="O6570" s="4" t="s">
        <v>6</v>
      </c>
    </row>
    <row r="6571" spans="1:9">
      <c r="A6571" t="n">
        <v>51069</v>
      </c>
      <c r="B6571" s="15" t="n">
        <v>50</v>
      </c>
      <c r="C6571" s="7" t="n">
        <v>0</v>
      </c>
      <c r="D6571" s="7" t="n">
        <v>4172</v>
      </c>
      <c r="E6571" s="7" t="n">
        <v>1</v>
      </c>
      <c r="F6571" s="7" t="n">
        <v>0</v>
      </c>
      <c r="G6571" s="7" t="n">
        <v>0</v>
      </c>
      <c r="H6571" s="7" t="n">
        <v>0</v>
      </c>
      <c r="I6571" s="7" t="n">
        <v>1</v>
      </c>
      <c r="J6571" s="7" t="n">
        <v>11</v>
      </c>
      <c r="K6571" s="7" t="n">
        <v>0</v>
      </c>
      <c r="L6571" s="7" t="n">
        <v>0</v>
      </c>
      <c r="M6571" s="7" t="n">
        <v>0</v>
      </c>
      <c r="N6571" s="7" t="n">
        <v>1120403456</v>
      </c>
      <c r="O6571" s="7" t="s">
        <v>12</v>
      </c>
    </row>
    <row r="6572" spans="1:9">
      <c r="A6572" t="s">
        <v>4</v>
      </c>
      <c r="B6572" s="4" t="s">
        <v>5</v>
      </c>
      <c r="C6572" s="4" t="s">
        <v>13</v>
      </c>
      <c r="D6572" s="4" t="s">
        <v>10</v>
      </c>
      <c r="E6572" s="4" t="s">
        <v>24</v>
      </c>
      <c r="F6572" s="4" t="s">
        <v>10</v>
      </c>
      <c r="G6572" s="4" t="s">
        <v>9</v>
      </c>
      <c r="H6572" s="4" t="s">
        <v>9</v>
      </c>
      <c r="I6572" s="4" t="s">
        <v>10</v>
      </c>
      <c r="J6572" s="4" t="s">
        <v>10</v>
      </c>
      <c r="K6572" s="4" t="s">
        <v>9</v>
      </c>
      <c r="L6572" s="4" t="s">
        <v>9</v>
      </c>
      <c r="M6572" s="4" t="s">
        <v>9</v>
      </c>
      <c r="N6572" s="4" t="s">
        <v>9</v>
      </c>
      <c r="O6572" s="4" t="s">
        <v>6</v>
      </c>
    </row>
    <row r="6573" spans="1:9">
      <c r="A6573" t="n">
        <v>51108</v>
      </c>
      <c r="B6573" s="15" t="n">
        <v>50</v>
      </c>
      <c r="C6573" s="7" t="n">
        <v>0</v>
      </c>
      <c r="D6573" s="7" t="n">
        <v>4336</v>
      </c>
      <c r="E6573" s="7" t="n">
        <v>1</v>
      </c>
      <c r="F6573" s="7" t="n">
        <v>0</v>
      </c>
      <c r="G6573" s="7" t="n">
        <v>0</v>
      </c>
      <c r="H6573" s="7" t="n">
        <v>0</v>
      </c>
      <c r="I6573" s="7" t="n">
        <v>1</v>
      </c>
      <c r="J6573" s="7" t="n">
        <v>11</v>
      </c>
      <c r="K6573" s="7" t="n">
        <v>0</v>
      </c>
      <c r="L6573" s="7" t="n">
        <v>0</v>
      </c>
      <c r="M6573" s="7" t="n">
        <v>0</v>
      </c>
      <c r="N6573" s="7" t="n">
        <v>1120403456</v>
      </c>
      <c r="O6573" s="7" t="s">
        <v>12</v>
      </c>
    </row>
    <row r="6574" spans="1:9">
      <c r="A6574" t="s">
        <v>4</v>
      </c>
      <c r="B6574" s="4" t="s">
        <v>5</v>
      </c>
      <c r="C6574" s="4" t="s">
        <v>13</v>
      </c>
      <c r="D6574" s="4" t="s">
        <v>10</v>
      </c>
    </row>
    <row r="6575" spans="1:9">
      <c r="A6575" t="n">
        <v>51147</v>
      </c>
      <c r="B6575" s="22" t="n">
        <v>58</v>
      </c>
      <c r="C6575" s="7" t="n">
        <v>255</v>
      </c>
      <c r="D6575" s="7" t="n">
        <v>0</v>
      </c>
    </row>
    <row r="6576" spans="1:9">
      <c r="A6576" t="s">
        <v>4</v>
      </c>
      <c r="B6576" s="4" t="s">
        <v>5</v>
      </c>
      <c r="C6576" s="4" t="s">
        <v>6</v>
      </c>
      <c r="D6576" s="4" t="s">
        <v>10</v>
      </c>
    </row>
    <row r="6577" spans="1:19">
      <c r="A6577" t="n">
        <v>51151</v>
      </c>
      <c r="B6577" s="74" t="n">
        <v>29</v>
      </c>
      <c r="C6577" s="7" t="s">
        <v>514</v>
      </c>
      <c r="D6577" s="7" t="n">
        <v>65533</v>
      </c>
    </row>
    <row r="6578" spans="1:19">
      <c r="A6578" t="s">
        <v>4</v>
      </c>
      <c r="B6578" s="4" t="s">
        <v>5</v>
      </c>
      <c r="C6578" s="4" t="s">
        <v>13</v>
      </c>
      <c r="D6578" s="4" t="s">
        <v>24</v>
      </c>
      <c r="E6578" s="4" t="s">
        <v>24</v>
      </c>
      <c r="F6578" s="4" t="s">
        <v>24</v>
      </c>
    </row>
    <row r="6579" spans="1:19">
      <c r="A6579" t="n">
        <v>51160</v>
      </c>
      <c r="B6579" s="39" t="n">
        <v>45</v>
      </c>
      <c r="C6579" s="7" t="n">
        <v>9</v>
      </c>
      <c r="D6579" s="7" t="n">
        <v>0.0199999995529652</v>
      </c>
      <c r="E6579" s="7" t="n">
        <v>0.0199999995529652</v>
      </c>
      <c r="F6579" s="7" t="n">
        <v>1.5</v>
      </c>
    </row>
    <row r="6580" spans="1:19">
      <c r="A6580" t="s">
        <v>4</v>
      </c>
      <c r="B6580" s="4" t="s">
        <v>5</v>
      </c>
      <c r="C6580" s="4" t="s">
        <v>13</v>
      </c>
      <c r="D6580" s="4" t="s">
        <v>10</v>
      </c>
      <c r="E6580" s="4" t="s">
        <v>6</v>
      </c>
    </row>
    <row r="6581" spans="1:19">
      <c r="A6581" t="n">
        <v>51174</v>
      </c>
      <c r="B6581" s="48" t="n">
        <v>51</v>
      </c>
      <c r="C6581" s="7" t="n">
        <v>4</v>
      </c>
      <c r="D6581" s="7" t="n">
        <v>11</v>
      </c>
      <c r="E6581" s="7" t="s">
        <v>181</v>
      </c>
    </row>
    <row r="6582" spans="1:19">
      <c r="A6582" t="s">
        <v>4</v>
      </c>
      <c r="B6582" s="4" t="s">
        <v>5</v>
      </c>
      <c r="C6582" s="4" t="s">
        <v>10</v>
      </c>
    </row>
    <row r="6583" spans="1:19">
      <c r="A6583" t="n">
        <v>51187</v>
      </c>
      <c r="B6583" s="32" t="n">
        <v>16</v>
      </c>
      <c r="C6583" s="7" t="n">
        <v>0</v>
      </c>
    </row>
    <row r="6584" spans="1:19">
      <c r="A6584" t="s">
        <v>4</v>
      </c>
      <c r="B6584" s="4" t="s">
        <v>5</v>
      </c>
      <c r="C6584" s="4" t="s">
        <v>10</v>
      </c>
      <c r="D6584" s="4" t="s">
        <v>13</v>
      </c>
      <c r="E6584" s="4" t="s">
        <v>9</v>
      </c>
      <c r="F6584" s="4" t="s">
        <v>81</v>
      </c>
      <c r="G6584" s="4" t="s">
        <v>13</v>
      </c>
      <c r="H6584" s="4" t="s">
        <v>13</v>
      </c>
      <c r="I6584" s="4" t="s">
        <v>13</v>
      </c>
    </row>
    <row r="6585" spans="1:19">
      <c r="A6585" t="n">
        <v>51190</v>
      </c>
      <c r="B6585" s="49" t="n">
        <v>26</v>
      </c>
      <c r="C6585" s="7" t="n">
        <v>11</v>
      </c>
      <c r="D6585" s="7" t="n">
        <v>17</v>
      </c>
      <c r="E6585" s="7" t="n">
        <v>10301</v>
      </c>
      <c r="F6585" s="7" t="s">
        <v>515</v>
      </c>
      <c r="G6585" s="7" t="n">
        <v>8</v>
      </c>
      <c r="H6585" s="7" t="n">
        <v>2</v>
      </c>
      <c r="I6585" s="7" t="n">
        <v>0</v>
      </c>
    </row>
    <row r="6586" spans="1:19">
      <c r="A6586" t="s">
        <v>4</v>
      </c>
      <c r="B6586" s="4" t="s">
        <v>5</v>
      </c>
      <c r="C6586" s="4" t="s">
        <v>10</v>
      </c>
      <c r="D6586" s="4" t="s">
        <v>13</v>
      </c>
    </row>
    <row r="6587" spans="1:19">
      <c r="A6587" t="n">
        <v>51221</v>
      </c>
      <c r="B6587" s="70" t="n">
        <v>56</v>
      </c>
      <c r="C6587" s="7" t="n">
        <v>11</v>
      </c>
      <c r="D6587" s="7" t="n">
        <v>0</v>
      </c>
    </row>
    <row r="6588" spans="1:19">
      <c r="A6588" t="s">
        <v>4</v>
      </c>
      <c r="B6588" s="4" t="s">
        <v>5</v>
      </c>
      <c r="C6588" s="4" t="s">
        <v>13</v>
      </c>
      <c r="D6588" s="4" t="s">
        <v>10</v>
      </c>
      <c r="E6588" s="4" t="s">
        <v>10</v>
      </c>
    </row>
    <row r="6589" spans="1:19">
      <c r="A6589" t="n">
        <v>51225</v>
      </c>
      <c r="B6589" s="66" t="n">
        <v>39</v>
      </c>
      <c r="C6589" s="7" t="n">
        <v>16</v>
      </c>
      <c r="D6589" s="7" t="n">
        <v>11</v>
      </c>
      <c r="E6589" s="7" t="n">
        <v>202</v>
      </c>
    </row>
    <row r="6590" spans="1:19">
      <c r="A6590" t="s">
        <v>4</v>
      </c>
      <c r="B6590" s="4" t="s">
        <v>5</v>
      </c>
      <c r="C6590" s="4" t="s">
        <v>13</v>
      </c>
      <c r="D6590" s="4" t="s">
        <v>24</v>
      </c>
      <c r="E6590" s="4" t="s">
        <v>24</v>
      </c>
      <c r="F6590" s="4" t="s">
        <v>24</v>
      </c>
    </row>
    <row r="6591" spans="1:19">
      <c r="A6591" t="n">
        <v>51231</v>
      </c>
      <c r="B6591" s="39" t="n">
        <v>45</v>
      </c>
      <c r="C6591" s="7" t="n">
        <v>9</v>
      </c>
      <c r="D6591" s="7" t="n">
        <v>0.00999999977648258</v>
      </c>
      <c r="E6591" s="7" t="n">
        <v>0.00999999977648258</v>
      </c>
      <c r="F6591" s="7" t="n">
        <v>0.5</v>
      </c>
    </row>
    <row r="6592" spans="1:19">
      <c r="A6592" t="s">
        <v>4</v>
      </c>
      <c r="B6592" s="4" t="s">
        <v>5</v>
      </c>
      <c r="C6592" s="4" t="s">
        <v>13</v>
      </c>
      <c r="D6592" s="4" t="s">
        <v>10</v>
      </c>
      <c r="E6592" s="4" t="s">
        <v>10</v>
      </c>
      <c r="F6592" s="4" t="s">
        <v>10</v>
      </c>
      <c r="G6592" s="4" t="s">
        <v>10</v>
      </c>
      <c r="H6592" s="4" t="s">
        <v>10</v>
      </c>
      <c r="I6592" s="4" t="s">
        <v>6</v>
      </c>
      <c r="J6592" s="4" t="s">
        <v>24</v>
      </c>
      <c r="K6592" s="4" t="s">
        <v>24</v>
      </c>
      <c r="L6592" s="4" t="s">
        <v>24</v>
      </c>
      <c r="M6592" s="4" t="s">
        <v>9</v>
      </c>
      <c r="N6592" s="4" t="s">
        <v>9</v>
      </c>
      <c r="O6592" s="4" t="s">
        <v>24</v>
      </c>
      <c r="P6592" s="4" t="s">
        <v>24</v>
      </c>
      <c r="Q6592" s="4" t="s">
        <v>24</v>
      </c>
      <c r="R6592" s="4" t="s">
        <v>24</v>
      </c>
      <c r="S6592" s="4" t="s">
        <v>13</v>
      </c>
    </row>
    <row r="6593" spans="1:19">
      <c r="A6593" t="n">
        <v>51245</v>
      </c>
      <c r="B6593" s="66" t="n">
        <v>39</v>
      </c>
      <c r="C6593" s="7" t="n">
        <v>12</v>
      </c>
      <c r="D6593" s="7" t="n">
        <v>65533</v>
      </c>
      <c r="E6593" s="7" t="n">
        <v>203</v>
      </c>
      <c r="F6593" s="7" t="n">
        <v>0</v>
      </c>
      <c r="G6593" s="7" t="n">
        <v>11</v>
      </c>
      <c r="H6593" s="7" t="n">
        <v>259</v>
      </c>
      <c r="I6593" s="7" t="s">
        <v>12</v>
      </c>
      <c r="J6593" s="7" t="n">
        <v>0</v>
      </c>
      <c r="K6593" s="7" t="n">
        <v>0</v>
      </c>
      <c r="L6593" s="7" t="n">
        <v>0</v>
      </c>
      <c r="M6593" s="7" t="n">
        <v>0</v>
      </c>
      <c r="N6593" s="7" t="n">
        <v>0</v>
      </c>
      <c r="O6593" s="7" t="n">
        <v>0</v>
      </c>
      <c r="P6593" s="7" t="n">
        <v>1</v>
      </c>
      <c r="Q6593" s="7" t="n">
        <v>1</v>
      </c>
      <c r="R6593" s="7" t="n">
        <v>1</v>
      </c>
      <c r="S6593" s="7" t="n">
        <v>255</v>
      </c>
    </row>
    <row r="6594" spans="1:19">
      <c r="A6594" t="s">
        <v>4</v>
      </c>
      <c r="B6594" s="4" t="s">
        <v>5</v>
      </c>
      <c r="C6594" s="4" t="s">
        <v>13</v>
      </c>
      <c r="D6594" s="4" t="s">
        <v>10</v>
      </c>
      <c r="E6594" s="4" t="s">
        <v>24</v>
      </c>
      <c r="F6594" s="4" t="s">
        <v>10</v>
      </c>
      <c r="G6594" s="4" t="s">
        <v>9</v>
      </c>
      <c r="H6594" s="4" t="s">
        <v>9</v>
      </c>
      <c r="I6594" s="4" t="s">
        <v>10</v>
      </c>
      <c r="J6594" s="4" t="s">
        <v>10</v>
      </c>
      <c r="K6594" s="4" t="s">
        <v>9</v>
      </c>
      <c r="L6594" s="4" t="s">
        <v>9</v>
      </c>
      <c r="M6594" s="4" t="s">
        <v>9</v>
      </c>
      <c r="N6594" s="4" t="s">
        <v>9</v>
      </c>
      <c r="O6594" s="4" t="s">
        <v>6</v>
      </c>
    </row>
    <row r="6595" spans="1:19">
      <c r="A6595" t="n">
        <v>51295</v>
      </c>
      <c r="B6595" s="15" t="n">
        <v>50</v>
      </c>
      <c r="C6595" s="7" t="n">
        <v>0</v>
      </c>
      <c r="D6595" s="7" t="n">
        <v>4168</v>
      </c>
      <c r="E6595" s="7" t="n">
        <v>1</v>
      </c>
      <c r="F6595" s="7" t="n">
        <v>0</v>
      </c>
      <c r="G6595" s="7" t="n">
        <v>0</v>
      </c>
      <c r="H6595" s="7" t="n">
        <v>0</v>
      </c>
      <c r="I6595" s="7" t="n">
        <v>1</v>
      </c>
      <c r="J6595" s="7" t="n">
        <v>11</v>
      </c>
      <c r="K6595" s="7" t="n">
        <v>0</v>
      </c>
      <c r="L6595" s="7" t="n">
        <v>0</v>
      </c>
      <c r="M6595" s="7" t="n">
        <v>0</v>
      </c>
      <c r="N6595" s="7" t="n">
        <v>1120403456</v>
      </c>
      <c r="O6595" s="7" t="s">
        <v>12</v>
      </c>
    </row>
    <row r="6596" spans="1:19">
      <c r="A6596" t="s">
        <v>4</v>
      </c>
      <c r="B6596" s="4" t="s">
        <v>5</v>
      </c>
      <c r="C6596" s="4" t="s">
        <v>13</v>
      </c>
      <c r="D6596" s="4" t="s">
        <v>10</v>
      </c>
      <c r="E6596" s="4" t="s">
        <v>24</v>
      </c>
      <c r="F6596" s="4" t="s">
        <v>10</v>
      </c>
      <c r="G6596" s="4" t="s">
        <v>9</v>
      </c>
      <c r="H6596" s="4" t="s">
        <v>9</v>
      </c>
      <c r="I6596" s="4" t="s">
        <v>10</v>
      </c>
      <c r="J6596" s="4" t="s">
        <v>10</v>
      </c>
      <c r="K6596" s="4" t="s">
        <v>9</v>
      </c>
      <c r="L6596" s="4" t="s">
        <v>9</v>
      </c>
      <c r="M6596" s="4" t="s">
        <v>9</v>
      </c>
      <c r="N6596" s="4" t="s">
        <v>9</v>
      </c>
      <c r="O6596" s="4" t="s">
        <v>6</v>
      </c>
    </row>
    <row r="6597" spans="1:19">
      <c r="A6597" t="n">
        <v>51334</v>
      </c>
      <c r="B6597" s="15" t="n">
        <v>50</v>
      </c>
      <c r="C6597" s="7" t="n">
        <v>0</v>
      </c>
      <c r="D6597" s="7" t="n">
        <v>4226</v>
      </c>
      <c r="E6597" s="7" t="n">
        <v>1</v>
      </c>
      <c r="F6597" s="7" t="n">
        <v>0</v>
      </c>
      <c r="G6597" s="7" t="n">
        <v>0</v>
      </c>
      <c r="H6597" s="7" t="n">
        <v>0</v>
      </c>
      <c r="I6597" s="7" t="n">
        <v>1</v>
      </c>
      <c r="J6597" s="7" t="n">
        <v>11</v>
      </c>
      <c r="K6597" s="7" t="n">
        <v>0</v>
      </c>
      <c r="L6597" s="7" t="n">
        <v>0</v>
      </c>
      <c r="M6597" s="7" t="n">
        <v>0</v>
      </c>
      <c r="N6597" s="7" t="n">
        <v>1120403456</v>
      </c>
      <c r="O6597" s="7" t="s">
        <v>12</v>
      </c>
    </row>
    <row r="6598" spans="1:19">
      <c r="A6598" t="s">
        <v>4</v>
      </c>
      <c r="B6598" s="4" t="s">
        <v>5</v>
      </c>
      <c r="C6598" s="4" t="s">
        <v>13</v>
      </c>
      <c r="D6598" s="4" t="s">
        <v>10</v>
      </c>
      <c r="E6598" s="4" t="s">
        <v>10</v>
      </c>
      <c r="F6598" s="4" t="s">
        <v>9</v>
      </c>
    </row>
    <row r="6599" spans="1:19">
      <c r="A6599" t="n">
        <v>51373</v>
      </c>
      <c r="B6599" s="40" t="n">
        <v>84</v>
      </c>
      <c r="C6599" s="7" t="n">
        <v>1</v>
      </c>
      <c r="D6599" s="7" t="n">
        <v>0</v>
      </c>
      <c r="E6599" s="7" t="n">
        <v>0</v>
      </c>
      <c r="F6599" s="7" t="n">
        <v>0</v>
      </c>
    </row>
    <row r="6600" spans="1:19">
      <c r="A6600" t="s">
        <v>4</v>
      </c>
      <c r="B6600" s="4" t="s">
        <v>5</v>
      </c>
      <c r="C6600" s="4" t="s">
        <v>10</v>
      </c>
      <c r="D6600" s="4" t="s">
        <v>13</v>
      </c>
      <c r="E6600" s="4" t="s">
        <v>13</v>
      </c>
      <c r="F6600" s="4" t="s">
        <v>6</v>
      </c>
    </row>
    <row r="6601" spans="1:19">
      <c r="A6601" t="n">
        <v>51383</v>
      </c>
      <c r="B6601" s="27" t="n">
        <v>47</v>
      </c>
      <c r="C6601" s="7" t="n">
        <v>11</v>
      </c>
      <c r="D6601" s="7" t="n">
        <v>0</v>
      </c>
      <c r="E6601" s="7" t="n">
        <v>0</v>
      </c>
      <c r="F6601" s="7" t="s">
        <v>452</v>
      </c>
    </row>
    <row r="6602" spans="1:19">
      <c r="A6602" t="s">
        <v>4</v>
      </c>
      <c r="B6602" s="4" t="s">
        <v>5</v>
      </c>
      <c r="C6602" s="4" t="s">
        <v>10</v>
      </c>
      <c r="D6602" s="4" t="s">
        <v>13</v>
      </c>
      <c r="E6602" s="4" t="s">
        <v>13</v>
      </c>
      <c r="F6602" s="4" t="s">
        <v>6</v>
      </c>
    </row>
    <row r="6603" spans="1:19">
      <c r="A6603" t="n">
        <v>51405</v>
      </c>
      <c r="B6603" s="27" t="n">
        <v>47</v>
      </c>
      <c r="C6603" s="7" t="n">
        <v>27</v>
      </c>
      <c r="D6603" s="7" t="n">
        <v>0</v>
      </c>
      <c r="E6603" s="7" t="n">
        <v>0</v>
      </c>
      <c r="F6603" s="7" t="s">
        <v>209</v>
      </c>
    </row>
    <row r="6604" spans="1:19">
      <c r="A6604" t="s">
        <v>4</v>
      </c>
      <c r="B6604" s="4" t="s">
        <v>5</v>
      </c>
      <c r="C6604" s="4" t="s">
        <v>10</v>
      </c>
      <c r="D6604" s="4" t="s">
        <v>13</v>
      </c>
      <c r="E6604" s="4" t="s">
        <v>13</v>
      </c>
      <c r="F6604" s="4" t="s">
        <v>6</v>
      </c>
    </row>
    <row r="6605" spans="1:19">
      <c r="A6605" t="n">
        <v>51420</v>
      </c>
      <c r="B6605" s="27" t="n">
        <v>47</v>
      </c>
      <c r="C6605" s="7" t="n">
        <v>29</v>
      </c>
      <c r="D6605" s="7" t="n">
        <v>0</v>
      </c>
      <c r="E6605" s="7" t="n">
        <v>0</v>
      </c>
      <c r="F6605" s="7" t="s">
        <v>209</v>
      </c>
    </row>
    <row r="6606" spans="1:19">
      <c r="A6606" t="s">
        <v>4</v>
      </c>
      <c r="B6606" s="4" t="s">
        <v>5</v>
      </c>
      <c r="C6606" s="4" t="s">
        <v>10</v>
      </c>
      <c r="D6606" s="4" t="s">
        <v>10</v>
      </c>
      <c r="E6606" s="4" t="s">
        <v>24</v>
      </c>
      <c r="F6606" s="4" t="s">
        <v>24</v>
      </c>
      <c r="G6606" s="4" t="s">
        <v>24</v>
      </c>
      <c r="H6606" s="4" t="s">
        <v>24</v>
      </c>
      <c r="I6606" s="4" t="s">
        <v>24</v>
      </c>
      <c r="J6606" s="4" t="s">
        <v>13</v>
      </c>
      <c r="K6606" s="4" t="s">
        <v>10</v>
      </c>
    </row>
    <row r="6607" spans="1:19">
      <c r="A6607" t="n">
        <v>51435</v>
      </c>
      <c r="B6607" s="71" t="n">
        <v>55</v>
      </c>
      <c r="C6607" s="7" t="n">
        <v>27</v>
      </c>
      <c r="D6607" s="7" t="n">
        <v>65026</v>
      </c>
      <c r="E6607" s="7" t="n">
        <v>-5.11999988555908</v>
      </c>
      <c r="F6607" s="7" t="n">
        <v>13.210000038147</v>
      </c>
      <c r="G6607" s="7" t="n">
        <v>-194.550003051758</v>
      </c>
      <c r="H6607" s="7" t="n">
        <v>0.5</v>
      </c>
      <c r="I6607" s="7" t="n">
        <v>3</v>
      </c>
      <c r="J6607" s="7" t="n">
        <v>0</v>
      </c>
      <c r="K6607" s="7" t="n">
        <v>129</v>
      </c>
    </row>
    <row r="6608" spans="1:19">
      <c r="A6608" t="s">
        <v>4</v>
      </c>
      <c r="B6608" s="4" t="s">
        <v>5</v>
      </c>
      <c r="C6608" s="4" t="s">
        <v>10</v>
      </c>
      <c r="D6608" s="4" t="s">
        <v>10</v>
      </c>
      <c r="E6608" s="4" t="s">
        <v>24</v>
      </c>
      <c r="F6608" s="4" t="s">
        <v>24</v>
      </c>
      <c r="G6608" s="4" t="s">
        <v>24</v>
      </c>
      <c r="H6608" s="4" t="s">
        <v>24</v>
      </c>
      <c r="I6608" s="4" t="s">
        <v>24</v>
      </c>
      <c r="J6608" s="4" t="s">
        <v>13</v>
      </c>
      <c r="K6608" s="4" t="s">
        <v>10</v>
      </c>
    </row>
    <row r="6609" spans="1:19">
      <c r="A6609" t="n">
        <v>51463</v>
      </c>
      <c r="B6609" s="71" t="n">
        <v>55</v>
      </c>
      <c r="C6609" s="7" t="n">
        <v>29</v>
      </c>
      <c r="D6609" s="7" t="n">
        <v>65026</v>
      </c>
      <c r="E6609" s="7" t="n">
        <v>-5.80999994277954</v>
      </c>
      <c r="F6609" s="7" t="n">
        <v>13.210000038147</v>
      </c>
      <c r="G6609" s="7" t="n">
        <v>-195.270004272461</v>
      </c>
      <c r="H6609" s="7" t="n">
        <v>0.5</v>
      </c>
      <c r="I6609" s="7" t="n">
        <v>3</v>
      </c>
      <c r="J6609" s="7" t="n">
        <v>0</v>
      </c>
      <c r="K6609" s="7" t="n">
        <v>129</v>
      </c>
    </row>
    <row r="6610" spans="1:19">
      <c r="A6610" t="s">
        <v>4</v>
      </c>
      <c r="B6610" s="4" t="s">
        <v>5</v>
      </c>
      <c r="C6610" s="4" t="s">
        <v>13</v>
      </c>
      <c r="D6610" s="4" t="s">
        <v>10</v>
      </c>
      <c r="E6610" s="4" t="s">
        <v>24</v>
      </c>
      <c r="F6610" s="4" t="s">
        <v>10</v>
      </c>
      <c r="G6610" s="4" t="s">
        <v>9</v>
      </c>
      <c r="H6610" s="4" t="s">
        <v>9</v>
      </c>
      <c r="I6610" s="4" t="s">
        <v>10</v>
      </c>
      <c r="J6610" s="4" t="s">
        <v>10</v>
      </c>
      <c r="K6610" s="4" t="s">
        <v>9</v>
      </c>
      <c r="L6610" s="4" t="s">
        <v>9</v>
      </c>
      <c r="M6610" s="4" t="s">
        <v>9</v>
      </c>
      <c r="N6610" s="4" t="s">
        <v>9</v>
      </c>
      <c r="O6610" s="4" t="s">
        <v>6</v>
      </c>
    </row>
    <row r="6611" spans="1:19">
      <c r="A6611" t="n">
        <v>51491</v>
      </c>
      <c r="B6611" s="15" t="n">
        <v>50</v>
      </c>
      <c r="C6611" s="7" t="n">
        <v>0</v>
      </c>
      <c r="D6611" s="7" t="n">
        <v>4023</v>
      </c>
      <c r="E6611" s="7" t="n">
        <v>1</v>
      </c>
      <c r="F6611" s="7" t="n">
        <v>0</v>
      </c>
      <c r="G6611" s="7" t="n">
        <v>0</v>
      </c>
      <c r="H6611" s="7" t="n">
        <v>0</v>
      </c>
      <c r="I6611" s="7" t="n">
        <v>1</v>
      </c>
      <c r="J6611" s="7" t="n">
        <v>27</v>
      </c>
      <c r="K6611" s="7" t="n">
        <v>0</v>
      </c>
      <c r="L6611" s="7" t="n">
        <v>0</v>
      </c>
      <c r="M6611" s="7" t="n">
        <v>0</v>
      </c>
      <c r="N6611" s="7" t="n">
        <v>1120403456</v>
      </c>
      <c r="O6611" s="7" t="s">
        <v>12</v>
      </c>
    </row>
    <row r="6612" spans="1:19">
      <c r="A6612" t="s">
        <v>4</v>
      </c>
      <c r="B6612" s="4" t="s">
        <v>5</v>
      </c>
      <c r="C6612" s="4" t="s">
        <v>10</v>
      </c>
    </row>
    <row r="6613" spans="1:19">
      <c r="A6613" t="n">
        <v>51530</v>
      </c>
      <c r="B6613" s="32" t="n">
        <v>16</v>
      </c>
      <c r="C6613" s="7" t="n">
        <v>200</v>
      </c>
    </row>
    <row r="6614" spans="1:19">
      <c r="A6614" t="s">
        <v>4</v>
      </c>
      <c r="B6614" s="4" t="s">
        <v>5</v>
      </c>
      <c r="C6614" s="4" t="s">
        <v>10</v>
      </c>
      <c r="D6614" s="4" t="s">
        <v>13</v>
      </c>
      <c r="E6614" s="4" t="s">
        <v>13</v>
      </c>
      <c r="F6614" s="4" t="s">
        <v>6</v>
      </c>
    </row>
    <row r="6615" spans="1:19">
      <c r="A6615" t="n">
        <v>51533</v>
      </c>
      <c r="B6615" s="27" t="n">
        <v>47</v>
      </c>
      <c r="C6615" s="7" t="n">
        <v>27</v>
      </c>
      <c r="D6615" s="7" t="n">
        <v>0</v>
      </c>
      <c r="E6615" s="7" t="n">
        <v>0</v>
      </c>
      <c r="F6615" s="7" t="s">
        <v>210</v>
      </c>
    </row>
    <row r="6616" spans="1:19">
      <c r="A6616" t="s">
        <v>4</v>
      </c>
      <c r="B6616" s="4" t="s">
        <v>5</v>
      </c>
      <c r="C6616" s="4" t="s">
        <v>10</v>
      </c>
      <c r="D6616" s="4" t="s">
        <v>13</v>
      </c>
      <c r="E6616" s="4" t="s">
        <v>13</v>
      </c>
      <c r="F6616" s="4" t="s">
        <v>6</v>
      </c>
    </row>
    <row r="6617" spans="1:19">
      <c r="A6617" t="n">
        <v>51549</v>
      </c>
      <c r="B6617" s="27" t="n">
        <v>47</v>
      </c>
      <c r="C6617" s="7" t="n">
        <v>29</v>
      </c>
      <c r="D6617" s="7" t="n">
        <v>0</v>
      </c>
      <c r="E6617" s="7" t="n">
        <v>0</v>
      </c>
      <c r="F6617" s="7" t="s">
        <v>210</v>
      </c>
    </row>
    <row r="6618" spans="1:19">
      <c r="A6618" t="s">
        <v>4</v>
      </c>
      <c r="B6618" s="4" t="s">
        <v>5</v>
      </c>
      <c r="C6618" s="4" t="s">
        <v>10</v>
      </c>
      <c r="D6618" s="4" t="s">
        <v>9</v>
      </c>
      <c r="E6618" s="4" t="s">
        <v>13</v>
      </c>
    </row>
    <row r="6619" spans="1:19">
      <c r="A6619" t="n">
        <v>51565</v>
      </c>
      <c r="B6619" s="72" t="n">
        <v>35</v>
      </c>
      <c r="C6619" s="7" t="n">
        <v>11</v>
      </c>
      <c r="D6619" s="7" t="n">
        <v>0</v>
      </c>
      <c r="E6619" s="7" t="n">
        <v>0</v>
      </c>
    </row>
    <row r="6620" spans="1:19">
      <c r="A6620" t="s">
        <v>4</v>
      </c>
      <c r="B6620" s="4" t="s">
        <v>5</v>
      </c>
      <c r="C6620" s="4" t="s">
        <v>10</v>
      </c>
    </row>
    <row r="6621" spans="1:19">
      <c r="A6621" t="n">
        <v>51573</v>
      </c>
      <c r="B6621" s="32" t="n">
        <v>16</v>
      </c>
      <c r="C6621" s="7" t="n">
        <v>1</v>
      </c>
    </row>
    <row r="6622" spans="1:19">
      <c r="A6622" t="s">
        <v>4</v>
      </c>
      <c r="B6622" s="4" t="s">
        <v>5</v>
      </c>
      <c r="C6622" s="4" t="s">
        <v>13</v>
      </c>
      <c r="D6622" s="4" t="s">
        <v>10</v>
      </c>
    </row>
    <row r="6623" spans="1:19">
      <c r="A6623" t="n">
        <v>51576</v>
      </c>
      <c r="B6623" s="15" t="n">
        <v>50</v>
      </c>
      <c r="C6623" s="7" t="n">
        <v>52</v>
      </c>
      <c r="D6623" s="7" t="n">
        <v>10301</v>
      </c>
    </row>
    <row r="6624" spans="1:19">
      <c r="A6624" t="s">
        <v>4</v>
      </c>
      <c r="B6624" s="4" t="s">
        <v>5</v>
      </c>
      <c r="C6624" s="4" t="s">
        <v>10</v>
      </c>
      <c r="D6624" s="4" t="s">
        <v>13</v>
      </c>
    </row>
    <row r="6625" spans="1:15">
      <c r="A6625" t="n">
        <v>51580</v>
      </c>
      <c r="B6625" s="51" t="n">
        <v>89</v>
      </c>
      <c r="C6625" s="7" t="n">
        <v>11</v>
      </c>
      <c r="D6625" s="7" t="n">
        <v>0</v>
      </c>
    </row>
    <row r="6626" spans="1:15">
      <c r="A6626" t="s">
        <v>4</v>
      </c>
      <c r="B6626" s="4" t="s">
        <v>5</v>
      </c>
      <c r="C6626" s="4" t="s">
        <v>6</v>
      </c>
      <c r="D6626" s="4" t="s">
        <v>10</v>
      </c>
    </row>
    <row r="6627" spans="1:15">
      <c r="A6627" t="n">
        <v>51584</v>
      </c>
      <c r="B6627" s="74" t="n">
        <v>29</v>
      </c>
      <c r="C6627" s="7" t="s">
        <v>12</v>
      </c>
      <c r="D6627" s="7" t="n">
        <v>65533</v>
      </c>
    </row>
    <row r="6628" spans="1:15">
      <c r="A6628" t="s">
        <v>4</v>
      </c>
      <c r="B6628" s="4" t="s">
        <v>5</v>
      </c>
      <c r="C6628" s="4" t="s">
        <v>10</v>
      </c>
      <c r="D6628" s="4" t="s">
        <v>13</v>
      </c>
    </row>
    <row r="6629" spans="1:15">
      <c r="A6629" t="n">
        <v>51588</v>
      </c>
      <c r="B6629" s="51" t="n">
        <v>89</v>
      </c>
      <c r="C6629" s="7" t="n">
        <v>65533</v>
      </c>
      <c r="D6629" s="7" t="n">
        <v>1</v>
      </c>
    </row>
    <row r="6630" spans="1:15">
      <c r="A6630" t="s">
        <v>4</v>
      </c>
      <c r="B6630" s="4" t="s">
        <v>5</v>
      </c>
      <c r="C6630" s="4" t="s">
        <v>13</v>
      </c>
      <c r="D6630" s="4" t="s">
        <v>10</v>
      </c>
      <c r="E6630" s="4" t="s">
        <v>24</v>
      </c>
    </row>
    <row r="6631" spans="1:15">
      <c r="A6631" t="n">
        <v>51592</v>
      </c>
      <c r="B6631" s="22" t="n">
        <v>58</v>
      </c>
      <c r="C6631" s="7" t="n">
        <v>101</v>
      </c>
      <c r="D6631" s="7" t="n">
        <v>500</v>
      </c>
      <c r="E6631" s="7" t="n">
        <v>1</v>
      </c>
    </row>
    <row r="6632" spans="1:15">
      <c r="A6632" t="s">
        <v>4</v>
      </c>
      <c r="B6632" s="4" t="s">
        <v>5</v>
      </c>
      <c r="C6632" s="4" t="s">
        <v>13</v>
      </c>
      <c r="D6632" s="4" t="s">
        <v>10</v>
      </c>
    </row>
    <row r="6633" spans="1:15">
      <c r="A6633" t="n">
        <v>51600</v>
      </c>
      <c r="B6633" s="22" t="n">
        <v>58</v>
      </c>
      <c r="C6633" s="7" t="n">
        <v>254</v>
      </c>
      <c r="D6633" s="7" t="n">
        <v>0</v>
      </c>
    </row>
    <row r="6634" spans="1:15">
      <c r="A6634" t="s">
        <v>4</v>
      </c>
      <c r="B6634" s="4" t="s">
        <v>5</v>
      </c>
      <c r="C6634" s="4" t="s">
        <v>13</v>
      </c>
    </row>
    <row r="6635" spans="1:15">
      <c r="A6635" t="n">
        <v>51604</v>
      </c>
      <c r="B6635" s="39" t="n">
        <v>45</v>
      </c>
      <c r="C6635" s="7" t="n">
        <v>16</v>
      </c>
    </row>
    <row r="6636" spans="1:15">
      <c r="A6636" t="s">
        <v>4</v>
      </c>
      <c r="B6636" s="4" t="s">
        <v>5</v>
      </c>
      <c r="C6636" s="4" t="s">
        <v>13</v>
      </c>
      <c r="D6636" s="4" t="s">
        <v>10</v>
      </c>
      <c r="E6636" s="4" t="s">
        <v>24</v>
      </c>
      <c r="F6636" s="4" t="s">
        <v>24</v>
      </c>
      <c r="G6636" s="4" t="s">
        <v>24</v>
      </c>
    </row>
    <row r="6637" spans="1:15">
      <c r="A6637" t="n">
        <v>51606</v>
      </c>
      <c r="B6637" s="39" t="n">
        <v>45</v>
      </c>
      <c r="C6637" s="7" t="n">
        <v>15</v>
      </c>
      <c r="D6637" s="7" t="n">
        <v>11</v>
      </c>
      <c r="E6637" s="7" t="n">
        <v>0</v>
      </c>
      <c r="F6637" s="7" t="n">
        <v>1.25</v>
      </c>
      <c r="G6637" s="7" t="n">
        <v>0</v>
      </c>
    </row>
    <row r="6638" spans="1:15">
      <c r="A6638" t="s">
        <v>4</v>
      </c>
      <c r="B6638" s="4" t="s">
        <v>5</v>
      </c>
      <c r="C6638" s="4" t="s">
        <v>13</v>
      </c>
      <c r="D6638" s="4" t="s">
        <v>13</v>
      </c>
      <c r="E6638" s="4" t="s">
        <v>24</v>
      </c>
      <c r="F6638" s="4" t="s">
        <v>24</v>
      </c>
      <c r="G6638" s="4" t="s">
        <v>24</v>
      </c>
      <c r="H6638" s="4" t="s">
        <v>10</v>
      </c>
      <c r="I6638" s="4" t="s">
        <v>13</v>
      </c>
    </row>
    <row r="6639" spans="1:15">
      <c r="A6639" t="n">
        <v>51622</v>
      </c>
      <c r="B6639" s="39" t="n">
        <v>45</v>
      </c>
      <c r="C6639" s="7" t="n">
        <v>4</v>
      </c>
      <c r="D6639" s="7" t="n">
        <v>3</v>
      </c>
      <c r="E6639" s="7" t="n">
        <v>25.8799991607666</v>
      </c>
      <c r="F6639" s="7" t="n">
        <v>346.380004882813</v>
      </c>
      <c r="G6639" s="7" t="n">
        <v>12</v>
      </c>
      <c r="H6639" s="7" t="n">
        <v>0</v>
      </c>
      <c r="I6639" s="7" t="n">
        <v>1</v>
      </c>
    </row>
    <row r="6640" spans="1:15">
      <c r="A6640" t="s">
        <v>4</v>
      </c>
      <c r="B6640" s="4" t="s">
        <v>5</v>
      </c>
      <c r="C6640" s="4" t="s">
        <v>13</v>
      </c>
      <c r="D6640" s="4" t="s">
        <v>13</v>
      </c>
      <c r="E6640" s="4" t="s">
        <v>24</v>
      </c>
      <c r="F6640" s="4" t="s">
        <v>10</v>
      </c>
    </row>
    <row r="6641" spans="1:9">
      <c r="A6641" t="n">
        <v>51640</v>
      </c>
      <c r="B6641" s="39" t="n">
        <v>45</v>
      </c>
      <c r="C6641" s="7" t="n">
        <v>5</v>
      </c>
      <c r="D6641" s="7" t="n">
        <v>3</v>
      </c>
      <c r="E6641" s="7" t="n">
        <v>2.79999995231628</v>
      </c>
      <c r="F6641" s="7" t="n">
        <v>0</v>
      </c>
    </row>
    <row r="6642" spans="1:9">
      <c r="A6642" t="s">
        <v>4</v>
      </c>
      <c r="B6642" s="4" t="s">
        <v>5</v>
      </c>
      <c r="C6642" s="4" t="s">
        <v>13</v>
      </c>
      <c r="D6642" s="4" t="s">
        <v>13</v>
      </c>
      <c r="E6642" s="4" t="s">
        <v>24</v>
      </c>
      <c r="F6642" s="4" t="s">
        <v>10</v>
      </c>
    </row>
    <row r="6643" spans="1:9">
      <c r="A6643" t="n">
        <v>51649</v>
      </c>
      <c r="B6643" s="39" t="n">
        <v>45</v>
      </c>
      <c r="C6643" s="7" t="n">
        <v>11</v>
      </c>
      <c r="D6643" s="7" t="n">
        <v>3</v>
      </c>
      <c r="E6643" s="7" t="n">
        <v>40</v>
      </c>
      <c r="F6643" s="7" t="n">
        <v>0</v>
      </c>
    </row>
    <row r="6644" spans="1:9">
      <c r="A6644" t="s">
        <v>4</v>
      </c>
      <c r="B6644" s="4" t="s">
        <v>5</v>
      </c>
      <c r="C6644" s="4" t="s">
        <v>13</v>
      </c>
      <c r="D6644" s="4" t="s">
        <v>13</v>
      </c>
      <c r="E6644" s="4" t="s">
        <v>24</v>
      </c>
      <c r="F6644" s="4" t="s">
        <v>24</v>
      </c>
      <c r="G6644" s="4" t="s">
        <v>24</v>
      </c>
      <c r="H6644" s="4" t="s">
        <v>10</v>
      </c>
      <c r="I6644" s="4" t="s">
        <v>13</v>
      </c>
    </row>
    <row r="6645" spans="1:9">
      <c r="A6645" t="n">
        <v>51658</v>
      </c>
      <c r="B6645" s="39" t="n">
        <v>45</v>
      </c>
      <c r="C6645" s="7" t="n">
        <v>4</v>
      </c>
      <c r="D6645" s="7" t="n">
        <v>3</v>
      </c>
      <c r="E6645" s="7" t="n">
        <v>25.1299991607666</v>
      </c>
      <c r="F6645" s="7" t="n">
        <v>310.549987792969</v>
      </c>
      <c r="G6645" s="7" t="n">
        <v>12</v>
      </c>
      <c r="H6645" s="7" t="n">
        <v>1000</v>
      </c>
      <c r="I6645" s="7" t="n">
        <v>1</v>
      </c>
    </row>
    <row r="6646" spans="1:9">
      <c r="A6646" t="s">
        <v>4</v>
      </c>
      <c r="B6646" s="4" t="s">
        <v>5</v>
      </c>
      <c r="C6646" s="4" t="s">
        <v>10</v>
      </c>
      <c r="D6646" s="4" t="s">
        <v>24</v>
      </c>
      <c r="E6646" s="4" t="s">
        <v>24</v>
      </c>
      <c r="F6646" s="4" t="s">
        <v>24</v>
      </c>
      <c r="G6646" s="4" t="s">
        <v>24</v>
      </c>
    </row>
    <row r="6647" spans="1:9">
      <c r="A6647" t="n">
        <v>51676</v>
      </c>
      <c r="B6647" s="37" t="n">
        <v>46</v>
      </c>
      <c r="C6647" s="7" t="n">
        <v>11</v>
      </c>
      <c r="D6647" s="7" t="n">
        <v>-8.90999984741211</v>
      </c>
      <c r="E6647" s="7" t="n">
        <v>13.210000038147</v>
      </c>
      <c r="F6647" s="7" t="n">
        <v>-193.449996948242</v>
      </c>
      <c r="G6647" s="7" t="n">
        <v>114.300003051758</v>
      </c>
    </row>
    <row r="6648" spans="1:9">
      <c r="A6648" t="s">
        <v>4</v>
      </c>
      <c r="B6648" s="4" t="s">
        <v>5</v>
      </c>
      <c r="C6648" s="4" t="s">
        <v>10</v>
      </c>
      <c r="D6648" s="4" t="s">
        <v>9</v>
      </c>
    </row>
    <row r="6649" spans="1:9">
      <c r="A6649" t="n">
        <v>51695</v>
      </c>
      <c r="B6649" s="86" t="n">
        <v>98</v>
      </c>
      <c r="C6649" s="7" t="n">
        <v>11</v>
      </c>
      <c r="D6649" s="7" t="n">
        <v>1073741824</v>
      </c>
    </row>
    <row r="6650" spans="1:9">
      <c r="A6650" t="s">
        <v>4</v>
      </c>
      <c r="B6650" s="4" t="s">
        <v>5</v>
      </c>
      <c r="C6650" s="4" t="s">
        <v>10</v>
      </c>
      <c r="D6650" s="4" t="s">
        <v>9</v>
      </c>
      <c r="E6650" s="4" t="s">
        <v>13</v>
      </c>
    </row>
    <row r="6651" spans="1:9">
      <c r="A6651" t="n">
        <v>51702</v>
      </c>
      <c r="B6651" s="72" t="n">
        <v>35</v>
      </c>
      <c r="C6651" s="7" t="n">
        <v>11</v>
      </c>
      <c r="D6651" s="7" t="n">
        <v>0</v>
      </c>
      <c r="E6651" s="7" t="n">
        <v>0</v>
      </c>
    </row>
    <row r="6652" spans="1:9">
      <c r="A6652" t="s">
        <v>4</v>
      </c>
      <c r="B6652" s="4" t="s">
        <v>5</v>
      </c>
      <c r="C6652" s="4" t="s">
        <v>13</v>
      </c>
      <c r="D6652" s="4" t="s">
        <v>10</v>
      </c>
    </row>
    <row r="6653" spans="1:9">
      <c r="A6653" t="n">
        <v>51710</v>
      </c>
      <c r="B6653" s="22" t="n">
        <v>58</v>
      </c>
      <c r="C6653" s="7" t="n">
        <v>255</v>
      </c>
      <c r="D6653" s="7" t="n">
        <v>0</v>
      </c>
    </row>
    <row r="6654" spans="1:9">
      <c r="A6654" t="s">
        <v>4</v>
      </c>
      <c r="B6654" s="4" t="s">
        <v>5</v>
      </c>
      <c r="C6654" s="4" t="s">
        <v>10</v>
      </c>
      <c r="D6654" s="4" t="s">
        <v>13</v>
      </c>
      <c r="E6654" s="4" t="s">
        <v>6</v>
      </c>
      <c r="F6654" s="4" t="s">
        <v>24</v>
      </c>
      <c r="G6654" s="4" t="s">
        <v>24</v>
      </c>
      <c r="H6654" s="4" t="s">
        <v>24</v>
      </c>
    </row>
    <row r="6655" spans="1:9">
      <c r="A6655" t="n">
        <v>51714</v>
      </c>
      <c r="B6655" s="55" t="n">
        <v>48</v>
      </c>
      <c r="C6655" s="7" t="n">
        <v>27</v>
      </c>
      <c r="D6655" s="7" t="n">
        <v>0</v>
      </c>
      <c r="E6655" s="7" t="s">
        <v>211</v>
      </c>
      <c r="F6655" s="7" t="n">
        <v>-1</v>
      </c>
      <c r="G6655" s="7" t="n">
        <v>1</v>
      </c>
      <c r="H6655" s="7" t="n">
        <v>2.80259692864963e-45</v>
      </c>
    </row>
    <row r="6656" spans="1:9">
      <c r="A6656" t="s">
        <v>4</v>
      </c>
      <c r="B6656" s="4" t="s">
        <v>5</v>
      </c>
      <c r="C6656" s="4" t="s">
        <v>10</v>
      </c>
      <c r="D6656" s="4" t="s">
        <v>13</v>
      </c>
      <c r="E6656" s="4" t="s">
        <v>13</v>
      </c>
      <c r="F6656" s="4" t="s">
        <v>6</v>
      </c>
    </row>
    <row r="6657" spans="1:9">
      <c r="A6657" t="n">
        <v>51743</v>
      </c>
      <c r="B6657" s="27" t="n">
        <v>47</v>
      </c>
      <c r="C6657" s="7" t="n">
        <v>29</v>
      </c>
      <c r="D6657" s="7" t="n">
        <v>0</v>
      </c>
      <c r="E6657" s="7" t="n">
        <v>0</v>
      </c>
      <c r="F6657" s="7" t="s">
        <v>69</v>
      </c>
    </row>
    <row r="6658" spans="1:9">
      <c r="A6658" t="s">
        <v>4</v>
      </c>
      <c r="B6658" s="4" t="s">
        <v>5</v>
      </c>
      <c r="C6658" s="4" t="s">
        <v>13</v>
      </c>
      <c r="D6658" s="4" t="s">
        <v>10</v>
      </c>
      <c r="E6658" s="4" t="s">
        <v>10</v>
      </c>
      <c r="F6658" s="4" t="s">
        <v>10</v>
      </c>
      <c r="G6658" s="4" t="s">
        <v>10</v>
      </c>
      <c r="H6658" s="4" t="s">
        <v>10</v>
      </c>
      <c r="I6658" s="4" t="s">
        <v>6</v>
      </c>
      <c r="J6658" s="4" t="s">
        <v>24</v>
      </c>
      <c r="K6658" s="4" t="s">
        <v>24</v>
      </c>
      <c r="L6658" s="4" t="s">
        <v>24</v>
      </c>
      <c r="M6658" s="4" t="s">
        <v>9</v>
      </c>
      <c r="N6658" s="4" t="s">
        <v>9</v>
      </c>
      <c r="O6658" s="4" t="s">
        <v>24</v>
      </c>
      <c r="P6658" s="4" t="s">
        <v>24</v>
      </c>
      <c r="Q6658" s="4" t="s">
        <v>24</v>
      </c>
      <c r="R6658" s="4" t="s">
        <v>24</v>
      </c>
      <c r="S6658" s="4" t="s">
        <v>13</v>
      </c>
    </row>
    <row r="6659" spans="1:9">
      <c r="A6659" t="n">
        <v>51761</v>
      </c>
      <c r="B6659" s="66" t="n">
        <v>39</v>
      </c>
      <c r="C6659" s="7" t="n">
        <v>12</v>
      </c>
      <c r="D6659" s="7" t="n">
        <v>65533</v>
      </c>
      <c r="E6659" s="7" t="n">
        <v>203</v>
      </c>
      <c r="F6659" s="7" t="n">
        <v>0</v>
      </c>
      <c r="G6659" s="7" t="n">
        <v>11</v>
      </c>
      <c r="H6659" s="7" t="n">
        <v>3</v>
      </c>
      <c r="I6659" s="7" t="s">
        <v>12</v>
      </c>
      <c r="J6659" s="7" t="n">
        <v>0</v>
      </c>
      <c r="K6659" s="7" t="n">
        <v>0</v>
      </c>
      <c r="L6659" s="7" t="n">
        <v>0</v>
      </c>
      <c r="M6659" s="7" t="n">
        <v>0</v>
      </c>
      <c r="N6659" s="7" t="n">
        <v>0</v>
      </c>
      <c r="O6659" s="7" t="n">
        <v>0</v>
      </c>
      <c r="P6659" s="7" t="n">
        <v>1</v>
      </c>
      <c r="Q6659" s="7" t="n">
        <v>1</v>
      </c>
      <c r="R6659" s="7" t="n">
        <v>1</v>
      </c>
      <c r="S6659" s="7" t="n">
        <v>255</v>
      </c>
    </row>
    <row r="6660" spans="1:9">
      <c r="A6660" t="s">
        <v>4</v>
      </c>
      <c r="B6660" s="4" t="s">
        <v>5</v>
      </c>
      <c r="C6660" s="4" t="s">
        <v>13</v>
      </c>
      <c r="D6660" s="4" t="s">
        <v>10</v>
      </c>
      <c r="E6660" s="4" t="s">
        <v>10</v>
      </c>
      <c r="F6660" s="4" t="s">
        <v>9</v>
      </c>
    </row>
    <row r="6661" spans="1:9">
      <c r="A6661" t="n">
        <v>51811</v>
      </c>
      <c r="B6661" s="40" t="n">
        <v>84</v>
      </c>
      <c r="C6661" s="7" t="n">
        <v>0</v>
      </c>
      <c r="D6661" s="7" t="n">
        <v>2</v>
      </c>
      <c r="E6661" s="7" t="n">
        <v>0</v>
      </c>
      <c r="F6661" s="7" t="n">
        <v>1050253722</v>
      </c>
    </row>
    <row r="6662" spans="1:9">
      <c r="A6662" t="s">
        <v>4</v>
      </c>
      <c r="B6662" s="4" t="s">
        <v>5</v>
      </c>
      <c r="C6662" s="4" t="s">
        <v>10</v>
      </c>
      <c r="D6662" s="4" t="s">
        <v>10</v>
      </c>
      <c r="E6662" s="4" t="s">
        <v>24</v>
      </c>
      <c r="F6662" s="4" t="s">
        <v>24</v>
      </c>
      <c r="G6662" s="4" t="s">
        <v>24</v>
      </c>
      <c r="H6662" s="4" t="s">
        <v>24</v>
      </c>
      <c r="I6662" s="4" t="s">
        <v>24</v>
      </c>
      <c r="J6662" s="4" t="s">
        <v>13</v>
      </c>
      <c r="K6662" s="4" t="s">
        <v>10</v>
      </c>
    </row>
    <row r="6663" spans="1:9">
      <c r="A6663" t="n">
        <v>51821</v>
      </c>
      <c r="B6663" s="71" t="n">
        <v>55</v>
      </c>
      <c r="C6663" s="7" t="n">
        <v>11</v>
      </c>
      <c r="D6663" s="7" t="n">
        <v>65026</v>
      </c>
      <c r="E6663" s="7" t="n">
        <v>-17.1000003814697</v>
      </c>
      <c r="F6663" s="7" t="n">
        <v>13.210000038147</v>
      </c>
      <c r="G6663" s="7" t="n">
        <v>-189.710006713867</v>
      </c>
      <c r="H6663" s="7" t="n">
        <v>2</v>
      </c>
      <c r="I6663" s="7" t="n">
        <v>3</v>
      </c>
      <c r="J6663" s="7" t="n">
        <v>0</v>
      </c>
      <c r="K6663" s="7" t="n">
        <v>129</v>
      </c>
    </row>
    <row r="6664" spans="1:9">
      <c r="A6664" t="s">
        <v>4</v>
      </c>
      <c r="B6664" s="4" t="s">
        <v>5</v>
      </c>
      <c r="C6664" s="4" t="s">
        <v>10</v>
      </c>
      <c r="D6664" s="4" t="s">
        <v>13</v>
      </c>
      <c r="E6664" s="4" t="s">
        <v>13</v>
      </c>
      <c r="F6664" s="4" t="s">
        <v>6</v>
      </c>
    </row>
    <row r="6665" spans="1:9">
      <c r="A6665" t="n">
        <v>51849</v>
      </c>
      <c r="B6665" s="27" t="n">
        <v>47</v>
      </c>
      <c r="C6665" s="7" t="n">
        <v>11</v>
      </c>
      <c r="D6665" s="7" t="n">
        <v>0</v>
      </c>
      <c r="E6665" s="7" t="n">
        <v>0</v>
      </c>
      <c r="F6665" s="7" t="s">
        <v>453</v>
      </c>
    </row>
    <row r="6666" spans="1:9">
      <c r="A6666" t="s">
        <v>4</v>
      </c>
      <c r="B6666" s="4" t="s">
        <v>5</v>
      </c>
      <c r="C6666" s="4" t="s">
        <v>13</v>
      </c>
      <c r="D6666" s="4" t="s">
        <v>10</v>
      </c>
      <c r="E6666" s="4" t="s">
        <v>24</v>
      </c>
      <c r="F6666" s="4" t="s">
        <v>10</v>
      </c>
      <c r="G6666" s="4" t="s">
        <v>9</v>
      </c>
      <c r="H6666" s="4" t="s">
        <v>9</v>
      </c>
      <c r="I6666" s="4" t="s">
        <v>10</v>
      </c>
      <c r="J6666" s="4" t="s">
        <v>10</v>
      </c>
      <c r="K6666" s="4" t="s">
        <v>9</v>
      </c>
      <c r="L6666" s="4" t="s">
        <v>9</v>
      </c>
      <c r="M6666" s="4" t="s">
        <v>9</v>
      </c>
      <c r="N6666" s="4" t="s">
        <v>9</v>
      </c>
      <c r="O6666" s="4" t="s">
        <v>6</v>
      </c>
    </row>
    <row r="6667" spans="1:9">
      <c r="A6667" t="n">
        <v>51871</v>
      </c>
      <c r="B6667" s="15" t="n">
        <v>50</v>
      </c>
      <c r="C6667" s="7" t="n">
        <v>0</v>
      </c>
      <c r="D6667" s="7" t="n">
        <v>4255</v>
      </c>
      <c r="E6667" s="7" t="n">
        <v>1</v>
      </c>
      <c r="F6667" s="7" t="n">
        <v>0</v>
      </c>
      <c r="G6667" s="7" t="n">
        <v>0</v>
      </c>
      <c r="H6667" s="7" t="n">
        <v>0</v>
      </c>
      <c r="I6667" s="7" t="n">
        <v>1</v>
      </c>
      <c r="J6667" s="7" t="n">
        <v>11</v>
      </c>
      <c r="K6667" s="7" t="n">
        <v>0</v>
      </c>
      <c r="L6667" s="7" t="n">
        <v>0</v>
      </c>
      <c r="M6667" s="7" t="n">
        <v>0</v>
      </c>
      <c r="N6667" s="7" t="n">
        <v>1120403456</v>
      </c>
      <c r="O6667" s="7" t="s">
        <v>12</v>
      </c>
    </row>
    <row r="6668" spans="1:9">
      <c r="A6668" t="s">
        <v>4</v>
      </c>
      <c r="B6668" s="4" t="s">
        <v>5</v>
      </c>
      <c r="C6668" s="4" t="s">
        <v>13</v>
      </c>
      <c r="D6668" s="4" t="s">
        <v>10</v>
      </c>
      <c r="E6668" s="4" t="s">
        <v>24</v>
      </c>
      <c r="F6668" s="4" t="s">
        <v>10</v>
      </c>
      <c r="G6668" s="4" t="s">
        <v>9</v>
      </c>
      <c r="H6668" s="4" t="s">
        <v>9</v>
      </c>
      <c r="I6668" s="4" t="s">
        <v>10</v>
      </c>
      <c r="J6668" s="4" t="s">
        <v>10</v>
      </c>
      <c r="K6668" s="4" t="s">
        <v>9</v>
      </c>
      <c r="L6668" s="4" t="s">
        <v>9</v>
      </c>
      <c r="M6668" s="4" t="s">
        <v>9</v>
      </c>
      <c r="N6668" s="4" t="s">
        <v>9</v>
      </c>
      <c r="O6668" s="4" t="s">
        <v>6</v>
      </c>
    </row>
    <row r="6669" spans="1:9">
      <c r="A6669" t="n">
        <v>51910</v>
      </c>
      <c r="B6669" s="15" t="n">
        <v>50</v>
      </c>
      <c r="C6669" s="7" t="n">
        <v>0</v>
      </c>
      <c r="D6669" s="7" t="n">
        <v>4167</v>
      </c>
      <c r="E6669" s="7" t="n">
        <v>1</v>
      </c>
      <c r="F6669" s="7" t="n">
        <v>0</v>
      </c>
      <c r="G6669" s="7" t="n">
        <v>0</v>
      </c>
      <c r="H6669" s="7" t="n">
        <v>0</v>
      </c>
      <c r="I6669" s="7" t="n">
        <v>0</v>
      </c>
      <c r="J6669" s="7" t="n">
        <v>65533</v>
      </c>
      <c r="K6669" s="7" t="n">
        <v>0</v>
      </c>
      <c r="L6669" s="7" t="n">
        <v>0</v>
      </c>
      <c r="M6669" s="7" t="n">
        <v>0</v>
      </c>
      <c r="N6669" s="7" t="n">
        <v>0</v>
      </c>
      <c r="O6669" s="7" t="s">
        <v>12</v>
      </c>
    </row>
    <row r="6670" spans="1:9">
      <c r="A6670" t="s">
        <v>4</v>
      </c>
      <c r="B6670" s="4" t="s">
        <v>5</v>
      </c>
      <c r="C6670" s="4" t="s">
        <v>10</v>
      </c>
    </row>
    <row r="6671" spans="1:9">
      <c r="A6671" t="n">
        <v>51949</v>
      </c>
      <c r="B6671" s="32" t="n">
        <v>16</v>
      </c>
      <c r="C6671" s="7" t="n">
        <v>750</v>
      </c>
    </row>
    <row r="6672" spans="1:9">
      <c r="A6672" t="s">
        <v>4</v>
      </c>
      <c r="B6672" s="4" t="s">
        <v>5</v>
      </c>
      <c r="C6672" s="4" t="s">
        <v>13</v>
      </c>
      <c r="D6672" s="4" t="s">
        <v>24</v>
      </c>
      <c r="E6672" s="4" t="s">
        <v>24</v>
      </c>
      <c r="F6672" s="4" t="s">
        <v>24</v>
      </c>
    </row>
    <row r="6673" spans="1:19">
      <c r="A6673" t="n">
        <v>51952</v>
      </c>
      <c r="B6673" s="39" t="n">
        <v>45</v>
      </c>
      <c r="C6673" s="7" t="n">
        <v>9</v>
      </c>
      <c r="D6673" s="7" t="n">
        <v>0.00999999977648258</v>
      </c>
      <c r="E6673" s="7" t="n">
        <v>0.00999999977648258</v>
      </c>
      <c r="F6673" s="7" t="n">
        <v>0.5</v>
      </c>
    </row>
    <row r="6674" spans="1:19">
      <c r="A6674" t="s">
        <v>4</v>
      </c>
      <c r="B6674" s="4" t="s">
        <v>5</v>
      </c>
      <c r="C6674" s="4" t="s">
        <v>13</v>
      </c>
      <c r="D6674" s="4" t="s">
        <v>10</v>
      </c>
      <c r="E6674" s="4" t="s">
        <v>10</v>
      </c>
      <c r="F6674" s="4" t="s">
        <v>10</v>
      </c>
      <c r="G6674" s="4" t="s">
        <v>10</v>
      </c>
      <c r="H6674" s="4" t="s">
        <v>10</v>
      </c>
      <c r="I6674" s="4" t="s">
        <v>6</v>
      </c>
      <c r="J6674" s="4" t="s">
        <v>24</v>
      </c>
      <c r="K6674" s="4" t="s">
        <v>24</v>
      </c>
      <c r="L6674" s="4" t="s">
        <v>24</v>
      </c>
      <c r="M6674" s="4" t="s">
        <v>9</v>
      </c>
      <c r="N6674" s="4" t="s">
        <v>9</v>
      </c>
      <c r="O6674" s="4" t="s">
        <v>24</v>
      </c>
      <c r="P6674" s="4" t="s">
        <v>24</v>
      </c>
      <c r="Q6674" s="4" t="s">
        <v>24</v>
      </c>
      <c r="R6674" s="4" t="s">
        <v>24</v>
      </c>
      <c r="S6674" s="4" t="s">
        <v>13</v>
      </c>
    </row>
    <row r="6675" spans="1:19">
      <c r="A6675" t="n">
        <v>51966</v>
      </c>
      <c r="B6675" s="66" t="n">
        <v>39</v>
      </c>
      <c r="C6675" s="7" t="n">
        <v>12</v>
      </c>
      <c r="D6675" s="7" t="n">
        <v>65533</v>
      </c>
      <c r="E6675" s="7" t="n">
        <v>208</v>
      </c>
      <c r="F6675" s="7" t="n">
        <v>0</v>
      </c>
      <c r="G6675" s="7" t="n">
        <v>65533</v>
      </c>
      <c r="H6675" s="7" t="n">
        <v>259</v>
      </c>
      <c r="I6675" s="7" t="s">
        <v>12</v>
      </c>
      <c r="J6675" s="7" t="n">
        <v>-6.76000022888184</v>
      </c>
      <c r="K6675" s="7" t="n">
        <v>13.210000038147</v>
      </c>
      <c r="L6675" s="7" t="n">
        <v>-194.220001220703</v>
      </c>
      <c r="M6675" s="7" t="n">
        <v>0</v>
      </c>
      <c r="N6675" s="7" t="n">
        <v>0</v>
      </c>
      <c r="O6675" s="7" t="n">
        <v>0</v>
      </c>
      <c r="P6675" s="7" t="n">
        <v>1</v>
      </c>
      <c r="Q6675" s="7" t="n">
        <v>1</v>
      </c>
      <c r="R6675" s="7" t="n">
        <v>1</v>
      </c>
      <c r="S6675" s="7" t="n">
        <v>255</v>
      </c>
    </row>
    <row r="6676" spans="1:19">
      <c r="A6676" t="s">
        <v>4</v>
      </c>
      <c r="B6676" s="4" t="s">
        <v>5</v>
      </c>
      <c r="C6676" s="4" t="s">
        <v>10</v>
      </c>
      <c r="D6676" s="4" t="s">
        <v>13</v>
      </c>
      <c r="E6676" s="4" t="s">
        <v>13</v>
      </c>
      <c r="F6676" s="4" t="s">
        <v>6</v>
      </c>
    </row>
    <row r="6677" spans="1:19">
      <c r="A6677" t="n">
        <v>52016</v>
      </c>
      <c r="B6677" s="27" t="n">
        <v>47</v>
      </c>
      <c r="C6677" s="7" t="n">
        <v>29</v>
      </c>
      <c r="D6677" s="7" t="n">
        <v>0</v>
      </c>
      <c r="E6677" s="7" t="n">
        <v>0</v>
      </c>
      <c r="F6677" s="7" t="s">
        <v>447</v>
      </c>
    </row>
    <row r="6678" spans="1:19">
      <c r="A6678" t="s">
        <v>4</v>
      </c>
      <c r="B6678" s="4" t="s">
        <v>5</v>
      </c>
      <c r="C6678" s="4" t="s">
        <v>10</v>
      </c>
      <c r="D6678" s="4" t="s">
        <v>10</v>
      </c>
      <c r="E6678" s="4" t="s">
        <v>24</v>
      </c>
      <c r="F6678" s="4" t="s">
        <v>24</v>
      </c>
      <c r="G6678" s="4" t="s">
        <v>24</v>
      </c>
      <c r="H6678" s="4" t="s">
        <v>24</v>
      </c>
      <c r="I6678" s="4" t="s">
        <v>13</v>
      </c>
      <c r="J6678" s="4" t="s">
        <v>10</v>
      </c>
    </row>
    <row r="6679" spans="1:19">
      <c r="A6679" t="n">
        <v>52035</v>
      </c>
      <c r="B6679" s="71" t="n">
        <v>55</v>
      </c>
      <c r="C6679" s="7" t="n">
        <v>29</v>
      </c>
      <c r="D6679" s="7" t="n">
        <v>65024</v>
      </c>
      <c r="E6679" s="7" t="n">
        <v>0</v>
      </c>
      <c r="F6679" s="7" t="n">
        <v>0</v>
      </c>
      <c r="G6679" s="7" t="n">
        <v>-1</v>
      </c>
      <c r="H6679" s="7" t="n">
        <v>4.5</v>
      </c>
      <c r="I6679" s="7" t="n">
        <v>0</v>
      </c>
      <c r="J6679" s="7" t="n">
        <v>0</v>
      </c>
    </row>
    <row r="6680" spans="1:19">
      <c r="A6680" t="s">
        <v>4</v>
      </c>
      <c r="B6680" s="4" t="s">
        <v>5</v>
      </c>
      <c r="C6680" s="4" t="s">
        <v>10</v>
      </c>
      <c r="D6680" s="4" t="s">
        <v>13</v>
      </c>
      <c r="E6680" s="4" t="s">
        <v>13</v>
      </c>
      <c r="F6680" s="4" t="s">
        <v>6</v>
      </c>
    </row>
    <row r="6681" spans="1:19">
      <c r="A6681" t="n">
        <v>52059</v>
      </c>
      <c r="B6681" s="27" t="n">
        <v>47</v>
      </c>
      <c r="C6681" s="7" t="n">
        <v>27</v>
      </c>
      <c r="D6681" s="7" t="n">
        <v>0</v>
      </c>
      <c r="E6681" s="7" t="n">
        <v>0</v>
      </c>
      <c r="F6681" s="7" t="s">
        <v>209</v>
      </c>
    </row>
    <row r="6682" spans="1:19">
      <c r="A6682" t="s">
        <v>4</v>
      </c>
      <c r="B6682" s="4" t="s">
        <v>5</v>
      </c>
      <c r="C6682" s="4" t="s">
        <v>10</v>
      </c>
      <c r="D6682" s="4" t="s">
        <v>10</v>
      </c>
      <c r="E6682" s="4" t="s">
        <v>24</v>
      </c>
      <c r="F6682" s="4" t="s">
        <v>24</v>
      </c>
      <c r="G6682" s="4" t="s">
        <v>24</v>
      </c>
      <c r="H6682" s="4" t="s">
        <v>24</v>
      </c>
      <c r="I6682" s="4" t="s">
        <v>13</v>
      </c>
      <c r="J6682" s="4" t="s">
        <v>10</v>
      </c>
    </row>
    <row r="6683" spans="1:19">
      <c r="A6683" t="n">
        <v>52074</v>
      </c>
      <c r="B6683" s="71" t="n">
        <v>55</v>
      </c>
      <c r="C6683" s="7" t="n">
        <v>27</v>
      </c>
      <c r="D6683" s="7" t="n">
        <v>65024</v>
      </c>
      <c r="E6683" s="7" t="n">
        <v>0</v>
      </c>
      <c r="F6683" s="7" t="n">
        <v>0</v>
      </c>
      <c r="G6683" s="7" t="n">
        <v>-1</v>
      </c>
      <c r="H6683" s="7" t="n">
        <v>4.5</v>
      </c>
      <c r="I6683" s="7" t="n">
        <v>0</v>
      </c>
      <c r="J6683" s="7" t="n">
        <v>0</v>
      </c>
    </row>
    <row r="6684" spans="1:19">
      <c r="A6684" t="s">
        <v>4</v>
      </c>
      <c r="B6684" s="4" t="s">
        <v>5</v>
      </c>
      <c r="C6684" s="4" t="s">
        <v>10</v>
      </c>
      <c r="D6684" s="4" t="s">
        <v>13</v>
      </c>
    </row>
    <row r="6685" spans="1:19">
      <c r="A6685" t="n">
        <v>52098</v>
      </c>
      <c r="B6685" s="70" t="n">
        <v>56</v>
      </c>
      <c r="C6685" s="7" t="n">
        <v>27</v>
      </c>
      <c r="D6685" s="7" t="n">
        <v>0</v>
      </c>
    </row>
    <row r="6686" spans="1:19">
      <c r="A6686" t="s">
        <v>4</v>
      </c>
      <c r="B6686" s="4" t="s">
        <v>5</v>
      </c>
      <c r="C6686" s="4" t="s">
        <v>10</v>
      </c>
      <c r="D6686" s="4" t="s">
        <v>13</v>
      </c>
      <c r="E6686" s="4" t="s">
        <v>13</v>
      </c>
      <c r="F6686" s="4" t="s">
        <v>6</v>
      </c>
    </row>
    <row r="6687" spans="1:19">
      <c r="A6687" t="n">
        <v>52102</v>
      </c>
      <c r="B6687" s="27" t="n">
        <v>47</v>
      </c>
      <c r="C6687" s="7" t="n">
        <v>27</v>
      </c>
      <c r="D6687" s="7" t="n">
        <v>0</v>
      </c>
      <c r="E6687" s="7" t="n">
        <v>0</v>
      </c>
      <c r="F6687" s="7" t="s">
        <v>54</v>
      </c>
    </row>
    <row r="6688" spans="1:19">
      <c r="A6688" t="s">
        <v>4</v>
      </c>
      <c r="B6688" s="4" t="s">
        <v>5</v>
      </c>
      <c r="C6688" s="4" t="s">
        <v>13</v>
      </c>
      <c r="D6688" s="4" t="s">
        <v>10</v>
      </c>
      <c r="E6688" s="4" t="s">
        <v>24</v>
      </c>
      <c r="F6688" s="4" t="s">
        <v>10</v>
      </c>
      <c r="G6688" s="4" t="s">
        <v>9</v>
      </c>
      <c r="H6688" s="4" t="s">
        <v>9</v>
      </c>
      <c r="I6688" s="4" t="s">
        <v>10</v>
      </c>
      <c r="J6688" s="4" t="s">
        <v>10</v>
      </c>
      <c r="K6688" s="4" t="s">
        <v>9</v>
      </c>
      <c r="L6688" s="4" t="s">
        <v>9</v>
      </c>
      <c r="M6688" s="4" t="s">
        <v>9</v>
      </c>
      <c r="N6688" s="4" t="s">
        <v>9</v>
      </c>
      <c r="O6688" s="4" t="s">
        <v>6</v>
      </c>
    </row>
    <row r="6689" spans="1:19">
      <c r="A6689" t="n">
        <v>52115</v>
      </c>
      <c r="B6689" s="15" t="n">
        <v>50</v>
      </c>
      <c r="C6689" s="7" t="n">
        <v>0</v>
      </c>
      <c r="D6689" s="7" t="n">
        <v>4167</v>
      </c>
      <c r="E6689" s="7" t="n">
        <v>1</v>
      </c>
      <c r="F6689" s="7" t="n">
        <v>0</v>
      </c>
      <c r="G6689" s="7" t="n">
        <v>0</v>
      </c>
      <c r="H6689" s="7" t="n">
        <v>0</v>
      </c>
      <c r="I6689" s="7" t="n">
        <v>0</v>
      </c>
      <c r="J6689" s="7" t="n">
        <v>65533</v>
      </c>
      <c r="K6689" s="7" t="n">
        <v>0</v>
      </c>
      <c r="L6689" s="7" t="n">
        <v>0</v>
      </c>
      <c r="M6689" s="7" t="n">
        <v>0</v>
      </c>
      <c r="N6689" s="7" t="n">
        <v>0</v>
      </c>
      <c r="O6689" s="7" t="s">
        <v>12</v>
      </c>
    </row>
    <row r="6690" spans="1:19">
      <c r="A6690" t="s">
        <v>4</v>
      </c>
      <c r="B6690" s="4" t="s">
        <v>5</v>
      </c>
      <c r="C6690" s="4" t="s">
        <v>13</v>
      </c>
      <c r="D6690" s="4" t="s">
        <v>10</v>
      </c>
      <c r="E6690" s="4" t="s">
        <v>24</v>
      </c>
      <c r="F6690" s="4" t="s">
        <v>10</v>
      </c>
      <c r="G6690" s="4" t="s">
        <v>9</v>
      </c>
      <c r="H6690" s="4" t="s">
        <v>9</v>
      </c>
      <c r="I6690" s="4" t="s">
        <v>10</v>
      </c>
      <c r="J6690" s="4" t="s">
        <v>10</v>
      </c>
      <c r="K6690" s="4" t="s">
        <v>9</v>
      </c>
      <c r="L6690" s="4" t="s">
        <v>9</v>
      </c>
      <c r="M6690" s="4" t="s">
        <v>9</v>
      </c>
      <c r="N6690" s="4" t="s">
        <v>9</v>
      </c>
      <c r="O6690" s="4" t="s">
        <v>6</v>
      </c>
    </row>
    <row r="6691" spans="1:19">
      <c r="A6691" t="n">
        <v>52154</v>
      </c>
      <c r="B6691" s="15" t="n">
        <v>50</v>
      </c>
      <c r="C6691" s="7" t="n">
        <v>0</v>
      </c>
      <c r="D6691" s="7" t="n">
        <v>4150</v>
      </c>
      <c r="E6691" s="7" t="n">
        <v>1</v>
      </c>
      <c r="F6691" s="7" t="n">
        <v>0</v>
      </c>
      <c r="G6691" s="7" t="n">
        <v>0</v>
      </c>
      <c r="H6691" s="7" t="n">
        <v>0</v>
      </c>
      <c r="I6691" s="7" t="n">
        <v>0</v>
      </c>
      <c r="J6691" s="7" t="n">
        <v>65533</v>
      </c>
      <c r="K6691" s="7" t="n">
        <v>0</v>
      </c>
      <c r="L6691" s="7" t="n">
        <v>0</v>
      </c>
      <c r="M6691" s="7" t="n">
        <v>0</v>
      </c>
      <c r="N6691" s="7" t="n">
        <v>0</v>
      </c>
      <c r="O6691" s="7" t="s">
        <v>12</v>
      </c>
    </row>
    <row r="6692" spans="1:19">
      <c r="A6692" t="s">
        <v>4</v>
      </c>
      <c r="B6692" s="4" t="s">
        <v>5</v>
      </c>
      <c r="C6692" s="4" t="s">
        <v>10</v>
      </c>
    </row>
    <row r="6693" spans="1:19">
      <c r="A6693" t="n">
        <v>52193</v>
      </c>
      <c r="B6693" s="32" t="n">
        <v>16</v>
      </c>
      <c r="C6693" s="7" t="n">
        <v>400</v>
      </c>
    </row>
    <row r="6694" spans="1:19">
      <c r="A6694" t="s">
        <v>4</v>
      </c>
      <c r="B6694" s="4" t="s">
        <v>5</v>
      </c>
      <c r="C6694" s="4" t="s">
        <v>13</v>
      </c>
      <c r="D6694" s="4" t="s">
        <v>10</v>
      </c>
      <c r="E6694" s="4" t="s">
        <v>24</v>
      </c>
      <c r="F6694" s="4" t="s">
        <v>10</v>
      </c>
      <c r="G6694" s="4" t="s">
        <v>9</v>
      </c>
      <c r="H6694" s="4" t="s">
        <v>9</v>
      </c>
      <c r="I6694" s="4" t="s">
        <v>10</v>
      </c>
      <c r="J6694" s="4" t="s">
        <v>10</v>
      </c>
      <c r="K6694" s="4" t="s">
        <v>9</v>
      </c>
      <c r="L6694" s="4" t="s">
        <v>9</v>
      </c>
      <c r="M6694" s="4" t="s">
        <v>9</v>
      </c>
      <c r="N6694" s="4" t="s">
        <v>9</v>
      </c>
      <c r="O6694" s="4" t="s">
        <v>6</v>
      </c>
    </row>
    <row r="6695" spans="1:19">
      <c r="A6695" t="n">
        <v>52196</v>
      </c>
      <c r="B6695" s="15" t="n">
        <v>50</v>
      </c>
      <c r="C6695" s="7" t="n">
        <v>0</v>
      </c>
      <c r="D6695" s="7" t="n">
        <v>4167</v>
      </c>
      <c r="E6695" s="7" t="n">
        <v>1</v>
      </c>
      <c r="F6695" s="7" t="n">
        <v>0</v>
      </c>
      <c r="G6695" s="7" t="n">
        <v>0</v>
      </c>
      <c r="H6695" s="7" t="n">
        <v>0</v>
      </c>
      <c r="I6695" s="7" t="n">
        <v>0</v>
      </c>
      <c r="J6695" s="7" t="n">
        <v>65533</v>
      </c>
      <c r="K6695" s="7" t="n">
        <v>0</v>
      </c>
      <c r="L6695" s="7" t="n">
        <v>0</v>
      </c>
      <c r="M6695" s="7" t="n">
        <v>0</v>
      </c>
      <c r="N6695" s="7" t="n">
        <v>0</v>
      </c>
      <c r="O6695" s="7" t="s">
        <v>12</v>
      </c>
    </row>
    <row r="6696" spans="1:19">
      <c r="A6696" t="s">
        <v>4</v>
      </c>
      <c r="B6696" s="4" t="s">
        <v>5</v>
      </c>
      <c r="C6696" s="4" t="s">
        <v>10</v>
      </c>
    </row>
    <row r="6697" spans="1:19">
      <c r="A6697" t="n">
        <v>52235</v>
      </c>
      <c r="B6697" s="32" t="n">
        <v>16</v>
      </c>
      <c r="C6697" s="7" t="n">
        <v>600</v>
      </c>
    </row>
    <row r="6698" spans="1:19">
      <c r="A6698" t="s">
        <v>4</v>
      </c>
      <c r="B6698" s="4" t="s">
        <v>5</v>
      </c>
      <c r="C6698" s="4" t="s">
        <v>13</v>
      </c>
      <c r="D6698" s="4" t="s">
        <v>10</v>
      </c>
      <c r="E6698" s="4" t="s">
        <v>24</v>
      </c>
    </row>
    <row r="6699" spans="1:19">
      <c r="A6699" t="n">
        <v>52238</v>
      </c>
      <c r="B6699" s="22" t="n">
        <v>58</v>
      </c>
      <c r="C6699" s="7" t="n">
        <v>101</v>
      </c>
      <c r="D6699" s="7" t="n">
        <v>500</v>
      </c>
      <c r="E6699" s="7" t="n">
        <v>1</v>
      </c>
    </row>
    <row r="6700" spans="1:19">
      <c r="A6700" t="s">
        <v>4</v>
      </c>
      <c r="B6700" s="4" t="s">
        <v>5</v>
      </c>
      <c r="C6700" s="4" t="s">
        <v>13</v>
      </c>
      <c r="D6700" s="4" t="s">
        <v>10</v>
      </c>
    </row>
    <row r="6701" spans="1:19">
      <c r="A6701" t="n">
        <v>52246</v>
      </c>
      <c r="B6701" s="22" t="n">
        <v>58</v>
      </c>
      <c r="C6701" s="7" t="n">
        <v>254</v>
      </c>
      <c r="D6701" s="7" t="n">
        <v>0</v>
      </c>
    </row>
    <row r="6702" spans="1:19">
      <c r="A6702" t="s">
        <v>4</v>
      </c>
      <c r="B6702" s="4" t="s">
        <v>5</v>
      </c>
      <c r="C6702" s="4" t="s">
        <v>13</v>
      </c>
    </row>
    <row r="6703" spans="1:19">
      <c r="A6703" t="n">
        <v>52250</v>
      </c>
      <c r="B6703" s="39" t="n">
        <v>45</v>
      </c>
      <c r="C6703" s="7" t="n">
        <v>16</v>
      </c>
    </row>
    <row r="6704" spans="1:19">
      <c r="A6704" t="s">
        <v>4</v>
      </c>
      <c r="B6704" s="4" t="s">
        <v>5</v>
      </c>
      <c r="C6704" s="4" t="s">
        <v>13</v>
      </c>
      <c r="D6704" s="4" t="s">
        <v>13</v>
      </c>
      <c r="E6704" s="4" t="s">
        <v>24</v>
      </c>
      <c r="F6704" s="4" t="s">
        <v>24</v>
      </c>
      <c r="G6704" s="4" t="s">
        <v>24</v>
      </c>
      <c r="H6704" s="4" t="s">
        <v>10</v>
      </c>
    </row>
    <row r="6705" spans="1:15">
      <c r="A6705" t="n">
        <v>52252</v>
      </c>
      <c r="B6705" s="39" t="n">
        <v>45</v>
      </c>
      <c r="C6705" s="7" t="n">
        <v>2</v>
      </c>
      <c r="D6705" s="7" t="n">
        <v>3</v>
      </c>
      <c r="E6705" s="7" t="n">
        <v>-10.5500001907349</v>
      </c>
      <c r="F6705" s="7" t="n">
        <v>13.6700000762939</v>
      </c>
      <c r="G6705" s="7" t="n">
        <v>-192.389999389648</v>
      </c>
      <c r="H6705" s="7" t="n">
        <v>0</v>
      </c>
    </row>
    <row r="6706" spans="1:15">
      <c r="A6706" t="s">
        <v>4</v>
      </c>
      <c r="B6706" s="4" t="s">
        <v>5</v>
      </c>
      <c r="C6706" s="4" t="s">
        <v>13</v>
      </c>
      <c r="D6706" s="4" t="s">
        <v>13</v>
      </c>
      <c r="E6706" s="4" t="s">
        <v>24</v>
      </c>
      <c r="F6706" s="4" t="s">
        <v>24</v>
      </c>
      <c r="G6706" s="4" t="s">
        <v>24</v>
      </c>
      <c r="H6706" s="4" t="s">
        <v>10</v>
      </c>
      <c r="I6706" s="4" t="s">
        <v>13</v>
      </c>
    </row>
    <row r="6707" spans="1:15">
      <c r="A6707" t="n">
        <v>52269</v>
      </c>
      <c r="B6707" s="39" t="n">
        <v>45</v>
      </c>
      <c r="C6707" s="7" t="n">
        <v>4</v>
      </c>
      <c r="D6707" s="7" t="n">
        <v>3</v>
      </c>
      <c r="E6707" s="7" t="n">
        <v>356.989990234375</v>
      </c>
      <c r="F6707" s="7" t="n">
        <v>316.489990234375</v>
      </c>
      <c r="G6707" s="7" t="n">
        <v>12</v>
      </c>
      <c r="H6707" s="7" t="n">
        <v>0</v>
      </c>
      <c r="I6707" s="7" t="n">
        <v>1</v>
      </c>
    </row>
    <row r="6708" spans="1:15">
      <c r="A6708" t="s">
        <v>4</v>
      </c>
      <c r="B6708" s="4" t="s">
        <v>5</v>
      </c>
      <c r="C6708" s="4" t="s">
        <v>13</v>
      </c>
      <c r="D6708" s="4" t="s">
        <v>13</v>
      </c>
      <c r="E6708" s="4" t="s">
        <v>24</v>
      </c>
      <c r="F6708" s="4" t="s">
        <v>10</v>
      </c>
    </row>
    <row r="6709" spans="1:15">
      <c r="A6709" t="n">
        <v>52287</v>
      </c>
      <c r="B6709" s="39" t="n">
        <v>45</v>
      </c>
      <c r="C6709" s="7" t="n">
        <v>5</v>
      </c>
      <c r="D6709" s="7" t="n">
        <v>3</v>
      </c>
      <c r="E6709" s="7" t="n">
        <v>0.600000023841858</v>
      </c>
      <c r="F6709" s="7" t="n">
        <v>0</v>
      </c>
    </row>
    <row r="6710" spans="1:15">
      <c r="A6710" t="s">
        <v>4</v>
      </c>
      <c r="B6710" s="4" t="s">
        <v>5</v>
      </c>
      <c r="C6710" s="4" t="s">
        <v>13</v>
      </c>
      <c r="D6710" s="4" t="s">
        <v>13</v>
      </c>
      <c r="E6710" s="4" t="s">
        <v>24</v>
      </c>
      <c r="F6710" s="4" t="s">
        <v>10</v>
      </c>
    </row>
    <row r="6711" spans="1:15">
      <c r="A6711" t="n">
        <v>52296</v>
      </c>
      <c r="B6711" s="39" t="n">
        <v>45</v>
      </c>
      <c r="C6711" s="7" t="n">
        <v>11</v>
      </c>
      <c r="D6711" s="7" t="n">
        <v>3</v>
      </c>
      <c r="E6711" s="7" t="n">
        <v>40</v>
      </c>
      <c r="F6711" s="7" t="n">
        <v>0</v>
      </c>
    </row>
    <row r="6712" spans="1:15">
      <c r="A6712" t="s">
        <v>4</v>
      </c>
      <c r="B6712" s="4" t="s">
        <v>5</v>
      </c>
      <c r="C6712" s="4" t="s">
        <v>10</v>
      </c>
      <c r="D6712" s="4" t="s">
        <v>13</v>
      </c>
    </row>
    <row r="6713" spans="1:15">
      <c r="A6713" t="n">
        <v>52305</v>
      </c>
      <c r="B6713" s="70" t="n">
        <v>56</v>
      </c>
      <c r="C6713" s="7" t="n">
        <v>11</v>
      </c>
      <c r="D6713" s="7" t="n">
        <v>1</v>
      </c>
    </row>
    <row r="6714" spans="1:15">
      <c r="A6714" t="s">
        <v>4</v>
      </c>
      <c r="B6714" s="4" t="s">
        <v>5</v>
      </c>
      <c r="C6714" s="4" t="s">
        <v>10</v>
      </c>
      <c r="D6714" s="4" t="s">
        <v>13</v>
      </c>
    </row>
    <row r="6715" spans="1:15">
      <c r="A6715" t="n">
        <v>52309</v>
      </c>
      <c r="B6715" s="70" t="n">
        <v>56</v>
      </c>
      <c r="C6715" s="7" t="n">
        <v>29</v>
      </c>
      <c r="D6715" s="7" t="n">
        <v>1</v>
      </c>
    </row>
    <row r="6716" spans="1:15">
      <c r="A6716" t="s">
        <v>4</v>
      </c>
      <c r="B6716" s="4" t="s">
        <v>5</v>
      </c>
      <c r="C6716" s="4" t="s">
        <v>10</v>
      </c>
      <c r="D6716" s="4" t="s">
        <v>13</v>
      </c>
    </row>
    <row r="6717" spans="1:15">
      <c r="A6717" t="n">
        <v>52313</v>
      </c>
      <c r="B6717" s="70" t="n">
        <v>56</v>
      </c>
      <c r="C6717" s="7" t="n">
        <v>27</v>
      </c>
      <c r="D6717" s="7" t="n">
        <v>1</v>
      </c>
    </row>
    <row r="6718" spans="1:15">
      <c r="A6718" t="s">
        <v>4</v>
      </c>
      <c r="B6718" s="4" t="s">
        <v>5</v>
      </c>
      <c r="C6718" s="4" t="s">
        <v>10</v>
      </c>
      <c r="D6718" s="4" t="s">
        <v>24</v>
      </c>
      <c r="E6718" s="4" t="s">
        <v>24</v>
      </c>
      <c r="F6718" s="4" t="s">
        <v>24</v>
      </c>
      <c r="G6718" s="4" t="s">
        <v>24</v>
      </c>
    </row>
    <row r="6719" spans="1:15">
      <c r="A6719" t="n">
        <v>52317</v>
      </c>
      <c r="B6719" s="37" t="n">
        <v>46</v>
      </c>
      <c r="C6719" s="7" t="n">
        <v>11</v>
      </c>
      <c r="D6719" s="7" t="n">
        <v>-10.3699998855591</v>
      </c>
      <c r="E6719" s="7" t="n">
        <v>13.210000038147</v>
      </c>
      <c r="F6719" s="7" t="n">
        <v>-192.75</v>
      </c>
      <c r="G6719" s="7" t="n">
        <v>114.300003051758</v>
      </c>
    </row>
    <row r="6720" spans="1:15">
      <c r="A6720" t="s">
        <v>4</v>
      </c>
      <c r="B6720" s="4" t="s">
        <v>5</v>
      </c>
      <c r="C6720" s="4" t="s">
        <v>10</v>
      </c>
      <c r="D6720" s="4" t="s">
        <v>24</v>
      </c>
      <c r="E6720" s="4" t="s">
        <v>24</v>
      </c>
      <c r="F6720" s="4" t="s">
        <v>24</v>
      </c>
      <c r="G6720" s="4" t="s">
        <v>24</v>
      </c>
    </row>
    <row r="6721" spans="1:9">
      <c r="A6721" t="n">
        <v>52336</v>
      </c>
      <c r="B6721" s="37" t="n">
        <v>46</v>
      </c>
      <c r="C6721" s="7" t="n">
        <v>29</v>
      </c>
      <c r="D6721" s="7" t="n">
        <v>-5.42999982833862</v>
      </c>
      <c r="E6721" s="7" t="n">
        <v>13.210000038147</v>
      </c>
      <c r="F6721" s="7" t="n">
        <v>-195.520004272461</v>
      </c>
      <c r="G6721" s="7" t="n">
        <v>303.700012207031</v>
      </c>
    </row>
    <row r="6722" spans="1:9">
      <c r="A6722" t="s">
        <v>4</v>
      </c>
      <c r="B6722" s="4" t="s">
        <v>5</v>
      </c>
      <c r="C6722" s="4" t="s">
        <v>10</v>
      </c>
      <c r="D6722" s="4" t="s">
        <v>24</v>
      </c>
      <c r="E6722" s="4" t="s">
        <v>24</v>
      </c>
      <c r="F6722" s="4" t="s">
        <v>24</v>
      </c>
      <c r="G6722" s="4" t="s">
        <v>24</v>
      </c>
    </row>
    <row r="6723" spans="1:9">
      <c r="A6723" t="n">
        <v>52355</v>
      </c>
      <c r="B6723" s="37" t="n">
        <v>46</v>
      </c>
      <c r="C6723" s="7" t="n">
        <v>27</v>
      </c>
      <c r="D6723" s="7" t="n">
        <v>-4.86999988555908</v>
      </c>
      <c r="E6723" s="7" t="n">
        <v>13.210000038147</v>
      </c>
      <c r="F6723" s="7" t="n">
        <v>-194.570007324219</v>
      </c>
      <c r="G6723" s="7" t="n">
        <v>275.600006103516</v>
      </c>
    </row>
    <row r="6724" spans="1:9">
      <c r="A6724" t="s">
        <v>4</v>
      </c>
      <c r="B6724" s="4" t="s">
        <v>5</v>
      </c>
      <c r="C6724" s="4" t="s">
        <v>10</v>
      </c>
      <c r="D6724" s="4" t="s">
        <v>13</v>
      </c>
      <c r="E6724" s="4" t="s">
        <v>13</v>
      </c>
      <c r="F6724" s="4" t="s">
        <v>6</v>
      </c>
    </row>
    <row r="6725" spans="1:9">
      <c r="A6725" t="n">
        <v>52374</v>
      </c>
      <c r="B6725" s="27" t="n">
        <v>47</v>
      </c>
      <c r="C6725" s="7" t="n">
        <v>11</v>
      </c>
      <c r="D6725" s="7" t="n">
        <v>0</v>
      </c>
      <c r="E6725" s="7" t="n">
        <v>0</v>
      </c>
      <c r="F6725" s="7" t="s">
        <v>452</v>
      </c>
    </row>
    <row r="6726" spans="1:9">
      <c r="A6726" t="s">
        <v>4</v>
      </c>
      <c r="B6726" s="4" t="s">
        <v>5</v>
      </c>
      <c r="C6726" s="4" t="s">
        <v>13</v>
      </c>
      <c r="D6726" s="4" t="s">
        <v>10</v>
      </c>
      <c r="E6726" s="4" t="s">
        <v>24</v>
      </c>
      <c r="F6726" s="4" t="s">
        <v>10</v>
      </c>
      <c r="G6726" s="4" t="s">
        <v>9</v>
      </c>
      <c r="H6726" s="4" t="s">
        <v>9</v>
      </c>
      <c r="I6726" s="4" t="s">
        <v>10</v>
      </c>
      <c r="J6726" s="4" t="s">
        <v>10</v>
      </c>
      <c r="K6726" s="4" t="s">
        <v>9</v>
      </c>
      <c r="L6726" s="4" t="s">
        <v>9</v>
      </c>
      <c r="M6726" s="4" t="s">
        <v>9</v>
      </c>
      <c r="N6726" s="4" t="s">
        <v>9</v>
      </c>
      <c r="O6726" s="4" t="s">
        <v>6</v>
      </c>
    </row>
    <row r="6727" spans="1:9">
      <c r="A6727" t="n">
        <v>52396</v>
      </c>
      <c r="B6727" s="15" t="n">
        <v>50</v>
      </c>
      <c r="C6727" s="7" t="n">
        <v>0</v>
      </c>
      <c r="D6727" s="7" t="n">
        <v>4014</v>
      </c>
      <c r="E6727" s="7" t="n">
        <v>1</v>
      </c>
      <c r="F6727" s="7" t="n">
        <v>0</v>
      </c>
      <c r="G6727" s="7" t="n">
        <v>0</v>
      </c>
      <c r="H6727" s="7" t="n">
        <v>0</v>
      </c>
      <c r="I6727" s="7" t="n">
        <v>0</v>
      </c>
      <c r="J6727" s="7" t="n">
        <v>65533</v>
      </c>
      <c r="K6727" s="7" t="n">
        <v>0</v>
      </c>
      <c r="L6727" s="7" t="n">
        <v>0</v>
      </c>
      <c r="M6727" s="7" t="n">
        <v>0</v>
      </c>
      <c r="N6727" s="7" t="n">
        <v>0</v>
      </c>
      <c r="O6727" s="7" t="s">
        <v>12</v>
      </c>
    </row>
    <row r="6728" spans="1:9">
      <c r="A6728" t="s">
        <v>4</v>
      </c>
      <c r="B6728" s="4" t="s">
        <v>5</v>
      </c>
      <c r="C6728" s="4" t="s">
        <v>13</v>
      </c>
      <c r="D6728" s="4" t="s">
        <v>10</v>
      </c>
      <c r="E6728" s="4" t="s">
        <v>10</v>
      </c>
      <c r="F6728" s="4" t="s">
        <v>9</v>
      </c>
    </row>
    <row r="6729" spans="1:9">
      <c r="A6729" t="n">
        <v>52435</v>
      </c>
      <c r="B6729" s="40" t="n">
        <v>84</v>
      </c>
      <c r="C6729" s="7" t="n">
        <v>1</v>
      </c>
      <c r="D6729" s="7" t="n">
        <v>0</v>
      </c>
      <c r="E6729" s="7" t="n">
        <v>0</v>
      </c>
      <c r="F6729" s="7" t="n">
        <v>0</v>
      </c>
    </row>
    <row r="6730" spans="1:9">
      <c r="A6730" t="s">
        <v>4</v>
      </c>
      <c r="B6730" s="4" t="s">
        <v>5</v>
      </c>
      <c r="C6730" s="4" t="s">
        <v>13</v>
      </c>
      <c r="D6730" s="4" t="s">
        <v>10</v>
      </c>
    </row>
    <row r="6731" spans="1:9">
      <c r="A6731" t="n">
        <v>52445</v>
      </c>
      <c r="B6731" s="22" t="n">
        <v>58</v>
      </c>
      <c r="C6731" s="7" t="n">
        <v>255</v>
      </c>
      <c r="D6731" s="7" t="n">
        <v>0</v>
      </c>
    </row>
    <row r="6732" spans="1:9">
      <c r="A6732" t="s">
        <v>4</v>
      </c>
      <c r="B6732" s="4" t="s">
        <v>5</v>
      </c>
      <c r="C6732" s="4" t="s">
        <v>10</v>
      </c>
      <c r="D6732" s="4" t="s">
        <v>9</v>
      </c>
      <c r="E6732" s="4" t="s">
        <v>13</v>
      </c>
    </row>
    <row r="6733" spans="1:9">
      <c r="A6733" t="n">
        <v>52449</v>
      </c>
      <c r="B6733" s="72" t="n">
        <v>35</v>
      </c>
      <c r="C6733" s="7" t="n">
        <v>11</v>
      </c>
      <c r="D6733" s="7" t="n">
        <v>0</v>
      </c>
      <c r="E6733" s="7" t="n">
        <v>0</v>
      </c>
    </row>
    <row r="6734" spans="1:9">
      <c r="A6734" t="s">
        <v>4</v>
      </c>
      <c r="B6734" s="4" t="s">
        <v>5</v>
      </c>
      <c r="C6734" s="4" t="s">
        <v>13</v>
      </c>
      <c r="D6734" s="4" t="s">
        <v>13</v>
      </c>
      <c r="E6734" s="4" t="s">
        <v>24</v>
      </c>
      <c r="F6734" s="4" t="s">
        <v>24</v>
      </c>
      <c r="G6734" s="4" t="s">
        <v>24</v>
      </c>
      <c r="H6734" s="4" t="s">
        <v>10</v>
      </c>
    </row>
    <row r="6735" spans="1:9">
      <c r="A6735" t="n">
        <v>52457</v>
      </c>
      <c r="B6735" s="39" t="n">
        <v>45</v>
      </c>
      <c r="C6735" s="7" t="n">
        <v>2</v>
      </c>
      <c r="D6735" s="7" t="n">
        <v>3</v>
      </c>
      <c r="E6735" s="7" t="n">
        <v>-6.15000009536743</v>
      </c>
      <c r="F6735" s="7" t="n">
        <v>14.5299997329712</v>
      </c>
      <c r="G6735" s="7" t="n">
        <v>-194.5</v>
      </c>
      <c r="H6735" s="7" t="n">
        <v>500</v>
      </c>
    </row>
    <row r="6736" spans="1:9">
      <c r="A6736" t="s">
        <v>4</v>
      </c>
      <c r="B6736" s="4" t="s">
        <v>5</v>
      </c>
      <c r="C6736" s="4" t="s">
        <v>13</v>
      </c>
      <c r="D6736" s="4" t="s">
        <v>13</v>
      </c>
      <c r="E6736" s="4" t="s">
        <v>24</v>
      </c>
      <c r="F6736" s="4" t="s">
        <v>24</v>
      </c>
      <c r="G6736" s="4" t="s">
        <v>24</v>
      </c>
      <c r="H6736" s="4" t="s">
        <v>10</v>
      </c>
      <c r="I6736" s="4" t="s">
        <v>13</v>
      </c>
    </row>
    <row r="6737" spans="1:15">
      <c r="A6737" t="n">
        <v>52474</v>
      </c>
      <c r="B6737" s="39" t="n">
        <v>45</v>
      </c>
      <c r="C6737" s="7" t="n">
        <v>4</v>
      </c>
      <c r="D6737" s="7" t="n">
        <v>3</v>
      </c>
      <c r="E6737" s="7" t="n">
        <v>356.959991455078</v>
      </c>
      <c r="F6737" s="7" t="n">
        <v>317.720001220703</v>
      </c>
      <c r="G6737" s="7" t="n">
        <v>354</v>
      </c>
      <c r="H6737" s="7" t="n">
        <v>500</v>
      </c>
      <c r="I6737" s="7" t="n">
        <v>1</v>
      </c>
    </row>
    <row r="6738" spans="1:15">
      <c r="A6738" t="s">
        <v>4</v>
      </c>
      <c r="B6738" s="4" t="s">
        <v>5</v>
      </c>
      <c r="C6738" s="4" t="s">
        <v>13</v>
      </c>
      <c r="D6738" s="4" t="s">
        <v>13</v>
      </c>
      <c r="E6738" s="4" t="s">
        <v>24</v>
      </c>
      <c r="F6738" s="4" t="s">
        <v>10</v>
      </c>
    </row>
    <row r="6739" spans="1:15">
      <c r="A6739" t="n">
        <v>52492</v>
      </c>
      <c r="B6739" s="39" t="n">
        <v>45</v>
      </c>
      <c r="C6739" s="7" t="n">
        <v>5</v>
      </c>
      <c r="D6739" s="7" t="n">
        <v>3</v>
      </c>
      <c r="E6739" s="7" t="n">
        <v>1.79999995231628</v>
      </c>
      <c r="F6739" s="7" t="n">
        <v>500</v>
      </c>
    </row>
    <row r="6740" spans="1:15">
      <c r="A6740" t="s">
        <v>4</v>
      </c>
      <c r="B6740" s="4" t="s">
        <v>5</v>
      </c>
      <c r="C6740" s="4" t="s">
        <v>13</v>
      </c>
      <c r="D6740" s="4" t="s">
        <v>10</v>
      </c>
      <c r="E6740" s="4" t="s">
        <v>10</v>
      </c>
      <c r="F6740" s="4" t="s">
        <v>9</v>
      </c>
    </row>
    <row r="6741" spans="1:15">
      <c r="A6741" t="n">
        <v>52501</v>
      </c>
      <c r="B6741" s="40" t="n">
        <v>84</v>
      </c>
      <c r="C6741" s="7" t="n">
        <v>0</v>
      </c>
      <c r="D6741" s="7" t="n">
        <v>2</v>
      </c>
      <c r="E6741" s="7" t="n">
        <v>0</v>
      </c>
      <c r="F6741" s="7" t="n">
        <v>1056964608</v>
      </c>
    </row>
    <row r="6742" spans="1:15">
      <c r="A6742" t="s">
        <v>4</v>
      </c>
      <c r="B6742" s="4" t="s">
        <v>5</v>
      </c>
      <c r="C6742" s="4" t="s">
        <v>10</v>
      </c>
      <c r="D6742" s="4" t="s">
        <v>10</v>
      </c>
      <c r="E6742" s="4" t="s">
        <v>24</v>
      </c>
      <c r="F6742" s="4" t="s">
        <v>24</v>
      </c>
      <c r="G6742" s="4" t="s">
        <v>24</v>
      </c>
      <c r="H6742" s="4" t="s">
        <v>24</v>
      </c>
      <c r="I6742" s="4" t="s">
        <v>13</v>
      </c>
      <c r="J6742" s="4" t="s">
        <v>10</v>
      </c>
    </row>
    <row r="6743" spans="1:15">
      <c r="A6743" t="n">
        <v>52511</v>
      </c>
      <c r="B6743" s="71" t="n">
        <v>55</v>
      </c>
      <c r="C6743" s="7" t="n">
        <v>11</v>
      </c>
      <c r="D6743" s="7" t="n">
        <v>65533</v>
      </c>
      <c r="E6743" s="7" t="n">
        <v>-6.76000022888184</v>
      </c>
      <c r="F6743" s="7" t="n">
        <v>13.210000038147</v>
      </c>
      <c r="G6743" s="7" t="n">
        <v>-194.220001220703</v>
      </c>
      <c r="H6743" s="7" t="n">
        <v>10</v>
      </c>
      <c r="I6743" s="7" t="n">
        <v>0</v>
      </c>
      <c r="J6743" s="7" t="n">
        <v>129</v>
      </c>
    </row>
    <row r="6744" spans="1:15">
      <c r="A6744" t="s">
        <v>4</v>
      </c>
      <c r="B6744" s="4" t="s">
        <v>5</v>
      </c>
      <c r="C6744" s="4" t="s">
        <v>13</v>
      </c>
      <c r="D6744" s="4" t="s">
        <v>10</v>
      </c>
      <c r="E6744" s="4" t="s">
        <v>24</v>
      </c>
      <c r="F6744" s="4" t="s">
        <v>10</v>
      </c>
      <c r="G6744" s="4" t="s">
        <v>9</v>
      </c>
      <c r="H6744" s="4" t="s">
        <v>9</v>
      </c>
      <c r="I6744" s="4" t="s">
        <v>10</v>
      </c>
      <c r="J6744" s="4" t="s">
        <v>10</v>
      </c>
      <c r="K6744" s="4" t="s">
        <v>9</v>
      </c>
      <c r="L6744" s="4" t="s">
        <v>9</v>
      </c>
      <c r="M6744" s="4" t="s">
        <v>9</v>
      </c>
      <c r="N6744" s="4" t="s">
        <v>9</v>
      </c>
      <c r="O6744" s="4" t="s">
        <v>6</v>
      </c>
    </row>
    <row r="6745" spans="1:15">
      <c r="A6745" t="n">
        <v>52535</v>
      </c>
      <c r="B6745" s="15" t="n">
        <v>50</v>
      </c>
      <c r="C6745" s="7" t="n">
        <v>0</v>
      </c>
      <c r="D6745" s="7" t="n">
        <v>4185</v>
      </c>
      <c r="E6745" s="7" t="n">
        <v>1</v>
      </c>
      <c r="F6745" s="7" t="n">
        <v>0</v>
      </c>
      <c r="G6745" s="7" t="n">
        <v>0</v>
      </c>
      <c r="H6745" s="7" t="n">
        <v>0</v>
      </c>
      <c r="I6745" s="7" t="n">
        <v>1</v>
      </c>
      <c r="J6745" s="7" t="n">
        <v>11</v>
      </c>
      <c r="K6745" s="7" t="n">
        <v>0</v>
      </c>
      <c r="L6745" s="7" t="n">
        <v>0</v>
      </c>
      <c r="M6745" s="7" t="n">
        <v>0</v>
      </c>
      <c r="N6745" s="7" t="n">
        <v>1120403456</v>
      </c>
      <c r="O6745" s="7" t="s">
        <v>12</v>
      </c>
    </row>
    <row r="6746" spans="1:15">
      <c r="A6746" t="s">
        <v>4</v>
      </c>
      <c r="B6746" s="4" t="s">
        <v>5</v>
      </c>
      <c r="C6746" s="4" t="s">
        <v>13</v>
      </c>
      <c r="D6746" s="4" t="s">
        <v>24</v>
      </c>
      <c r="E6746" s="4" t="s">
        <v>24</v>
      </c>
      <c r="F6746" s="4" t="s">
        <v>24</v>
      </c>
    </row>
    <row r="6747" spans="1:15">
      <c r="A6747" t="n">
        <v>52574</v>
      </c>
      <c r="B6747" s="39" t="n">
        <v>45</v>
      </c>
      <c r="C6747" s="7" t="n">
        <v>9</v>
      </c>
      <c r="D6747" s="7" t="n">
        <v>0.00999999977648258</v>
      </c>
      <c r="E6747" s="7" t="n">
        <v>0.00999999977648258</v>
      </c>
      <c r="F6747" s="7" t="n">
        <v>0.5</v>
      </c>
    </row>
    <row r="6748" spans="1:15">
      <c r="A6748" t="s">
        <v>4</v>
      </c>
      <c r="B6748" s="4" t="s">
        <v>5</v>
      </c>
      <c r="C6748" s="4" t="s">
        <v>10</v>
      </c>
      <c r="D6748" s="4" t="s">
        <v>13</v>
      </c>
      <c r="E6748" s="4" t="s">
        <v>13</v>
      </c>
      <c r="F6748" s="4" t="s">
        <v>6</v>
      </c>
    </row>
    <row r="6749" spans="1:15">
      <c r="A6749" t="n">
        <v>52588</v>
      </c>
      <c r="B6749" s="27" t="n">
        <v>47</v>
      </c>
      <c r="C6749" s="7" t="n">
        <v>11</v>
      </c>
      <c r="D6749" s="7" t="n">
        <v>0</v>
      </c>
      <c r="E6749" s="7" t="n">
        <v>0</v>
      </c>
      <c r="F6749" s="7" t="s">
        <v>53</v>
      </c>
    </row>
    <row r="6750" spans="1:15">
      <c r="A6750" t="s">
        <v>4</v>
      </c>
      <c r="B6750" s="4" t="s">
        <v>5</v>
      </c>
      <c r="C6750" s="4" t="s">
        <v>10</v>
      </c>
    </row>
    <row r="6751" spans="1:15">
      <c r="A6751" t="n">
        <v>52608</v>
      </c>
      <c r="B6751" s="32" t="n">
        <v>16</v>
      </c>
      <c r="C6751" s="7" t="n">
        <v>200</v>
      </c>
    </row>
    <row r="6752" spans="1:15">
      <c r="A6752" t="s">
        <v>4</v>
      </c>
      <c r="B6752" s="4" t="s">
        <v>5</v>
      </c>
      <c r="C6752" s="4" t="s">
        <v>13</v>
      </c>
      <c r="D6752" s="4" t="s">
        <v>10</v>
      </c>
      <c r="E6752" s="4" t="s">
        <v>24</v>
      </c>
    </row>
    <row r="6753" spans="1:15">
      <c r="A6753" t="n">
        <v>52611</v>
      </c>
      <c r="B6753" s="22" t="n">
        <v>58</v>
      </c>
      <c r="C6753" s="7" t="n">
        <v>3</v>
      </c>
      <c r="D6753" s="7" t="n">
        <v>1</v>
      </c>
      <c r="E6753" s="7" t="n">
        <v>1</v>
      </c>
    </row>
    <row r="6754" spans="1:15">
      <c r="A6754" t="s">
        <v>4</v>
      </c>
      <c r="B6754" s="4" t="s">
        <v>5</v>
      </c>
      <c r="C6754" s="4" t="s">
        <v>10</v>
      </c>
    </row>
    <row r="6755" spans="1:15">
      <c r="A6755" t="n">
        <v>52619</v>
      </c>
      <c r="B6755" s="32" t="n">
        <v>16</v>
      </c>
      <c r="C6755" s="7" t="n">
        <v>1</v>
      </c>
    </row>
    <row r="6756" spans="1:15">
      <c r="A6756" t="s">
        <v>4</v>
      </c>
      <c r="B6756" s="4" t="s">
        <v>5</v>
      </c>
      <c r="C6756" s="4" t="s">
        <v>13</v>
      </c>
      <c r="D6756" s="4" t="s">
        <v>10</v>
      </c>
      <c r="E6756" s="4" t="s">
        <v>24</v>
      </c>
    </row>
    <row r="6757" spans="1:15">
      <c r="A6757" t="n">
        <v>52622</v>
      </c>
      <c r="B6757" s="22" t="n">
        <v>58</v>
      </c>
      <c r="C6757" s="7" t="n">
        <v>103</v>
      </c>
      <c r="D6757" s="7" t="n">
        <v>500</v>
      </c>
      <c r="E6757" s="7" t="n">
        <v>1</v>
      </c>
    </row>
    <row r="6758" spans="1:15">
      <c r="A6758" t="s">
        <v>4</v>
      </c>
      <c r="B6758" s="4" t="s">
        <v>5</v>
      </c>
      <c r="C6758" s="4" t="s">
        <v>10</v>
      </c>
    </row>
    <row r="6759" spans="1:15">
      <c r="A6759" t="n">
        <v>52630</v>
      </c>
      <c r="B6759" s="32" t="n">
        <v>16</v>
      </c>
      <c r="C6759" s="7" t="n">
        <v>200</v>
      </c>
    </row>
    <row r="6760" spans="1:15">
      <c r="A6760" t="s">
        <v>4</v>
      </c>
      <c r="B6760" s="4" t="s">
        <v>5</v>
      </c>
      <c r="C6760" s="4" t="s">
        <v>10</v>
      </c>
      <c r="D6760" s="4" t="s">
        <v>13</v>
      </c>
      <c r="E6760" s="4" t="s">
        <v>13</v>
      </c>
      <c r="F6760" s="4" t="s">
        <v>6</v>
      </c>
    </row>
    <row r="6761" spans="1:15">
      <c r="A6761" t="n">
        <v>52633</v>
      </c>
      <c r="B6761" s="27" t="n">
        <v>47</v>
      </c>
      <c r="C6761" s="7" t="n">
        <v>29</v>
      </c>
      <c r="D6761" s="7" t="n">
        <v>0</v>
      </c>
      <c r="E6761" s="7" t="n">
        <v>0</v>
      </c>
      <c r="F6761" s="7" t="s">
        <v>447</v>
      </c>
    </row>
    <row r="6762" spans="1:15">
      <c r="A6762" t="s">
        <v>4</v>
      </c>
      <c r="B6762" s="4" t="s">
        <v>5</v>
      </c>
      <c r="C6762" s="4" t="s">
        <v>10</v>
      </c>
      <c r="D6762" s="4" t="s">
        <v>10</v>
      </c>
      <c r="E6762" s="4" t="s">
        <v>24</v>
      </c>
      <c r="F6762" s="4" t="s">
        <v>24</v>
      </c>
      <c r="G6762" s="4" t="s">
        <v>24</v>
      </c>
      <c r="H6762" s="4" t="s">
        <v>24</v>
      </c>
      <c r="I6762" s="4" t="s">
        <v>24</v>
      </c>
      <c r="J6762" s="4" t="s">
        <v>13</v>
      </c>
      <c r="K6762" s="4" t="s">
        <v>10</v>
      </c>
    </row>
    <row r="6763" spans="1:15">
      <c r="A6763" t="n">
        <v>52652</v>
      </c>
      <c r="B6763" s="71" t="n">
        <v>55</v>
      </c>
      <c r="C6763" s="7" t="n">
        <v>29</v>
      </c>
      <c r="D6763" s="7" t="n">
        <v>65026</v>
      </c>
      <c r="E6763" s="7" t="n">
        <v>-4.59999990463257</v>
      </c>
      <c r="F6763" s="7" t="n">
        <v>13.210000038147</v>
      </c>
      <c r="G6763" s="7" t="n">
        <v>-196.070007324219</v>
      </c>
      <c r="H6763" s="7" t="n">
        <v>0.100000001490116</v>
      </c>
      <c r="I6763" s="7" t="n">
        <v>3</v>
      </c>
      <c r="J6763" s="7" t="n">
        <v>0</v>
      </c>
      <c r="K6763" s="7" t="n">
        <v>129</v>
      </c>
    </row>
    <row r="6764" spans="1:15">
      <c r="A6764" t="s">
        <v>4</v>
      </c>
      <c r="B6764" s="4" t="s">
        <v>5</v>
      </c>
      <c r="C6764" s="4" t="s">
        <v>10</v>
      </c>
      <c r="D6764" s="4" t="s">
        <v>13</v>
      </c>
      <c r="E6764" s="4" t="s">
        <v>13</v>
      </c>
      <c r="F6764" s="4" t="s">
        <v>6</v>
      </c>
    </row>
    <row r="6765" spans="1:15">
      <c r="A6765" t="n">
        <v>52680</v>
      </c>
      <c r="B6765" s="27" t="n">
        <v>47</v>
      </c>
      <c r="C6765" s="7" t="n">
        <v>27</v>
      </c>
      <c r="D6765" s="7" t="n">
        <v>0</v>
      </c>
      <c r="E6765" s="7" t="n">
        <v>0</v>
      </c>
      <c r="F6765" s="7" t="s">
        <v>447</v>
      </c>
    </row>
    <row r="6766" spans="1:15">
      <c r="A6766" t="s">
        <v>4</v>
      </c>
      <c r="B6766" s="4" t="s">
        <v>5</v>
      </c>
      <c r="C6766" s="4" t="s">
        <v>10</v>
      </c>
      <c r="D6766" s="4" t="s">
        <v>10</v>
      </c>
      <c r="E6766" s="4" t="s">
        <v>24</v>
      </c>
      <c r="F6766" s="4" t="s">
        <v>24</v>
      </c>
      <c r="G6766" s="4" t="s">
        <v>24</v>
      </c>
      <c r="H6766" s="4" t="s">
        <v>24</v>
      </c>
      <c r="I6766" s="4" t="s">
        <v>24</v>
      </c>
      <c r="J6766" s="4" t="s">
        <v>13</v>
      </c>
      <c r="K6766" s="4" t="s">
        <v>10</v>
      </c>
    </row>
    <row r="6767" spans="1:15">
      <c r="A6767" t="n">
        <v>52699</v>
      </c>
      <c r="B6767" s="71" t="n">
        <v>55</v>
      </c>
      <c r="C6767" s="7" t="n">
        <v>27</v>
      </c>
      <c r="D6767" s="7" t="n">
        <v>65026</v>
      </c>
      <c r="E6767" s="7" t="n">
        <v>-3.86999988555908</v>
      </c>
      <c r="F6767" s="7" t="n">
        <v>13.210000038147</v>
      </c>
      <c r="G6767" s="7" t="n">
        <v>-194.669998168945</v>
      </c>
      <c r="H6767" s="7" t="n">
        <v>0.100000001490116</v>
      </c>
      <c r="I6767" s="7" t="n">
        <v>3</v>
      </c>
      <c r="J6767" s="7" t="n">
        <v>0</v>
      </c>
      <c r="K6767" s="7" t="n">
        <v>129</v>
      </c>
    </row>
    <row r="6768" spans="1:15">
      <c r="A6768" t="s">
        <v>4</v>
      </c>
      <c r="B6768" s="4" t="s">
        <v>5</v>
      </c>
      <c r="C6768" s="4" t="s">
        <v>10</v>
      </c>
    </row>
    <row r="6769" spans="1:11">
      <c r="A6769" t="n">
        <v>52727</v>
      </c>
      <c r="B6769" s="32" t="n">
        <v>16</v>
      </c>
      <c r="C6769" s="7" t="n">
        <v>250</v>
      </c>
    </row>
    <row r="6770" spans="1:11">
      <c r="A6770" t="s">
        <v>4</v>
      </c>
      <c r="B6770" s="4" t="s">
        <v>5</v>
      </c>
      <c r="C6770" s="4" t="s">
        <v>13</v>
      </c>
      <c r="D6770" s="4" t="s">
        <v>24</v>
      </c>
      <c r="E6770" s="4" t="s">
        <v>24</v>
      </c>
      <c r="F6770" s="4" t="s">
        <v>24</v>
      </c>
    </row>
    <row r="6771" spans="1:11">
      <c r="A6771" t="n">
        <v>52730</v>
      </c>
      <c r="B6771" s="39" t="n">
        <v>45</v>
      </c>
      <c r="C6771" s="7" t="n">
        <v>9</v>
      </c>
      <c r="D6771" s="7" t="n">
        <v>0.00999999977648258</v>
      </c>
      <c r="E6771" s="7" t="n">
        <v>0.00999999977648258</v>
      </c>
      <c r="F6771" s="7" t="n">
        <v>0.5</v>
      </c>
    </row>
    <row r="6772" spans="1:11">
      <c r="A6772" t="s">
        <v>4</v>
      </c>
      <c r="B6772" s="4" t="s">
        <v>5</v>
      </c>
      <c r="C6772" s="4" t="s">
        <v>10</v>
      </c>
      <c r="D6772" s="4" t="s">
        <v>13</v>
      </c>
      <c r="E6772" s="4" t="s">
        <v>13</v>
      </c>
      <c r="F6772" s="4" t="s">
        <v>6</v>
      </c>
    </row>
    <row r="6773" spans="1:11">
      <c r="A6773" t="n">
        <v>52744</v>
      </c>
      <c r="B6773" s="27" t="n">
        <v>47</v>
      </c>
      <c r="C6773" s="7" t="n">
        <v>11</v>
      </c>
      <c r="D6773" s="7" t="n">
        <v>0</v>
      </c>
      <c r="E6773" s="7" t="n">
        <v>0</v>
      </c>
      <c r="F6773" s="7" t="s">
        <v>454</v>
      </c>
    </row>
    <row r="6774" spans="1:11">
      <c r="A6774" t="s">
        <v>4</v>
      </c>
      <c r="B6774" s="4" t="s">
        <v>5</v>
      </c>
      <c r="C6774" s="4" t="s">
        <v>13</v>
      </c>
      <c r="D6774" s="4" t="s">
        <v>10</v>
      </c>
      <c r="E6774" s="4" t="s">
        <v>24</v>
      </c>
      <c r="F6774" s="4" t="s">
        <v>10</v>
      </c>
      <c r="G6774" s="4" t="s">
        <v>9</v>
      </c>
      <c r="H6774" s="4" t="s">
        <v>9</v>
      </c>
      <c r="I6774" s="4" t="s">
        <v>10</v>
      </c>
      <c r="J6774" s="4" t="s">
        <v>10</v>
      </c>
      <c r="K6774" s="4" t="s">
        <v>9</v>
      </c>
      <c r="L6774" s="4" t="s">
        <v>9</v>
      </c>
      <c r="M6774" s="4" t="s">
        <v>9</v>
      </c>
      <c r="N6774" s="4" t="s">
        <v>9</v>
      </c>
      <c r="O6774" s="4" t="s">
        <v>6</v>
      </c>
    </row>
    <row r="6775" spans="1:11">
      <c r="A6775" t="n">
        <v>52765</v>
      </c>
      <c r="B6775" s="15" t="n">
        <v>50</v>
      </c>
      <c r="C6775" s="7" t="n">
        <v>0</v>
      </c>
      <c r="D6775" s="7" t="n">
        <v>4178</v>
      </c>
      <c r="E6775" s="7" t="n">
        <v>1</v>
      </c>
      <c r="F6775" s="7" t="n">
        <v>0</v>
      </c>
      <c r="G6775" s="7" t="n">
        <v>0</v>
      </c>
      <c r="H6775" s="7" t="n">
        <v>0</v>
      </c>
      <c r="I6775" s="7" t="n">
        <v>0</v>
      </c>
      <c r="J6775" s="7" t="n">
        <v>65533</v>
      </c>
      <c r="K6775" s="7" t="n">
        <v>0</v>
      </c>
      <c r="L6775" s="7" t="n">
        <v>0</v>
      </c>
      <c r="M6775" s="7" t="n">
        <v>0</v>
      </c>
      <c r="N6775" s="7" t="n">
        <v>0</v>
      </c>
      <c r="O6775" s="7" t="s">
        <v>12</v>
      </c>
    </row>
    <row r="6776" spans="1:11">
      <c r="A6776" t="s">
        <v>4</v>
      </c>
      <c r="B6776" s="4" t="s">
        <v>5</v>
      </c>
      <c r="C6776" s="4" t="s">
        <v>10</v>
      </c>
    </row>
    <row r="6777" spans="1:11">
      <c r="A6777" t="n">
        <v>52804</v>
      </c>
      <c r="B6777" s="32" t="n">
        <v>16</v>
      </c>
      <c r="C6777" s="7" t="n">
        <v>100</v>
      </c>
    </row>
    <row r="6778" spans="1:11">
      <c r="A6778" t="s">
        <v>4</v>
      </c>
      <c r="B6778" s="4" t="s">
        <v>5</v>
      </c>
      <c r="C6778" s="4" t="s">
        <v>13</v>
      </c>
      <c r="D6778" s="4" t="s">
        <v>10</v>
      </c>
      <c r="E6778" s="4" t="s">
        <v>10</v>
      </c>
      <c r="F6778" s="4" t="s">
        <v>9</v>
      </c>
    </row>
    <row r="6779" spans="1:11">
      <c r="A6779" t="n">
        <v>52807</v>
      </c>
      <c r="B6779" s="40" t="n">
        <v>84</v>
      </c>
      <c r="C6779" s="7" t="n">
        <v>1</v>
      </c>
      <c r="D6779" s="7" t="n">
        <v>0</v>
      </c>
      <c r="E6779" s="7" t="n">
        <v>0</v>
      </c>
      <c r="F6779" s="7" t="n">
        <v>0</v>
      </c>
    </row>
    <row r="6780" spans="1:11">
      <c r="A6780" t="s">
        <v>4</v>
      </c>
      <c r="B6780" s="4" t="s">
        <v>5</v>
      </c>
      <c r="C6780" s="4" t="s">
        <v>13</v>
      </c>
      <c r="D6780" s="4" t="s">
        <v>10</v>
      </c>
      <c r="E6780" s="4" t="s">
        <v>24</v>
      </c>
    </row>
    <row r="6781" spans="1:11">
      <c r="A6781" t="n">
        <v>52817</v>
      </c>
      <c r="B6781" s="22" t="n">
        <v>58</v>
      </c>
      <c r="C6781" s="7" t="n">
        <v>3</v>
      </c>
      <c r="D6781" s="7" t="n">
        <v>1</v>
      </c>
      <c r="E6781" s="7" t="n">
        <v>1</v>
      </c>
    </row>
    <row r="6782" spans="1:11">
      <c r="A6782" t="s">
        <v>4</v>
      </c>
      <c r="B6782" s="4" t="s">
        <v>5</v>
      </c>
      <c r="C6782" s="4" t="s">
        <v>10</v>
      </c>
    </row>
    <row r="6783" spans="1:11">
      <c r="A6783" t="n">
        <v>52825</v>
      </c>
      <c r="B6783" s="32" t="n">
        <v>16</v>
      </c>
      <c r="C6783" s="7" t="n">
        <v>1</v>
      </c>
    </row>
    <row r="6784" spans="1:11">
      <c r="A6784" t="s">
        <v>4</v>
      </c>
      <c r="B6784" s="4" t="s">
        <v>5</v>
      </c>
      <c r="C6784" s="4" t="s">
        <v>13</v>
      </c>
      <c r="D6784" s="4" t="s">
        <v>10</v>
      </c>
      <c r="E6784" s="4" t="s">
        <v>24</v>
      </c>
    </row>
    <row r="6785" spans="1:15">
      <c r="A6785" t="n">
        <v>52828</v>
      </c>
      <c r="B6785" s="22" t="n">
        <v>58</v>
      </c>
      <c r="C6785" s="7" t="n">
        <v>103</v>
      </c>
      <c r="D6785" s="7" t="n">
        <v>500</v>
      </c>
      <c r="E6785" s="7" t="n">
        <v>1</v>
      </c>
    </row>
    <row r="6786" spans="1:15">
      <c r="A6786" t="s">
        <v>4</v>
      </c>
      <c r="B6786" s="4" t="s">
        <v>5</v>
      </c>
      <c r="C6786" s="4" t="s">
        <v>10</v>
      </c>
    </row>
    <row r="6787" spans="1:15">
      <c r="A6787" t="n">
        <v>52836</v>
      </c>
      <c r="B6787" s="32" t="n">
        <v>16</v>
      </c>
      <c r="C6787" s="7" t="n">
        <v>1000</v>
      </c>
    </row>
    <row r="6788" spans="1:15">
      <c r="A6788" t="s">
        <v>4</v>
      </c>
      <c r="B6788" s="4" t="s">
        <v>5</v>
      </c>
      <c r="C6788" s="4" t="s">
        <v>13</v>
      </c>
      <c r="D6788" s="4" t="s">
        <v>10</v>
      </c>
      <c r="E6788" s="4" t="s">
        <v>6</v>
      </c>
    </row>
    <row r="6789" spans="1:15">
      <c r="A6789" t="n">
        <v>52839</v>
      </c>
      <c r="B6789" s="48" t="n">
        <v>51</v>
      </c>
      <c r="C6789" s="7" t="n">
        <v>4</v>
      </c>
      <c r="D6789" s="7" t="n">
        <v>29</v>
      </c>
      <c r="E6789" s="7" t="s">
        <v>516</v>
      </c>
    </row>
    <row r="6790" spans="1:15">
      <c r="A6790" t="s">
        <v>4</v>
      </c>
      <c r="B6790" s="4" t="s">
        <v>5</v>
      </c>
      <c r="C6790" s="4" t="s">
        <v>10</v>
      </c>
    </row>
    <row r="6791" spans="1:15">
      <c r="A6791" t="n">
        <v>52852</v>
      </c>
      <c r="B6791" s="32" t="n">
        <v>16</v>
      </c>
      <c r="C6791" s="7" t="n">
        <v>0</v>
      </c>
    </row>
    <row r="6792" spans="1:15">
      <c r="A6792" t="s">
        <v>4</v>
      </c>
      <c r="B6792" s="4" t="s">
        <v>5</v>
      </c>
      <c r="C6792" s="4" t="s">
        <v>10</v>
      </c>
      <c r="D6792" s="4" t="s">
        <v>13</v>
      </c>
      <c r="E6792" s="4" t="s">
        <v>9</v>
      </c>
      <c r="F6792" s="4" t="s">
        <v>81</v>
      </c>
      <c r="G6792" s="4" t="s">
        <v>13</v>
      </c>
      <c r="H6792" s="4" t="s">
        <v>13</v>
      </c>
    </row>
    <row r="6793" spans="1:15">
      <c r="A6793" t="n">
        <v>52855</v>
      </c>
      <c r="B6793" s="49" t="n">
        <v>26</v>
      </c>
      <c r="C6793" s="7" t="n">
        <v>29</v>
      </c>
      <c r="D6793" s="7" t="n">
        <v>17</v>
      </c>
      <c r="E6793" s="7" t="n">
        <v>39343</v>
      </c>
      <c r="F6793" s="7" t="s">
        <v>517</v>
      </c>
      <c r="G6793" s="7" t="n">
        <v>2</v>
      </c>
      <c r="H6793" s="7" t="n">
        <v>0</v>
      </c>
    </row>
    <row r="6794" spans="1:15">
      <c r="A6794" t="s">
        <v>4</v>
      </c>
      <c r="B6794" s="4" t="s">
        <v>5</v>
      </c>
    </row>
    <row r="6795" spans="1:15">
      <c r="A6795" t="n">
        <v>52872</v>
      </c>
      <c r="B6795" s="50" t="n">
        <v>28</v>
      </c>
    </row>
    <row r="6796" spans="1:15">
      <c r="A6796" t="s">
        <v>4</v>
      </c>
      <c r="B6796" s="4" t="s">
        <v>5</v>
      </c>
      <c r="C6796" s="4" t="s">
        <v>13</v>
      </c>
      <c r="D6796" s="4" t="s">
        <v>10</v>
      </c>
      <c r="E6796" s="4" t="s">
        <v>6</v>
      </c>
    </row>
    <row r="6797" spans="1:15">
      <c r="A6797" t="n">
        <v>52873</v>
      </c>
      <c r="B6797" s="48" t="n">
        <v>51</v>
      </c>
      <c r="C6797" s="7" t="n">
        <v>4</v>
      </c>
      <c r="D6797" s="7" t="n">
        <v>27</v>
      </c>
      <c r="E6797" s="7" t="s">
        <v>148</v>
      </c>
    </row>
    <row r="6798" spans="1:15">
      <c r="A6798" t="s">
        <v>4</v>
      </c>
      <c r="B6798" s="4" t="s">
        <v>5</v>
      </c>
      <c r="C6798" s="4" t="s">
        <v>10</v>
      </c>
    </row>
    <row r="6799" spans="1:15">
      <c r="A6799" t="n">
        <v>52886</v>
      </c>
      <c r="B6799" s="32" t="n">
        <v>16</v>
      </c>
      <c r="C6799" s="7" t="n">
        <v>0</v>
      </c>
    </row>
    <row r="6800" spans="1:15">
      <c r="A6800" t="s">
        <v>4</v>
      </c>
      <c r="B6800" s="4" t="s">
        <v>5</v>
      </c>
      <c r="C6800" s="4" t="s">
        <v>10</v>
      </c>
      <c r="D6800" s="4" t="s">
        <v>13</v>
      </c>
      <c r="E6800" s="4" t="s">
        <v>9</v>
      </c>
      <c r="F6800" s="4" t="s">
        <v>81</v>
      </c>
      <c r="G6800" s="4" t="s">
        <v>13</v>
      </c>
      <c r="H6800" s="4" t="s">
        <v>13</v>
      </c>
    </row>
    <row r="6801" spans="1:8">
      <c r="A6801" t="n">
        <v>52889</v>
      </c>
      <c r="B6801" s="49" t="n">
        <v>26</v>
      </c>
      <c r="C6801" s="7" t="n">
        <v>27</v>
      </c>
      <c r="D6801" s="7" t="n">
        <v>17</v>
      </c>
      <c r="E6801" s="7" t="n">
        <v>31334</v>
      </c>
      <c r="F6801" s="7" t="s">
        <v>518</v>
      </c>
      <c r="G6801" s="7" t="n">
        <v>2</v>
      </c>
      <c r="H6801" s="7" t="n">
        <v>0</v>
      </c>
    </row>
    <row r="6802" spans="1:8">
      <c r="A6802" t="s">
        <v>4</v>
      </c>
      <c r="B6802" s="4" t="s">
        <v>5</v>
      </c>
    </row>
    <row r="6803" spans="1:8">
      <c r="A6803" t="n">
        <v>52912</v>
      </c>
      <c r="B6803" s="50" t="n">
        <v>28</v>
      </c>
    </row>
    <row r="6804" spans="1:8">
      <c r="A6804" t="s">
        <v>4</v>
      </c>
      <c r="B6804" s="4" t="s">
        <v>5</v>
      </c>
      <c r="C6804" s="4" t="s">
        <v>10</v>
      </c>
      <c r="D6804" s="4" t="s">
        <v>13</v>
      </c>
    </row>
    <row r="6805" spans="1:8">
      <c r="A6805" t="n">
        <v>52913</v>
      </c>
      <c r="B6805" s="51" t="n">
        <v>89</v>
      </c>
      <c r="C6805" s="7" t="n">
        <v>65533</v>
      </c>
      <c r="D6805" s="7" t="n">
        <v>1</v>
      </c>
    </row>
    <row r="6806" spans="1:8">
      <c r="A6806" t="s">
        <v>4</v>
      </c>
      <c r="B6806" s="4" t="s">
        <v>5</v>
      </c>
      <c r="C6806" s="4" t="s">
        <v>13</v>
      </c>
      <c r="D6806" s="4" t="s">
        <v>10</v>
      </c>
      <c r="E6806" s="4" t="s">
        <v>24</v>
      </c>
    </row>
    <row r="6807" spans="1:8">
      <c r="A6807" t="n">
        <v>52917</v>
      </c>
      <c r="B6807" s="22" t="n">
        <v>58</v>
      </c>
      <c r="C6807" s="7" t="n">
        <v>101</v>
      </c>
      <c r="D6807" s="7" t="n">
        <v>500</v>
      </c>
      <c r="E6807" s="7" t="n">
        <v>1</v>
      </c>
    </row>
    <row r="6808" spans="1:8">
      <c r="A6808" t="s">
        <v>4</v>
      </c>
      <c r="B6808" s="4" t="s">
        <v>5</v>
      </c>
      <c r="C6808" s="4" t="s">
        <v>13</v>
      </c>
      <c r="D6808" s="4" t="s">
        <v>10</v>
      </c>
    </row>
    <row r="6809" spans="1:8">
      <c r="A6809" t="n">
        <v>52925</v>
      </c>
      <c r="B6809" s="22" t="n">
        <v>58</v>
      </c>
      <c r="C6809" s="7" t="n">
        <v>254</v>
      </c>
      <c r="D6809" s="7" t="n">
        <v>0</v>
      </c>
    </row>
    <row r="6810" spans="1:8">
      <c r="A6810" t="s">
        <v>4</v>
      </c>
      <c r="B6810" s="4" t="s">
        <v>5</v>
      </c>
      <c r="C6810" s="4" t="s">
        <v>13</v>
      </c>
      <c r="D6810" s="4" t="s">
        <v>13</v>
      </c>
      <c r="E6810" s="4" t="s">
        <v>24</v>
      </c>
      <c r="F6810" s="4" t="s">
        <v>24</v>
      </c>
      <c r="G6810" s="4" t="s">
        <v>24</v>
      </c>
      <c r="H6810" s="4" t="s">
        <v>10</v>
      </c>
    </row>
    <row r="6811" spans="1:8">
      <c r="A6811" t="n">
        <v>52929</v>
      </c>
      <c r="B6811" s="39" t="n">
        <v>45</v>
      </c>
      <c r="C6811" s="7" t="n">
        <v>2</v>
      </c>
      <c r="D6811" s="7" t="n">
        <v>3</v>
      </c>
      <c r="E6811" s="7" t="n">
        <v>-3.20000004768372</v>
      </c>
      <c r="F6811" s="7" t="n">
        <v>13.8699998855591</v>
      </c>
      <c r="G6811" s="7" t="n">
        <v>-192.860000610352</v>
      </c>
      <c r="H6811" s="7" t="n">
        <v>0</v>
      </c>
    </row>
    <row r="6812" spans="1:8">
      <c r="A6812" t="s">
        <v>4</v>
      </c>
      <c r="B6812" s="4" t="s">
        <v>5</v>
      </c>
      <c r="C6812" s="4" t="s">
        <v>13</v>
      </c>
      <c r="D6812" s="4" t="s">
        <v>13</v>
      </c>
      <c r="E6812" s="4" t="s">
        <v>24</v>
      </c>
      <c r="F6812" s="4" t="s">
        <v>24</v>
      </c>
      <c r="G6812" s="4" t="s">
        <v>24</v>
      </c>
      <c r="H6812" s="4" t="s">
        <v>10</v>
      </c>
      <c r="I6812" s="4" t="s">
        <v>13</v>
      </c>
    </row>
    <row r="6813" spans="1:8">
      <c r="A6813" t="n">
        <v>52946</v>
      </c>
      <c r="B6813" s="39" t="n">
        <v>45</v>
      </c>
      <c r="C6813" s="7" t="n">
        <v>4</v>
      </c>
      <c r="D6813" s="7" t="n">
        <v>3</v>
      </c>
      <c r="E6813" s="7" t="n">
        <v>0.409999996423721</v>
      </c>
      <c r="F6813" s="7" t="n">
        <v>325.540008544922</v>
      </c>
      <c r="G6813" s="7" t="n">
        <v>0</v>
      </c>
      <c r="H6813" s="7" t="n">
        <v>0</v>
      </c>
      <c r="I6813" s="7" t="n">
        <v>0</v>
      </c>
    </row>
    <row r="6814" spans="1:8">
      <c r="A6814" t="s">
        <v>4</v>
      </c>
      <c r="B6814" s="4" t="s">
        <v>5</v>
      </c>
      <c r="C6814" s="4" t="s">
        <v>13</v>
      </c>
      <c r="D6814" s="4" t="s">
        <v>13</v>
      </c>
      <c r="E6814" s="4" t="s">
        <v>24</v>
      </c>
      <c r="F6814" s="4" t="s">
        <v>10</v>
      </c>
    </row>
    <row r="6815" spans="1:8">
      <c r="A6815" t="n">
        <v>52964</v>
      </c>
      <c r="B6815" s="39" t="n">
        <v>45</v>
      </c>
      <c r="C6815" s="7" t="n">
        <v>5</v>
      </c>
      <c r="D6815" s="7" t="n">
        <v>3</v>
      </c>
      <c r="E6815" s="7" t="n">
        <v>8.5</v>
      </c>
      <c r="F6815" s="7" t="n">
        <v>0</v>
      </c>
    </row>
    <row r="6816" spans="1:8">
      <c r="A6816" t="s">
        <v>4</v>
      </c>
      <c r="B6816" s="4" t="s">
        <v>5</v>
      </c>
      <c r="C6816" s="4" t="s">
        <v>13</v>
      </c>
      <c r="D6816" s="4" t="s">
        <v>13</v>
      </c>
      <c r="E6816" s="4" t="s">
        <v>24</v>
      </c>
      <c r="F6816" s="4" t="s">
        <v>10</v>
      </c>
    </row>
    <row r="6817" spans="1:9">
      <c r="A6817" t="n">
        <v>52973</v>
      </c>
      <c r="B6817" s="39" t="n">
        <v>45</v>
      </c>
      <c r="C6817" s="7" t="n">
        <v>11</v>
      </c>
      <c r="D6817" s="7" t="n">
        <v>3</v>
      </c>
      <c r="E6817" s="7" t="n">
        <v>39.4000015258789</v>
      </c>
      <c r="F6817" s="7" t="n">
        <v>0</v>
      </c>
    </row>
    <row r="6818" spans="1:9">
      <c r="A6818" t="s">
        <v>4</v>
      </c>
      <c r="B6818" s="4" t="s">
        <v>5</v>
      </c>
      <c r="C6818" s="4" t="s">
        <v>13</v>
      </c>
      <c r="D6818" s="4" t="s">
        <v>13</v>
      </c>
      <c r="E6818" s="4" t="s">
        <v>24</v>
      </c>
      <c r="F6818" s="4" t="s">
        <v>24</v>
      </c>
      <c r="G6818" s="4" t="s">
        <v>24</v>
      </c>
      <c r="H6818" s="4" t="s">
        <v>10</v>
      </c>
    </row>
    <row r="6819" spans="1:9">
      <c r="A6819" t="n">
        <v>52982</v>
      </c>
      <c r="B6819" s="39" t="n">
        <v>45</v>
      </c>
      <c r="C6819" s="7" t="n">
        <v>2</v>
      </c>
      <c r="D6819" s="7" t="n">
        <v>3</v>
      </c>
      <c r="E6819" s="7" t="n">
        <v>-3.6800000667572</v>
      </c>
      <c r="F6819" s="7" t="n">
        <v>13.3500003814697</v>
      </c>
      <c r="G6819" s="7" t="n">
        <v>-192.339996337891</v>
      </c>
      <c r="H6819" s="7" t="n">
        <v>20000</v>
      </c>
    </row>
    <row r="6820" spans="1:9">
      <c r="A6820" t="s">
        <v>4</v>
      </c>
      <c r="B6820" s="4" t="s">
        <v>5</v>
      </c>
      <c r="C6820" s="4" t="s">
        <v>13</v>
      </c>
      <c r="D6820" s="4" t="s">
        <v>13</v>
      </c>
      <c r="E6820" s="4" t="s">
        <v>24</v>
      </c>
      <c r="F6820" s="4" t="s">
        <v>24</v>
      </c>
      <c r="G6820" s="4" t="s">
        <v>24</v>
      </c>
      <c r="H6820" s="4" t="s">
        <v>10</v>
      </c>
      <c r="I6820" s="4" t="s">
        <v>13</v>
      </c>
    </row>
    <row r="6821" spans="1:9">
      <c r="A6821" t="n">
        <v>52999</v>
      </c>
      <c r="B6821" s="39" t="n">
        <v>45</v>
      </c>
      <c r="C6821" s="7" t="n">
        <v>4</v>
      </c>
      <c r="D6821" s="7" t="n">
        <v>3</v>
      </c>
      <c r="E6821" s="7" t="n">
        <v>6.59999990463257</v>
      </c>
      <c r="F6821" s="7" t="n">
        <v>339.670013427734</v>
      </c>
      <c r="G6821" s="7" t="n">
        <v>0</v>
      </c>
      <c r="H6821" s="7" t="n">
        <v>20000</v>
      </c>
      <c r="I6821" s="7" t="n">
        <v>1</v>
      </c>
    </row>
    <row r="6822" spans="1:9">
      <c r="A6822" t="s">
        <v>4</v>
      </c>
      <c r="B6822" s="4" t="s">
        <v>5</v>
      </c>
      <c r="C6822" s="4" t="s">
        <v>13</v>
      </c>
      <c r="D6822" s="4" t="s">
        <v>13</v>
      </c>
      <c r="E6822" s="4" t="s">
        <v>24</v>
      </c>
      <c r="F6822" s="4" t="s">
        <v>10</v>
      </c>
    </row>
    <row r="6823" spans="1:9">
      <c r="A6823" t="n">
        <v>53017</v>
      </c>
      <c r="B6823" s="39" t="n">
        <v>45</v>
      </c>
      <c r="C6823" s="7" t="n">
        <v>5</v>
      </c>
      <c r="D6823" s="7" t="n">
        <v>3</v>
      </c>
      <c r="E6823" s="7" t="n">
        <v>8</v>
      </c>
      <c r="F6823" s="7" t="n">
        <v>20000</v>
      </c>
    </row>
    <row r="6824" spans="1:9">
      <c r="A6824" t="s">
        <v>4</v>
      </c>
      <c r="B6824" s="4" t="s">
        <v>5</v>
      </c>
      <c r="C6824" s="4" t="s">
        <v>10</v>
      </c>
      <c r="D6824" s="4" t="s">
        <v>10</v>
      </c>
      <c r="E6824" s="4" t="s">
        <v>10</v>
      </c>
    </row>
    <row r="6825" spans="1:9">
      <c r="A6825" t="n">
        <v>53026</v>
      </c>
      <c r="B6825" s="45" t="n">
        <v>61</v>
      </c>
      <c r="C6825" s="7" t="n">
        <v>0</v>
      </c>
      <c r="D6825" s="7" t="n">
        <v>11</v>
      </c>
      <c r="E6825" s="7" t="n">
        <v>1000</v>
      </c>
    </row>
    <row r="6826" spans="1:9">
      <c r="A6826" t="s">
        <v>4</v>
      </c>
      <c r="B6826" s="4" t="s">
        <v>5</v>
      </c>
      <c r="C6826" s="4" t="s">
        <v>10</v>
      </c>
      <c r="D6826" s="4" t="s">
        <v>10</v>
      </c>
      <c r="E6826" s="4" t="s">
        <v>10</v>
      </c>
    </row>
    <row r="6827" spans="1:9">
      <c r="A6827" t="n">
        <v>53033</v>
      </c>
      <c r="B6827" s="45" t="n">
        <v>61</v>
      </c>
      <c r="C6827" s="7" t="n">
        <v>61489</v>
      </c>
      <c r="D6827" s="7" t="n">
        <v>11</v>
      </c>
      <c r="E6827" s="7" t="n">
        <v>1000</v>
      </c>
    </row>
    <row r="6828" spans="1:9">
      <c r="A6828" t="s">
        <v>4</v>
      </c>
      <c r="B6828" s="4" t="s">
        <v>5</v>
      </c>
      <c r="C6828" s="4" t="s">
        <v>10</v>
      </c>
      <c r="D6828" s="4" t="s">
        <v>10</v>
      </c>
      <c r="E6828" s="4" t="s">
        <v>10</v>
      </c>
    </row>
    <row r="6829" spans="1:9">
      <c r="A6829" t="n">
        <v>53040</v>
      </c>
      <c r="B6829" s="45" t="n">
        <v>61</v>
      </c>
      <c r="C6829" s="7" t="n">
        <v>61490</v>
      </c>
      <c r="D6829" s="7" t="n">
        <v>11</v>
      </c>
      <c r="E6829" s="7" t="n">
        <v>1000</v>
      </c>
    </row>
    <row r="6830" spans="1:9">
      <c r="A6830" t="s">
        <v>4</v>
      </c>
      <c r="B6830" s="4" t="s">
        <v>5</v>
      </c>
      <c r="C6830" s="4" t="s">
        <v>10</v>
      </c>
      <c r="D6830" s="4" t="s">
        <v>10</v>
      </c>
      <c r="E6830" s="4" t="s">
        <v>10</v>
      </c>
    </row>
    <row r="6831" spans="1:9">
      <c r="A6831" t="n">
        <v>53047</v>
      </c>
      <c r="B6831" s="45" t="n">
        <v>61</v>
      </c>
      <c r="C6831" s="7" t="n">
        <v>61488</v>
      </c>
      <c r="D6831" s="7" t="n">
        <v>11</v>
      </c>
      <c r="E6831" s="7" t="n">
        <v>1000</v>
      </c>
    </row>
    <row r="6832" spans="1:9">
      <c r="A6832" t="s">
        <v>4</v>
      </c>
      <c r="B6832" s="4" t="s">
        <v>5</v>
      </c>
      <c r="C6832" s="4" t="s">
        <v>10</v>
      </c>
      <c r="D6832" s="4" t="s">
        <v>10</v>
      </c>
      <c r="E6832" s="4" t="s">
        <v>10</v>
      </c>
    </row>
    <row r="6833" spans="1:9">
      <c r="A6833" t="n">
        <v>53054</v>
      </c>
      <c r="B6833" s="45" t="n">
        <v>61</v>
      </c>
      <c r="C6833" s="7" t="n">
        <v>3</v>
      </c>
      <c r="D6833" s="7" t="n">
        <v>11</v>
      </c>
      <c r="E6833" s="7" t="n">
        <v>1000</v>
      </c>
    </row>
    <row r="6834" spans="1:9">
      <c r="A6834" t="s">
        <v>4</v>
      </c>
      <c r="B6834" s="4" t="s">
        <v>5</v>
      </c>
      <c r="C6834" s="4" t="s">
        <v>10</v>
      </c>
      <c r="D6834" s="4" t="s">
        <v>10</v>
      </c>
      <c r="E6834" s="4" t="s">
        <v>10</v>
      </c>
    </row>
    <row r="6835" spans="1:9">
      <c r="A6835" t="n">
        <v>53061</v>
      </c>
      <c r="B6835" s="45" t="n">
        <v>61</v>
      </c>
      <c r="C6835" s="7" t="n">
        <v>5</v>
      </c>
      <c r="D6835" s="7" t="n">
        <v>11</v>
      </c>
      <c r="E6835" s="7" t="n">
        <v>1000</v>
      </c>
    </row>
    <row r="6836" spans="1:9">
      <c r="A6836" t="s">
        <v>4</v>
      </c>
      <c r="B6836" s="4" t="s">
        <v>5</v>
      </c>
      <c r="C6836" s="4" t="s">
        <v>10</v>
      </c>
      <c r="D6836" s="4" t="s">
        <v>10</v>
      </c>
      <c r="E6836" s="4" t="s">
        <v>10</v>
      </c>
    </row>
    <row r="6837" spans="1:9">
      <c r="A6837" t="n">
        <v>53068</v>
      </c>
      <c r="B6837" s="45" t="n">
        <v>61</v>
      </c>
      <c r="C6837" s="7" t="n">
        <v>6</v>
      </c>
      <c r="D6837" s="7" t="n">
        <v>11</v>
      </c>
      <c r="E6837" s="7" t="n">
        <v>1000</v>
      </c>
    </row>
    <row r="6838" spans="1:9">
      <c r="A6838" t="s">
        <v>4</v>
      </c>
      <c r="B6838" s="4" t="s">
        <v>5</v>
      </c>
      <c r="C6838" s="4" t="s">
        <v>10</v>
      </c>
      <c r="D6838" s="4" t="s">
        <v>10</v>
      </c>
      <c r="E6838" s="4" t="s">
        <v>10</v>
      </c>
    </row>
    <row r="6839" spans="1:9">
      <c r="A6839" t="n">
        <v>53075</v>
      </c>
      <c r="B6839" s="45" t="n">
        <v>61</v>
      </c>
      <c r="C6839" s="7" t="n">
        <v>7032</v>
      </c>
      <c r="D6839" s="7" t="n">
        <v>11</v>
      </c>
      <c r="E6839" s="7" t="n">
        <v>1000</v>
      </c>
    </row>
    <row r="6840" spans="1:9">
      <c r="A6840" t="s">
        <v>4</v>
      </c>
      <c r="B6840" s="4" t="s">
        <v>5</v>
      </c>
      <c r="C6840" s="4" t="s">
        <v>10</v>
      </c>
      <c r="D6840" s="4" t="s">
        <v>13</v>
      </c>
      <c r="E6840" s="4" t="s">
        <v>13</v>
      </c>
      <c r="F6840" s="4" t="s">
        <v>6</v>
      </c>
    </row>
    <row r="6841" spans="1:9">
      <c r="A6841" t="n">
        <v>53082</v>
      </c>
      <c r="B6841" s="27" t="n">
        <v>47</v>
      </c>
      <c r="C6841" s="7" t="n">
        <v>27</v>
      </c>
      <c r="D6841" s="7" t="n">
        <v>0</v>
      </c>
      <c r="E6841" s="7" t="n">
        <v>0</v>
      </c>
      <c r="F6841" s="7" t="s">
        <v>54</v>
      </c>
    </row>
    <row r="6842" spans="1:9">
      <c r="A6842" t="s">
        <v>4</v>
      </c>
      <c r="B6842" s="4" t="s">
        <v>5</v>
      </c>
      <c r="C6842" s="4" t="s">
        <v>10</v>
      </c>
      <c r="D6842" s="4" t="s">
        <v>24</v>
      </c>
      <c r="E6842" s="4" t="s">
        <v>24</v>
      </c>
      <c r="F6842" s="4" t="s">
        <v>24</v>
      </c>
      <c r="G6842" s="4" t="s">
        <v>24</v>
      </c>
    </row>
    <row r="6843" spans="1:9">
      <c r="A6843" t="n">
        <v>53095</v>
      </c>
      <c r="B6843" s="37" t="n">
        <v>46</v>
      </c>
      <c r="C6843" s="7" t="n">
        <v>27</v>
      </c>
      <c r="D6843" s="7" t="n">
        <v>-0.850000023841858</v>
      </c>
      <c r="E6843" s="7" t="n">
        <v>13.210000038147</v>
      </c>
      <c r="F6843" s="7" t="n">
        <v>-194.389999389648</v>
      </c>
      <c r="G6843" s="7" t="n">
        <v>310</v>
      </c>
    </row>
    <row r="6844" spans="1:9">
      <c r="A6844" t="s">
        <v>4</v>
      </c>
      <c r="B6844" s="4" t="s">
        <v>5</v>
      </c>
      <c r="C6844" s="4" t="s">
        <v>10</v>
      </c>
      <c r="D6844" s="4" t="s">
        <v>24</v>
      </c>
      <c r="E6844" s="4" t="s">
        <v>24</v>
      </c>
      <c r="F6844" s="4" t="s">
        <v>24</v>
      </c>
      <c r="G6844" s="4" t="s">
        <v>24</v>
      </c>
    </row>
    <row r="6845" spans="1:9">
      <c r="A6845" t="n">
        <v>53114</v>
      </c>
      <c r="B6845" s="37" t="n">
        <v>46</v>
      </c>
      <c r="C6845" s="7" t="n">
        <v>29</v>
      </c>
      <c r="D6845" s="7" t="n">
        <v>-1.61000001430511</v>
      </c>
      <c r="E6845" s="7" t="n">
        <v>13.210000038147</v>
      </c>
      <c r="F6845" s="7" t="n">
        <v>-195.470001220703</v>
      </c>
      <c r="G6845" s="7" t="n">
        <v>329.5</v>
      </c>
    </row>
    <row r="6846" spans="1:9">
      <c r="A6846" t="s">
        <v>4</v>
      </c>
      <c r="B6846" s="4" t="s">
        <v>5</v>
      </c>
      <c r="C6846" s="4" t="s">
        <v>10</v>
      </c>
      <c r="D6846" s="4" t="s">
        <v>24</v>
      </c>
      <c r="E6846" s="4" t="s">
        <v>24</v>
      </c>
      <c r="F6846" s="4" t="s">
        <v>24</v>
      </c>
      <c r="G6846" s="4" t="s">
        <v>24</v>
      </c>
    </row>
    <row r="6847" spans="1:9">
      <c r="A6847" t="n">
        <v>53133</v>
      </c>
      <c r="B6847" s="37" t="n">
        <v>46</v>
      </c>
      <c r="C6847" s="7" t="n">
        <v>11</v>
      </c>
      <c r="D6847" s="7" t="n">
        <v>-4.23000001907349</v>
      </c>
      <c r="E6847" s="7" t="n">
        <v>13.210000038147</v>
      </c>
      <c r="F6847" s="7" t="n">
        <v>-191.089996337891</v>
      </c>
      <c r="G6847" s="7" t="n">
        <v>134.399993896484</v>
      </c>
    </row>
    <row r="6848" spans="1:9">
      <c r="A6848" t="s">
        <v>4</v>
      </c>
      <c r="B6848" s="4" t="s">
        <v>5</v>
      </c>
      <c r="C6848" s="4" t="s">
        <v>13</v>
      </c>
      <c r="D6848" s="4" t="s">
        <v>10</v>
      </c>
      <c r="E6848" s="4" t="s">
        <v>10</v>
      </c>
      <c r="F6848" s="4" t="s">
        <v>9</v>
      </c>
    </row>
    <row r="6849" spans="1:7">
      <c r="A6849" t="n">
        <v>53152</v>
      </c>
      <c r="B6849" s="40" t="n">
        <v>84</v>
      </c>
      <c r="C6849" s="7" t="n">
        <v>0</v>
      </c>
      <c r="D6849" s="7" t="n">
        <v>0</v>
      </c>
      <c r="E6849" s="7" t="n">
        <v>0</v>
      </c>
      <c r="F6849" s="7" t="n">
        <v>1045220557</v>
      </c>
    </row>
    <row r="6850" spans="1:7">
      <c r="A6850" t="s">
        <v>4</v>
      </c>
      <c r="B6850" s="4" t="s">
        <v>5</v>
      </c>
      <c r="C6850" s="4" t="s">
        <v>13</v>
      </c>
    </row>
    <row r="6851" spans="1:7">
      <c r="A6851" t="n">
        <v>53162</v>
      </c>
      <c r="B6851" s="43" t="n">
        <v>116</v>
      </c>
      <c r="C6851" s="7" t="n">
        <v>0</v>
      </c>
    </row>
    <row r="6852" spans="1:7">
      <c r="A6852" t="s">
        <v>4</v>
      </c>
      <c r="B6852" s="4" t="s">
        <v>5</v>
      </c>
      <c r="C6852" s="4" t="s">
        <v>13</v>
      </c>
      <c r="D6852" s="4" t="s">
        <v>10</v>
      </c>
    </row>
    <row r="6853" spans="1:7">
      <c r="A6853" t="n">
        <v>53164</v>
      </c>
      <c r="B6853" s="43" t="n">
        <v>116</v>
      </c>
      <c r="C6853" s="7" t="n">
        <v>2</v>
      </c>
      <c r="D6853" s="7" t="n">
        <v>1</v>
      </c>
    </row>
    <row r="6854" spans="1:7">
      <c r="A6854" t="s">
        <v>4</v>
      </c>
      <c r="B6854" s="4" t="s">
        <v>5</v>
      </c>
      <c r="C6854" s="4" t="s">
        <v>13</v>
      </c>
      <c r="D6854" s="4" t="s">
        <v>9</v>
      </c>
    </row>
    <row r="6855" spans="1:7">
      <c r="A6855" t="n">
        <v>53168</v>
      </c>
      <c r="B6855" s="43" t="n">
        <v>116</v>
      </c>
      <c r="C6855" s="7" t="n">
        <v>5</v>
      </c>
      <c r="D6855" s="7" t="n">
        <v>1128792064</v>
      </c>
    </row>
    <row r="6856" spans="1:7">
      <c r="A6856" t="s">
        <v>4</v>
      </c>
      <c r="B6856" s="4" t="s">
        <v>5</v>
      </c>
      <c r="C6856" s="4" t="s">
        <v>13</v>
      </c>
      <c r="D6856" s="4" t="s">
        <v>10</v>
      </c>
    </row>
    <row r="6857" spans="1:7">
      <c r="A6857" t="n">
        <v>53174</v>
      </c>
      <c r="B6857" s="43" t="n">
        <v>116</v>
      </c>
      <c r="C6857" s="7" t="n">
        <v>6</v>
      </c>
      <c r="D6857" s="7" t="n">
        <v>1</v>
      </c>
    </row>
    <row r="6858" spans="1:7">
      <c r="A6858" t="s">
        <v>4</v>
      </c>
      <c r="B6858" s="4" t="s">
        <v>5</v>
      </c>
      <c r="C6858" s="4" t="s">
        <v>13</v>
      </c>
      <c r="D6858" s="4" t="s">
        <v>10</v>
      </c>
    </row>
    <row r="6859" spans="1:7">
      <c r="A6859" t="n">
        <v>53178</v>
      </c>
      <c r="B6859" s="22" t="n">
        <v>58</v>
      </c>
      <c r="C6859" s="7" t="n">
        <v>255</v>
      </c>
      <c r="D6859" s="7" t="n">
        <v>0</v>
      </c>
    </row>
    <row r="6860" spans="1:7">
      <c r="A6860" t="s">
        <v>4</v>
      </c>
      <c r="B6860" s="4" t="s">
        <v>5</v>
      </c>
      <c r="C6860" s="4" t="s">
        <v>10</v>
      </c>
    </row>
    <row r="6861" spans="1:7">
      <c r="A6861" t="n">
        <v>53182</v>
      </c>
      <c r="B6861" s="32" t="n">
        <v>16</v>
      </c>
      <c r="C6861" s="7" t="n">
        <v>500</v>
      </c>
    </row>
    <row r="6862" spans="1:7">
      <c r="A6862" t="s">
        <v>4</v>
      </c>
      <c r="B6862" s="4" t="s">
        <v>5</v>
      </c>
      <c r="C6862" s="4" t="s">
        <v>6</v>
      </c>
      <c r="D6862" s="4" t="s">
        <v>10</v>
      </c>
    </row>
    <row r="6863" spans="1:7">
      <c r="A6863" t="n">
        <v>53185</v>
      </c>
      <c r="B6863" s="74" t="n">
        <v>29</v>
      </c>
      <c r="C6863" s="7" t="s">
        <v>514</v>
      </c>
      <c r="D6863" s="7" t="n">
        <v>65533</v>
      </c>
    </row>
    <row r="6864" spans="1:7">
      <c r="A6864" t="s">
        <v>4</v>
      </c>
      <c r="B6864" s="4" t="s">
        <v>5</v>
      </c>
      <c r="C6864" s="4" t="s">
        <v>13</v>
      </c>
      <c r="D6864" s="4" t="s">
        <v>10</v>
      </c>
      <c r="E6864" s="4" t="s">
        <v>6</v>
      </c>
    </row>
    <row r="6865" spans="1:6">
      <c r="A6865" t="n">
        <v>53194</v>
      </c>
      <c r="B6865" s="48" t="n">
        <v>51</v>
      </c>
      <c r="C6865" s="7" t="n">
        <v>4</v>
      </c>
      <c r="D6865" s="7" t="n">
        <v>11</v>
      </c>
      <c r="E6865" s="7" t="s">
        <v>320</v>
      </c>
    </row>
    <row r="6866" spans="1:6">
      <c r="A6866" t="s">
        <v>4</v>
      </c>
      <c r="B6866" s="4" t="s">
        <v>5</v>
      </c>
      <c r="C6866" s="4" t="s">
        <v>10</v>
      </c>
    </row>
    <row r="6867" spans="1:6">
      <c r="A6867" t="n">
        <v>53208</v>
      </c>
      <c r="B6867" s="32" t="n">
        <v>16</v>
      </c>
      <c r="C6867" s="7" t="n">
        <v>0</v>
      </c>
    </row>
    <row r="6868" spans="1:6">
      <c r="A6868" t="s">
        <v>4</v>
      </c>
      <c r="B6868" s="4" t="s">
        <v>5</v>
      </c>
      <c r="C6868" s="4" t="s">
        <v>10</v>
      </c>
      <c r="D6868" s="4" t="s">
        <v>13</v>
      </c>
      <c r="E6868" s="4" t="s">
        <v>9</v>
      </c>
      <c r="F6868" s="4" t="s">
        <v>81</v>
      </c>
      <c r="G6868" s="4" t="s">
        <v>13</v>
      </c>
      <c r="H6868" s="4" t="s">
        <v>13</v>
      </c>
      <c r="I6868" s="4" t="s">
        <v>13</v>
      </c>
      <c r="J6868" s="4" t="s">
        <v>9</v>
      </c>
      <c r="K6868" s="4" t="s">
        <v>81</v>
      </c>
      <c r="L6868" s="4" t="s">
        <v>13</v>
      </c>
      <c r="M6868" s="4" t="s">
        <v>13</v>
      </c>
    </row>
    <row r="6869" spans="1:6">
      <c r="A6869" t="n">
        <v>53211</v>
      </c>
      <c r="B6869" s="49" t="n">
        <v>26</v>
      </c>
      <c r="C6869" s="7" t="n">
        <v>11</v>
      </c>
      <c r="D6869" s="7" t="n">
        <v>17</v>
      </c>
      <c r="E6869" s="7" t="n">
        <v>10302</v>
      </c>
      <c r="F6869" s="7" t="s">
        <v>519</v>
      </c>
      <c r="G6869" s="7" t="n">
        <v>2</v>
      </c>
      <c r="H6869" s="7" t="n">
        <v>3</v>
      </c>
      <c r="I6869" s="7" t="n">
        <v>17</v>
      </c>
      <c r="J6869" s="7" t="n">
        <v>10303</v>
      </c>
      <c r="K6869" s="7" t="s">
        <v>520</v>
      </c>
      <c r="L6869" s="7" t="n">
        <v>2</v>
      </c>
      <c r="M6869" s="7" t="n">
        <v>0</v>
      </c>
    </row>
    <row r="6870" spans="1:6">
      <c r="A6870" t="s">
        <v>4</v>
      </c>
      <c r="B6870" s="4" t="s">
        <v>5</v>
      </c>
    </row>
    <row r="6871" spans="1:6">
      <c r="A6871" t="n">
        <v>53346</v>
      </c>
      <c r="B6871" s="50" t="n">
        <v>28</v>
      </c>
    </row>
    <row r="6872" spans="1:6">
      <c r="A6872" t="s">
        <v>4</v>
      </c>
      <c r="B6872" s="4" t="s">
        <v>5</v>
      </c>
      <c r="C6872" s="4" t="s">
        <v>6</v>
      </c>
      <c r="D6872" s="4" t="s">
        <v>10</v>
      </c>
    </row>
    <row r="6873" spans="1:6">
      <c r="A6873" t="n">
        <v>53347</v>
      </c>
      <c r="B6873" s="74" t="n">
        <v>29</v>
      </c>
      <c r="C6873" s="7" t="s">
        <v>12</v>
      </c>
      <c r="D6873" s="7" t="n">
        <v>65533</v>
      </c>
    </row>
    <row r="6874" spans="1:6">
      <c r="A6874" t="s">
        <v>4</v>
      </c>
      <c r="B6874" s="4" t="s">
        <v>5</v>
      </c>
      <c r="C6874" s="4" t="s">
        <v>13</v>
      </c>
      <c r="D6874" s="4" t="s">
        <v>10</v>
      </c>
      <c r="E6874" s="4" t="s">
        <v>6</v>
      </c>
    </row>
    <row r="6875" spans="1:6">
      <c r="A6875" t="n">
        <v>53351</v>
      </c>
      <c r="B6875" s="48" t="n">
        <v>51</v>
      </c>
      <c r="C6875" s="7" t="n">
        <v>4</v>
      </c>
      <c r="D6875" s="7" t="n">
        <v>7032</v>
      </c>
      <c r="E6875" s="7" t="s">
        <v>84</v>
      </c>
    </row>
    <row r="6876" spans="1:6">
      <c r="A6876" t="s">
        <v>4</v>
      </c>
      <c r="B6876" s="4" t="s">
        <v>5</v>
      </c>
      <c r="C6876" s="4" t="s">
        <v>10</v>
      </c>
    </row>
    <row r="6877" spans="1:6">
      <c r="A6877" t="n">
        <v>53365</v>
      </c>
      <c r="B6877" s="32" t="n">
        <v>16</v>
      </c>
      <c r="C6877" s="7" t="n">
        <v>0</v>
      </c>
    </row>
    <row r="6878" spans="1:6">
      <c r="A6878" t="s">
        <v>4</v>
      </c>
      <c r="B6878" s="4" t="s">
        <v>5</v>
      </c>
      <c r="C6878" s="4" t="s">
        <v>10</v>
      </c>
      <c r="D6878" s="4" t="s">
        <v>13</v>
      </c>
      <c r="E6878" s="4" t="s">
        <v>9</v>
      </c>
      <c r="F6878" s="4" t="s">
        <v>81</v>
      </c>
      <c r="G6878" s="4" t="s">
        <v>13</v>
      </c>
      <c r="H6878" s="4" t="s">
        <v>13</v>
      </c>
    </row>
    <row r="6879" spans="1:6">
      <c r="A6879" t="n">
        <v>53368</v>
      </c>
      <c r="B6879" s="49" t="n">
        <v>26</v>
      </c>
      <c r="C6879" s="7" t="n">
        <v>7032</v>
      </c>
      <c r="D6879" s="7" t="n">
        <v>17</v>
      </c>
      <c r="E6879" s="7" t="n">
        <v>18460</v>
      </c>
      <c r="F6879" s="7" t="s">
        <v>521</v>
      </c>
      <c r="G6879" s="7" t="n">
        <v>2</v>
      </c>
      <c r="H6879" s="7" t="n">
        <v>0</v>
      </c>
    </row>
    <row r="6880" spans="1:6">
      <c r="A6880" t="s">
        <v>4</v>
      </c>
      <c r="B6880" s="4" t="s">
        <v>5</v>
      </c>
    </row>
    <row r="6881" spans="1:13">
      <c r="A6881" t="n">
        <v>53392</v>
      </c>
      <c r="B6881" s="50" t="n">
        <v>28</v>
      </c>
    </row>
    <row r="6882" spans="1:13">
      <c r="A6882" t="s">
        <v>4</v>
      </c>
      <c r="B6882" s="4" t="s">
        <v>5</v>
      </c>
      <c r="C6882" s="4" t="s">
        <v>13</v>
      </c>
      <c r="D6882" s="4" t="s">
        <v>10</v>
      </c>
      <c r="E6882" s="4" t="s">
        <v>6</v>
      </c>
    </row>
    <row r="6883" spans="1:13">
      <c r="A6883" t="n">
        <v>53393</v>
      </c>
      <c r="B6883" s="48" t="n">
        <v>51</v>
      </c>
      <c r="C6883" s="7" t="n">
        <v>4</v>
      </c>
      <c r="D6883" s="7" t="n">
        <v>5</v>
      </c>
      <c r="E6883" s="7" t="s">
        <v>84</v>
      </c>
    </row>
    <row r="6884" spans="1:13">
      <c r="A6884" t="s">
        <v>4</v>
      </c>
      <c r="B6884" s="4" t="s">
        <v>5</v>
      </c>
      <c r="C6884" s="4" t="s">
        <v>10</v>
      </c>
    </row>
    <row r="6885" spans="1:13">
      <c r="A6885" t="n">
        <v>53407</v>
      </c>
      <c r="B6885" s="32" t="n">
        <v>16</v>
      </c>
      <c r="C6885" s="7" t="n">
        <v>0</v>
      </c>
    </row>
    <row r="6886" spans="1:13">
      <c r="A6886" t="s">
        <v>4</v>
      </c>
      <c r="B6886" s="4" t="s">
        <v>5</v>
      </c>
      <c r="C6886" s="4" t="s">
        <v>10</v>
      </c>
      <c r="D6886" s="4" t="s">
        <v>13</v>
      </c>
      <c r="E6886" s="4" t="s">
        <v>9</v>
      </c>
      <c r="F6886" s="4" t="s">
        <v>81</v>
      </c>
      <c r="G6886" s="4" t="s">
        <v>13</v>
      </c>
      <c r="H6886" s="4" t="s">
        <v>13</v>
      </c>
    </row>
    <row r="6887" spans="1:13">
      <c r="A6887" t="n">
        <v>53410</v>
      </c>
      <c r="B6887" s="49" t="n">
        <v>26</v>
      </c>
      <c r="C6887" s="7" t="n">
        <v>5</v>
      </c>
      <c r="D6887" s="7" t="n">
        <v>17</v>
      </c>
      <c r="E6887" s="7" t="n">
        <v>3369</v>
      </c>
      <c r="F6887" s="7" t="s">
        <v>522</v>
      </c>
      <c r="G6887" s="7" t="n">
        <v>2</v>
      </c>
      <c r="H6887" s="7" t="n">
        <v>0</v>
      </c>
    </row>
    <row r="6888" spans="1:13">
      <c r="A6888" t="s">
        <v>4</v>
      </c>
      <c r="B6888" s="4" t="s">
        <v>5</v>
      </c>
    </row>
    <row r="6889" spans="1:13">
      <c r="A6889" t="n">
        <v>53444</v>
      </c>
      <c r="B6889" s="50" t="n">
        <v>28</v>
      </c>
    </row>
    <row r="6890" spans="1:13">
      <c r="A6890" t="s">
        <v>4</v>
      </c>
      <c r="B6890" s="4" t="s">
        <v>5</v>
      </c>
      <c r="C6890" s="4" t="s">
        <v>10</v>
      </c>
      <c r="D6890" s="4" t="s">
        <v>13</v>
      </c>
    </row>
    <row r="6891" spans="1:13">
      <c r="A6891" t="n">
        <v>53445</v>
      </c>
      <c r="B6891" s="51" t="n">
        <v>89</v>
      </c>
      <c r="C6891" s="7" t="n">
        <v>65533</v>
      </c>
      <c r="D6891" s="7" t="n">
        <v>1</v>
      </c>
    </row>
    <row r="6892" spans="1:13">
      <c r="A6892" t="s">
        <v>4</v>
      </c>
      <c r="B6892" s="4" t="s">
        <v>5</v>
      </c>
      <c r="C6892" s="4" t="s">
        <v>13</v>
      </c>
      <c r="D6892" s="4" t="s">
        <v>10</v>
      </c>
      <c r="E6892" s="4" t="s">
        <v>24</v>
      </c>
    </row>
    <row r="6893" spans="1:13">
      <c r="A6893" t="n">
        <v>53449</v>
      </c>
      <c r="B6893" s="22" t="n">
        <v>58</v>
      </c>
      <c r="C6893" s="7" t="n">
        <v>101</v>
      </c>
      <c r="D6893" s="7" t="n">
        <v>500</v>
      </c>
      <c r="E6893" s="7" t="n">
        <v>1</v>
      </c>
    </row>
    <row r="6894" spans="1:13">
      <c r="A6894" t="s">
        <v>4</v>
      </c>
      <c r="B6894" s="4" t="s">
        <v>5</v>
      </c>
      <c r="C6894" s="4" t="s">
        <v>13</v>
      </c>
      <c r="D6894" s="4" t="s">
        <v>10</v>
      </c>
    </row>
    <row r="6895" spans="1:13">
      <c r="A6895" t="n">
        <v>53457</v>
      </c>
      <c r="B6895" s="22" t="n">
        <v>58</v>
      </c>
      <c r="C6895" s="7" t="n">
        <v>254</v>
      </c>
      <c r="D6895" s="7" t="n">
        <v>0</v>
      </c>
    </row>
    <row r="6896" spans="1:13">
      <c r="A6896" t="s">
        <v>4</v>
      </c>
      <c r="B6896" s="4" t="s">
        <v>5</v>
      </c>
      <c r="C6896" s="4" t="s">
        <v>13</v>
      </c>
    </row>
    <row r="6897" spans="1:8">
      <c r="A6897" t="n">
        <v>53461</v>
      </c>
      <c r="B6897" s="43" t="n">
        <v>116</v>
      </c>
      <c r="C6897" s="7" t="n">
        <v>0</v>
      </c>
    </row>
    <row r="6898" spans="1:8">
      <c r="A6898" t="s">
        <v>4</v>
      </c>
      <c r="B6898" s="4" t="s">
        <v>5</v>
      </c>
      <c r="C6898" s="4" t="s">
        <v>13</v>
      </c>
      <c r="D6898" s="4" t="s">
        <v>10</v>
      </c>
    </row>
    <row r="6899" spans="1:8">
      <c r="A6899" t="n">
        <v>53463</v>
      </c>
      <c r="B6899" s="43" t="n">
        <v>116</v>
      </c>
      <c r="C6899" s="7" t="n">
        <v>2</v>
      </c>
      <c r="D6899" s="7" t="n">
        <v>1</v>
      </c>
    </row>
    <row r="6900" spans="1:8">
      <c r="A6900" t="s">
        <v>4</v>
      </c>
      <c r="B6900" s="4" t="s">
        <v>5</v>
      </c>
      <c r="C6900" s="4" t="s">
        <v>13</v>
      </c>
      <c r="D6900" s="4" t="s">
        <v>9</v>
      </c>
    </row>
    <row r="6901" spans="1:8">
      <c r="A6901" t="n">
        <v>53467</v>
      </c>
      <c r="B6901" s="43" t="n">
        <v>116</v>
      </c>
      <c r="C6901" s="7" t="n">
        <v>5</v>
      </c>
      <c r="D6901" s="7" t="n">
        <v>1128792064</v>
      </c>
    </row>
    <row r="6902" spans="1:8">
      <c r="A6902" t="s">
        <v>4</v>
      </c>
      <c r="B6902" s="4" t="s">
        <v>5</v>
      </c>
      <c r="C6902" s="4" t="s">
        <v>13</v>
      </c>
      <c r="D6902" s="4" t="s">
        <v>10</v>
      </c>
    </row>
    <row r="6903" spans="1:8">
      <c r="A6903" t="n">
        <v>53473</v>
      </c>
      <c r="B6903" s="43" t="n">
        <v>116</v>
      </c>
      <c r="C6903" s="7" t="n">
        <v>6</v>
      </c>
      <c r="D6903" s="7" t="n">
        <v>1</v>
      </c>
    </row>
    <row r="6904" spans="1:8">
      <c r="A6904" t="s">
        <v>4</v>
      </c>
      <c r="B6904" s="4" t="s">
        <v>5</v>
      </c>
      <c r="C6904" s="4" t="s">
        <v>13</v>
      </c>
      <c r="D6904" s="4" t="s">
        <v>10</v>
      </c>
      <c r="E6904" s="4" t="s">
        <v>10</v>
      </c>
      <c r="F6904" s="4" t="s">
        <v>9</v>
      </c>
    </row>
    <row r="6905" spans="1:8">
      <c r="A6905" t="n">
        <v>53477</v>
      </c>
      <c r="B6905" s="40" t="n">
        <v>84</v>
      </c>
      <c r="C6905" s="7" t="n">
        <v>1</v>
      </c>
      <c r="D6905" s="7" t="n">
        <v>0</v>
      </c>
      <c r="E6905" s="7" t="n">
        <v>0</v>
      </c>
      <c r="F6905" s="7" t="n">
        <v>0</v>
      </c>
    </row>
    <row r="6906" spans="1:8">
      <c r="A6906" t="s">
        <v>4</v>
      </c>
      <c r="B6906" s="4" t="s">
        <v>5</v>
      </c>
      <c r="C6906" s="4" t="s">
        <v>13</v>
      </c>
      <c r="D6906" s="4" t="s">
        <v>13</v>
      </c>
      <c r="E6906" s="4" t="s">
        <v>24</v>
      </c>
      <c r="F6906" s="4" t="s">
        <v>24</v>
      </c>
      <c r="G6906" s="4" t="s">
        <v>24</v>
      </c>
      <c r="H6906" s="4" t="s">
        <v>10</v>
      </c>
    </row>
    <row r="6907" spans="1:8">
      <c r="A6907" t="n">
        <v>53487</v>
      </c>
      <c r="B6907" s="39" t="n">
        <v>45</v>
      </c>
      <c r="C6907" s="7" t="n">
        <v>2</v>
      </c>
      <c r="D6907" s="7" t="n">
        <v>3</v>
      </c>
      <c r="E6907" s="7" t="n">
        <v>-4.28000020980835</v>
      </c>
      <c r="F6907" s="7" t="n">
        <v>13.9399995803833</v>
      </c>
      <c r="G6907" s="7" t="n">
        <v>-191.259994506836</v>
      </c>
      <c r="H6907" s="7" t="n">
        <v>0</v>
      </c>
    </row>
    <row r="6908" spans="1:8">
      <c r="A6908" t="s">
        <v>4</v>
      </c>
      <c r="B6908" s="4" t="s">
        <v>5</v>
      </c>
      <c r="C6908" s="4" t="s">
        <v>13</v>
      </c>
      <c r="D6908" s="4" t="s">
        <v>13</v>
      </c>
      <c r="E6908" s="4" t="s">
        <v>24</v>
      </c>
      <c r="F6908" s="4" t="s">
        <v>24</v>
      </c>
      <c r="G6908" s="4" t="s">
        <v>24</v>
      </c>
      <c r="H6908" s="4" t="s">
        <v>10</v>
      </c>
      <c r="I6908" s="4" t="s">
        <v>13</v>
      </c>
    </row>
    <row r="6909" spans="1:8">
      <c r="A6909" t="n">
        <v>53504</v>
      </c>
      <c r="B6909" s="39" t="n">
        <v>45</v>
      </c>
      <c r="C6909" s="7" t="n">
        <v>4</v>
      </c>
      <c r="D6909" s="7" t="n">
        <v>3</v>
      </c>
      <c r="E6909" s="7" t="n">
        <v>6.51999998092651</v>
      </c>
      <c r="F6909" s="7" t="n">
        <v>209.919998168945</v>
      </c>
      <c r="G6909" s="7" t="n">
        <v>0</v>
      </c>
      <c r="H6909" s="7" t="n">
        <v>0</v>
      </c>
      <c r="I6909" s="7" t="n">
        <v>0</v>
      </c>
    </row>
    <row r="6910" spans="1:8">
      <c r="A6910" t="s">
        <v>4</v>
      </c>
      <c r="B6910" s="4" t="s">
        <v>5</v>
      </c>
      <c r="C6910" s="4" t="s">
        <v>13</v>
      </c>
      <c r="D6910" s="4" t="s">
        <v>13</v>
      </c>
      <c r="E6910" s="4" t="s">
        <v>24</v>
      </c>
      <c r="F6910" s="4" t="s">
        <v>10</v>
      </c>
    </row>
    <row r="6911" spans="1:8">
      <c r="A6911" t="n">
        <v>53522</v>
      </c>
      <c r="B6911" s="39" t="n">
        <v>45</v>
      </c>
      <c r="C6911" s="7" t="n">
        <v>5</v>
      </c>
      <c r="D6911" s="7" t="n">
        <v>3</v>
      </c>
      <c r="E6911" s="7" t="n">
        <v>1.10000002384186</v>
      </c>
      <c r="F6911" s="7" t="n">
        <v>0</v>
      </c>
    </row>
    <row r="6912" spans="1:8">
      <c r="A6912" t="s">
        <v>4</v>
      </c>
      <c r="B6912" s="4" t="s">
        <v>5</v>
      </c>
      <c r="C6912" s="4" t="s">
        <v>13</v>
      </c>
      <c r="D6912" s="4" t="s">
        <v>13</v>
      </c>
      <c r="E6912" s="4" t="s">
        <v>24</v>
      </c>
      <c r="F6912" s="4" t="s">
        <v>10</v>
      </c>
    </row>
    <row r="6913" spans="1:9">
      <c r="A6913" t="n">
        <v>53531</v>
      </c>
      <c r="B6913" s="39" t="n">
        <v>45</v>
      </c>
      <c r="C6913" s="7" t="n">
        <v>11</v>
      </c>
      <c r="D6913" s="7" t="n">
        <v>3</v>
      </c>
      <c r="E6913" s="7" t="n">
        <v>39.4000015258789</v>
      </c>
      <c r="F6913" s="7" t="n">
        <v>0</v>
      </c>
    </row>
    <row r="6914" spans="1:9">
      <c r="A6914" t="s">
        <v>4</v>
      </c>
      <c r="B6914" s="4" t="s">
        <v>5</v>
      </c>
      <c r="C6914" s="4" t="s">
        <v>13</v>
      </c>
      <c r="D6914" s="4" t="s">
        <v>13</v>
      </c>
      <c r="E6914" s="4" t="s">
        <v>24</v>
      </c>
      <c r="F6914" s="4" t="s">
        <v>24</v>
      </c>
      <c r="G6914" s="4" t="s">
        <v>24</v>
      </c>
      <c r="H6914" s="4" t="s">
        <v>10</v>
      </c>
    </row>
    <row r="6915" spans="1:9">
      <c r="A6915" t="n">
        <v>53540</v>
      </c>
      <c r="B6915" s="39" t="n">
        <v>45</v>
      </c>
      <c r="C6915" s="7" t="n">
        <v>2</v>
      </c>
      <c r="D6915" s="7" t="n">
        <v>3</v>
      </c>
      <c r="E6915" s="7" t="n">
        <v>-4.03999996185303</v>
      </c>
      <c r="F6915" s="7" t="n">
        <v>14.6199998855591</v>
      </c>
      <c r="G6915" s="7" t="n">
        <v>-191.210006713867</v>
      </c>
      <c r="H6915" s="7" t="n">
        <v>6000</v>
      </c>
    </row>
    <row r="6916" spans="1:9">
      <c r="A6916" t="s">
        <v>4</v>
      </c>
      <c r="B6916" s="4" t="s">
        <v>5</v>
      </c>
      <c r="C6916" s="4" t="s">
        <v>13</v>
      </c>
      <c r="D6916" s="4" t="s">
        <v>13</v>
      </c>
      <c r="E6916" s="4" t="s">
        <v>24</v>
      </c>
      <c r="F6916" s="4" t="s">
        <v>24</v>
      </c>
      <c r="G6916" s="4" t="s">
        <v>24</v>
      </c>
      <c r="H6916" s="4" t="s">
        <v>10</v>
      </c>
      <c r="I6916" s="4" t="s">
        <v>13</v>
      </c>
    </row>
    <row r="6917" spans="1:9">
      <c r="A6917" t="n">
        <v>53557</v>
      </c>
      <c r="B6917" s="39" t="n">
        <v>45</v>
      </c>
      <c r="C6917" s="7" t="n">
        <v>4</v>
      </c>
      <c r="D6917" s="7" t="n">
        <v>3</v>
      </c>
      <c r="E6917" s="7" t="n">
        <v>-0.730000019073486</v>
      </c>
      <c r="F6917" s="7" t="n">
        <v>112.769996643066</v>
      </c>
      <c r="G6917" s="7" t="n">
        <v>6</v>
      </c>
      <c r="H6917" s="7" t="n">
        <v>6000</v>
      </c>
      <c r="I6917" s="7" t="n">
        <v>1</v>
      </c>
    </row>
    <row r="6918" spans="1:9">
      <c r="A6918" t="s">
        <v>4</v>
      </c>
      <c r="B6918" s="4" t="s">
        <v>5</v>
      </c>
      <c r="C6918" s="4" t="s">
        <v>13</v>
      </c>
      <c r="D6918" s="4" t="s">
        <v>13</v>
      </c>
      <c r="E6918" s="4" t="s">
        <v>24</v>
      </c>
      <c r="F6918" s="4" t="s">
        <v>10</v>
      </c>
    </row>
    <row r="6919" spans="1:9">
      <c r="A6919" t="n">
        <v>53575</v>
      </c>
      <c r="B6919" s="39" t="n">
        <v>45</v>
      </c>
      <c r="C6919" s="7" t="n">
        <v>5</v>
      </c>
      <c r="D6919" s="7" t="n">
        <v>3</v>
      </c>
      <c r="E6919" s="7" t="n">
        <v>0.899999976158142</v>
      </c>
      <c r="F6919" s="7" t="n">
        <v>6000</v>
      </c>
    </row>
    <row r="6920" spans="1:9">
      <c r="A6920" t="s">
        <v>4</v>
      </c>
      <c r="B6920" s="4" t="s">
        <v>5</v>
      </c>
      <c r="C6920" s="4" t="s">
        <v>13</v>
      </c>
      <c r="D6920" s="4" t="s">
        <v>13</v>
      </c>
      <c r="E6920" s="4" t="s">
        <v>24</v>
      </c>
      <c r="F6920" s="4" t="s">
        <v>10</v>
      </c>
    </row>
    <row r="6921" spans="1:9">
      <c r="A6921" t="n">
        <v>53584</v>
      </c>
      <c r="B6921" s="39" t="n">
        <v>45</v>
      </c>
      <c r="C6921" s="7" t="n">
        <v>11</v>
      </c>
      <c r="D6921" s="7" t="n">
        <v>3</v>
      </c>
      <c r="E6921" s="7" t="n">
        <v>39.4000015258789</v>
      </c>
      <c r="F6921" s="7" t="n">
        <v>6000</v>
      </c>
    </row>
    <row r="6922" spans="1:9">
      <c r="A6922" t="s">
        <v>4</v>
      </c>
      <c r="B6922" s="4" t="s">
        <v>5</v>
      </c>
      <c r="C6922" s="4" t="s">
        <v>13</v>
      </c>
      <c r="D6922" s="4" t="s">
        <v>10</v>
      </c>
      <c r="E6922" s="4" t="s">
        <v>6</v>
      </c>
      <c r="F6922" s="4" t="s">
        <v>6</v>
      </c>
      <c r="G6922" s="4" t="s">
        <v>6</v>
      </c>
      <c r="H6922" s="4" t="s">
        <v>6</v>
      </c>
    </row>
    <row r="6923" spans="1:9">
      <c r="A6923" t="n">
        <v>53593</v>
      </c>
      <c r="B6923" s="48" t="n">
        <v>51</v>
      </c>
      <c r="C6923" s="7" t="n">
        <v>3</v>
      </c>
      <c r="D6923" s="7" t="n">
        <v>11</v>
      </c>
      <c r="E6923" s="7" t="s">
        <v>173</v>
      </c>
      <c r="F6923" s="7" t="s">
        <v>78</v>
      </c>
      <c r="G6923" s="7" t="s">
        <v>79</v>
      </c>
      <c r="H6923" s="7" t="s">
        <v>78</v>
      </c>
    </row>
    <row r="6924" spans="1:9">
      <c r="A6924" t="s">
        <v>4</v>
      </c>
      <c r="B6924" s="4" t="s">
        <v>5</v>
      </c>
      <c r="C6924" s="4" t="s">
        <v>13</v>
      </c>
      <c r="D6924" s="4" t="s">
        <v>10</v>
      </c>
    </row>
    <row r="6925" spans="1:9">
      <c r="A6925" t="n">
        <v>53606</v>
      </c>
      <c r="B6925" s="22" t="n">
        <v>58</v>
      </c>
      <c r="C6925" s="7" t="n">
        <v>255</v>
      </c>
      <c r="D6925" s="7" t="n">
        <v>0</v>
      </c>
    </row>
    <row r="6926" spans="1:9">
      <c r="A6926" t="s">
        <v>4</v>
      </c>
      <c r="B6926" s="4" t="s">
        <v>5</v>
      </c>
      <c r="C6926" s="4" t="s">
        <v>10</v>
      </c>
    </row>
    <row r="6927" spans="1:9">
      <c r="A6927" t="n">
        <v>53610</v>
      </c>
      <c r="B6927" s="32" t="n">
        <v>16</v>
      </c>
      <c r="C6927" s="7" t="n">
        <v>2000</v>
      </c>
    </row>
    <row r="6928" spans="1:9">
      <c r="A6928" t="s">
        <v>4</v>
      </c>
      <c r="B6928" s="4" t="s">
        <v>5</v>
      </c>
      <c r="C6928" s="4" t="s">
        <v>10</v>
      </c>
      <c r="D6928" s="4" t="s">
        <v>10</v>
      </c>
      <c r="E6928" s="4" t="s">
        <v>6</v>
      </c>
      <c r="F6928" s="4" t="s">
        <v>13</v>
      </c>
      <c r="G6928" s="4" t="s">
        <v>10</v>
      </c>
    </row>
    <row r="6929" spans="1:9">
      <c r="A6929" t="n">
        <v>53613</v>
      </c>
      <c r="B6929" s="78" t="n">
        <v>80</v>
      </c>
      <c r="C6929" s="7" t="n">
        <v>744</v>
      </c>
      <c r="D6929" s="7" t="n">
        <v>508</v>
      </c>
      <c r="E6929" s="7" t="s">
        <v>523</v>
      </c>
      <c r="F6929" s="7" t="n">
        <v>1</v>
      </c>
      <c r="G6929" s="7" t="n">
        <v>0</v>
      </c>
    </row>
    <row r="6930" spans="1:9">
      <c r="A6930" t="s">
        <v>4</v>
      </c>
      <c r="B6930" s="4" t="s">
        <v>5</v>
      </c>
      <c r="C6930" s="4" t="s">
        <v>10</v>
      </c>
    </row>
    <row r="6931" spans="1:9">
      <c r="A6931" t="n">
        <v>53631</v>
      </c>
      <c r="B6931" s="32" t="n">
        <v>16</v>
      </c>
      <c r="C6931" s="7" t="n">
        <v>4000</v>
      </c>
    </row>
    <row r="6932" spans="1:9">
      <c r="A6932" t="s">
        <v>4</v>
      </c>
      <c r="B6932" s="4" t="s">
        <v>5</v>
      </c>
      <c r="C6932" s="4" t="s">
        <v>13</v>
      </c>
      <c r="D6932" s="4" t="s">
        <v>10</v>
      </c>
      <c r="E6932" s="4" t="s">
        <v>6</v>
      </c>
    </row>
    <row r="6933" spans="1:9">
      <c r="A6933" t="n">
        <v>53634</v>
      </c>
      <c r="B6933" s="48" t="n">
        <v>51</v>
      </c>
      <c r="C6933" s="7" t="n">
        <v>4</v>
      </c>
      <c r="D6933" s="7" t="n">
        <v>11</v>
      </c>
      <c r="E6933" s="7" t="s">
        <v>100</v>
      </c>
    </row>
    <row r="6934" spans="1:9">
      <c r="A6934" t="s">
        <v>4</v>
      </c>
      <c r="B6934" s="4" t="s">
        <v>5</v>
      </c>
      <c r="C6934" s="4" t="s">
        <v>10</v>
      </c>
    </row>
    <row r="6935" spans="1:9">
      <c r="A6935" t="n">
        <v>53647</v>
      </c>
      <c r="B6935" s="32" t="n">
        <v>16</v>
      </c>
      <c r="C6935" s="7" t="n">
        <v>0</v>
      </c>
    </row>
    <row r="6936" spans="1:9">
      <c r="A6936" t="s">
        <v>4</v>
      </c>
      <c r="B6936" s="4" t="s">
        <v>5</v>
      </c>
      <c r="C6936" s="4" t="s">
        <v>10</v>
      </c>
      <c r="D6936" s="4" t="s">
        <v>13</v>
      </c>
      <c r="E6936" s="4" t="s">
        <v>9</v>
      </c>
      <c r="F6936" s="4" t="s">
        <v>81</v>
      </c>
      <c r="G6936" s="4" t="s">
        <v>13</v>
      </c>
      <c r="H6936" s="4" t="s">
        <v>13</v>
      </c>
      <c r="I6936" s="4" t="s">
        <v>13</v>
      </c>
      <c r="J6936" s="4" t="s">
        <v>9</v>
      </c>
      <c r="K6936" s="4" t="s">
        <v>81</v>
      </c>
      <c r="L6936" s="4" t="s">
        <v>13</v>
      </c>
      <c r="M6936" s="4" t="s">
        <v>13</v>
      </c>
    </row>
    <row r="6937" spans="1:9">
      <c r="A6937" t="n">
        <v>53650</v>
      </c>
      <c r="B6937" s="49" t="n">
        <v>26</v>
      </c>
      <c r="C6937" s="7" t="n">
        <v>11</v>
      </c>
      <c r="D6937" s="7" t="n">
        <v>17</v>
      </c>
      <c r="E6937" s="7" t="n">
        <v>10304</v>
      </c>
      <c r="F6937" s="7" t="s">
        <v>524</v>
      </c>
      <c r="G6937" s="7" t="n">
        <v>2</v>
      </c>
      <c r="H6937" s="7" t="n">
        <v>3</v>
      </c>
      <c r="I6937" s="7" t="n">
        <v>17</v>
      </c>
      <c r="J6937" s="7" t="n">
        <v>10305</v>
      </c>
      <c r="K6937" s="7" t="s">
        <v>525</v>
      </c>
      <c r="L6937" s="7" t="n">
        <v>2</v>
      </c>
      <c r="M6937" s="7" t="n">
        <v>0</v>
      </c>
    </row>
    <row r="6938" spans="1:9">
      <c r="A6938" t="s">
        <v>4</v>
      </c>
      <c r="B6938" s="4" t="s">
        <v>5</v>
      </c>
    </row>
    <row r="6939" spans="1:9">
      <c r="A6939" t="n">
        <v>53805</v>
      </c>
      <c r="B6939" s="50" t="n">
        <v>28</v>
      </c>
    </row>
    <row r="6940" spans="1:9">
      <c r="A6940" t="s">
        <v>4</v>
      </c>
      <c r="B6940" s="4" t="s">
        <v>5</v>
      </c>
      <c r="C6940" s="4" t="s">
        <v>13</v>
      </c>
      <c r="D6940" s="4" t="s">
        <v>13</v>
      </c>
      <c r="E6940" s="4" t="s">
        <v>24</v>
      </c>
      <c r="F6940" s="4" t="s">
        <v>24</v>
      </c>
      <c r="G6940" s="4" t="s">
        <v>24</v>
      </c>
      <c r="H6940" s="4" t="s">
        <v>10</v>
      </c>
    </row>
    <row r="6941" spans="1:9">
      <c r="A6941" t="n">
        <v>53806</v>
      </c>
      <c r="B6941" s="39" t="n">
        <v>45</v>
      </c>
      <c r="C6941" s="7" t="n">
        <v>2</v>
      </c>
      <c r="D6941" s="7" t="n">
        <v>3</v>
      </c>
      <c r="E6941" s="7" t="n">
        <v>-4.05000019073486</v>
      </c>
      <c r="F6941" s="7" t="n">
        <v>14.5600004196167</v>
      </c>
      <c r="G6941" s="7" t="n">
        <v>-191.229995727539</v>
      </c>
      <c r="H6941" s="7" t="n">
        <v>1000</v>
      </c>
    </row>
    <row r="6942" spans="1:9">
      <c r="A6942" t="s">
        <v>4</v>
      </c>
      <c r="B6942" s="4" t="s">
        <v>5</v>
      </c>
      <c r="C6942" s="4" t="s">
        <v>13</v>
      </c>
      <c r="D6942" s="4" t="s">
        <v>13</v>
      </c>
      <c r="E6942" s="4" t="s">
        <v>24</v>
      </c>
      <c r="F6942" s="4" t="s">
        <v>24</v>
      </c>
      <c r="G6942" s="4" t="s">
        <v>24</v>
      </c>
      <c r="H6942" s="4" t="s">
        <v>10</v>
      </c>
      <c r="I6942" s="4" t="s">
        <v>13</v>
      </c>
    </row>
    <row r="6943" spans="1:9">
      <c r="A6943" t="n">
        <v>53823</v>
      </c>
      <c r="B6943" s="39" t="n">
        <v>45</v>
      </c>
      <c r="C6943" s="7" t="n">
        <v>4</v>
      </c>
      <c r="D6943" s="7" t="n">
        <v>3</v>
      </c>
      <c r="E6943" s="7" t="n">
        <v>3.5699999332428</v>
      </c>
      <c r="F6943" s="7" t="n">
        <v>152.360000610352</v>
      </c>
      <c r="G6943" s="7" t="n">
        <v>6</v>
      </c>
      <c r="H6943" s="7" t="n">
        <v>1000</v>
      </c>
      <c r="I6943" s="7" t="n">
        <v>1</v>
      </c>
    </row>
    <row r="6944" spans="1:9">
      <c r="A6944" t="s">
        <v>4</v>
      </c>
      <c r="B6944" s="4" t="s">
        <v>5</v>
      </c>
      <c r="C6944" s="4" t="s">
        <v>13</v>
      </c>
      <c r="D6944" s="4" t="s">
        <v>13</v>
      </c>
      <c r="E6944" s="4" t="s">
        <v>24</v>
      </c>
      <c r="F6944" s="4" t="s">
        <v>10</v>
      </c>
    </row>
    <row r="6945" spans="1:13">
      <c r="A6945" t="n">
        <v>53841</v>
      </c>
      <c r="B6945" s="39" t="n">
        <v>45</v>
      </c>
      <c r="C6945" s="7" t="n">
        <v>5</v>
      </c>
      <c r="D6945" s="7" t="n">
        <v>3</v>
      </c>
      <c r="E6945" s="7" t="n">
        <v>1.10000002384186</v>
      </c>
      <c r="F6945" s="7" t="n">
        <v>1000</v>
      </c>
    </row>
    <row r="6946" spans="1:13">
      <c r="A6946" t="s">
        <v>4</v>
      </c>
      <c r="B6946" s="4" t="s">
        <v>5</v>
      </c>
      <c r="C6946" s="4" t="s">
        <v>13</v>
      </c>
      <c r="D6946" s="4" t="s">
        <v>13</v>
      </c>
      <c r="E6946" s="4" t="s">
        <v>24</v>
      </c>
      <c r="F6946" s="4" t="s">
        <v>10</v>
      </c>
    </row>
    <row r="6947" spans="1:13">
      <c r="A6947" t="n">
        <v>53850</v>
      </c>
      <c r="B6947" s="39" t="n">
        <v>45</v>
      </c>
      <c r="C6947" s="7" t="n">
        <v>11</v>
      </c>
      <c r="D6947" s="7" t="n">
        <v>3</v>
      </c>
      <c r="E6947" s="7" t="n">
        <v>39.4000015258789</v>
      </c>
      <c r="F6947" s="7" t="n">
        <v>1000</v>
      </c>
    </row>
    <row r="6948" spans="1:13">
      <c r="A6948" t="s">
        <v>4</v>
      </c>
      <c r="B6948" s="4" t="s">
        <v>5</v>
      </c>
      <c r="C6948" s="4" t="s">
        <v>10</v>
      </c>
    </row>
    <row r="6949" spans="1:13">
      <c r="A6949" t="n">
        <v>53859</v>
      </c>
      <c r="B6949" s="32" t="n">
        <v>16</v>
      </c>
      <c r="C6949" s="7" t="n">
        <v>300</v>
      </c>
    </row>
    <row r="6950" spans="1:13">
      <c r="A6950" t="s">
        <v>4</v>
      </c>
      <c r="B6950" s="4" t="s">
        <v>5</v>
      </c>
      <c r="C6950" s="4" t="s">
        <v>10</v>
      </c>
      <c r="D6950" s="4" t="s">
        <v>13</v>
      </c>
      <c r="E6950" s="4" t="s">
        <v>13</v>
      </c>
      <c r="F6950" s="4" t="s">
        <v>6</v>
      </c>
    </row>
    <row r="6951" spans="1:13">
      <c r="A6951" t="n">
        <v>53862</v>
      </c>
      <c r="B6951" s="27" t="n">
        <v>47</v>
      </c>
      <c r="C6951" s="7" t="n">
        <v>11</v>
      </c>
      <c r="D6951" s="7" t="n">
        <v>0</v>
      </c>
      <c r="E6951" s="7" t="n">
        <v>0</v>
      </c>
      <c r="F6951" s="7" t="s">
        <v>448</v>
      </c>
    </row>
    <row r="6952" spans="1:13">
      <c r="A6952" t="s">
        <v>4</v>
      </c>
      <c r="B6952" s="4" t="s">
        <v>5</v>
      </c>
      <c r="C6952" s="4" t="s">
        <v>10</v>
      </c>
    </row>
    <row r="6953" spans="1:13">
      <c r="A6953" t="n">
        <v>53877</v>
      </c>
      <c r="B6953" s="32" t="n">
        <v>16</v>
      </c>
      <c r="C6953" s="7" t="n">
        <v>300</v>
      </c>
    </row>
    <row r="6954" spans="1:13">
      <c r="A6954" t="s">
        <v>4</v>
      </c>
      <c r="B6954" s="4" t="s">
        <v>5</v>
      </c>
      <c r="C6954" s="4" t="s">
        <v>13</v>
      </c>
      <c r="D6954" s="4" t="s">
        <v>10</v>
      </c>
      <c r="E6954" s="4" t="s">
        <v>24</v>
      </c>
      <c r="F6954" s="4" t="s">
        <v>10</v>
      </c>
      <c r="G6954" s="4" t="s">
        <v>9</v>
      </c>
      <c r="H6954" s="4" t="s">
        <v>9</v>
      </c>
      <c r="I6954" s="4" t="s">
        <v>10</v>
      </c>
      <c r="J6954" s="4" t="s">
        <v>10</v>
      </c>
      <c r="K6954" s="4" t="s">
        <v>9</v>
      </c>
      <c r="L6954" s="4" t="s">
        <v>9</v>
      </c>
      <c r="M6954" s="4" t="s">
        <v>9</v>
      </c>
      <c r="N6954" s="4" t="s">
        <v>9</v>
      </c>
      <c r="O6954" s="4" t="s">
        <v>6</v>
      </c>
    </row>
    <row r="6955" spans="1:13">
      <c r="A6955" t="n">
        <v>53880</v>
      </c>
      <c r="B6955" s="15" t="n">
        <v>50</v>
      </c>
      <c r="C6955" s="7" t="n">
        <v>0</v>
      </c>
      <c r="D6955" s="7" t="n">
        <v>4101</v>
      </c>
      <c r="E6955" s="7" t="n">
        <v>0.899999976158142</v>
      </c>
      <c r="F6955" s="7" t="n">
        <v>100</v>
      </c>
      <c r="G6955" s="7" t="n">
        <v>0</v>
      </c>
      <c r="H6955" s="7" t="n">
        <v>0</v>
      </c>
      <c r="I6955" s="7" t="n">
        <v>0</v>
      </c>
      <c r="J6955" s="7" t="n">
        <v>65533</v>
      </c>
      <c r="K6955" s="7" t="n">
        <v>0</v>
      </c>
      <c r="L6955" s="7" t="n">
        <v>0</v>
      </c>
      <c r="M6955" s="7" t="n">
        <v>0</v>
      </c>
      <c r="N6955" s="7" t="n">
        <v>0</v>
      </c>
      <c r="O6955" s="7" t="s">
        <v>12</v>
      </c>
    </row>
    <row r="6956" spans="1:13">
      <c r="A6956" t="s">
        <v>4</v>
      </c>
      <c r="B6956" s="4" t="s">
        <v>5</v>
      </c>
      <c r="C6956" s="4" t="s">
        <v>13</v>
      </c>
      <c r="D6956" s="4" t="s">
        <v>10</v>
      </c>
    </row>
    <row r="6957" spans="1:13">
      <c r="A6957" t="n">
        <v>53919</v>
      </c>
      <c r="B6957" s="39" t="n">
        <v>45</v>
      </c>
      <c r="C6957" s="7" t="n">
        <v>7</v>
      </c>
      <c r="D6957" s="7" t="n">
        <v>255</v>
      </c>
    </row>
    <row r="6958" spans="1:13">
      <c r="A6958" t="s">
        <v>4</v>
      </c>
      <c r="B6958" s="4" t="s">
        <v>5</v>
      </c>
      <c r="C6958" s="4" t="s">
        <v>13</v>
      </c>
      <c r="D6958" s="4" t="s">
        <v>10</v>
      </c>
      <c r="E6958" s="4" t="s">
        <v>6</v>
      </c>
    </row>
    <row r="6959" spans="1:13">
      <c r="A6959" t="n">
        <v>53923</v>
      </c>
      <c r="B6959" s="48" t="n">
        <v>51</v>
      </c>
      <c r="C6959" s="7" t="n">
        <v>4</v>
      </c>
      <c r="D6959" s="7" t="n">
        <v>11</v>
      </c>
      <c r="E6959" s="7" t="s">
        <v>89</v>
      </c>
    </row>
    <row r="6960" spans="1:13">
      <c r="A6960" t="s">
        <v>4</v>
      </c>
      <c r="B6960" s="4" t="s">
        <v>5</v>
      </c>
      <c r="C6960" s="4" t="s">
        <v>10</v>
      </c>
    </row>
    <row r="6961" spans="1:15">
      <c r="A6961" t="n">
        <v>53936</v>
      </c>
      <c r="B6961" s="32" t="n">
        <v>16</v>
      </c>
      <c r="C6961" s="7" t="n">
        <v>0</v>
      </c>
    </row>
    <row r="6962" spans="1:15">
      <c r="A6962" t="s">
        <v>4</v>
      </c>
      <c r="B6962" s="4" t="s">
        <v>5</v>
      </c>
      <c r="C6962" s="4" t="s">
        <v>10</v>
      </c>
      <c r="D6962" s="4" t="s">
        <v>13</v>
      </c>
      <c r="E6962" s="4" t="s">
        <v>9</v>
      </c>
      <c r="F6962" s="4" t="s">
        <v>81</v>
      </c>
      <c r="G6962" s="4" t="s">
        <v>13</v>
      </c>
      <c r="H6962" s="4" t="s">
        <v>13</v>
      </c>
    </row>
    <row r="6963" spans="1:15">
      <c r="A6963" t="n">
        <v>53939</v>
      </c>
      <c r="B6963" s="49" t="n">
        <v>26</v>
      </c>
      <c r="C6963" s="7" t="n">
        <v>11</v>
      </c>
      <c r="D6963" s="7" t="n">
        <v>17</v>
      </c>
      <c r="E6963" s="7" t="n">
        <v>10306</v>
      </c>
      <c r="F6963" s="7" t="s">
        <v>526</v>
      </c>
      <c r="G6963" s="7" t="n">
        <v>2</v>
      </c>
      <c r="H6963" s="7" t="n">
        <v>0</v>
      </c>
    </row>
    <row r="6964" spans="1:15">
      <c r="A6964" t="s">
        <v>4</v>
      </c>
      <c r="B6964" s="4" t="s">
        <v>5</v>
      </c>
    </row>
    <row r="6965" spans="1:15">
      <c r="A6965" t="n">
        <v>54007</v>
      </c>
      <c r="B6965" s="50" t="n">
        <v>28</v>
      </c>
    </row>
    <row r="6966" spans="1:15">
      <c r="A6966" t="s">
        <v>4</v>
      </c>
      <c r="B6966" s="4" t="s">
        <v>5</v>
      </c>
      <c r="C6966" s="4" t="s">
        <v>13</v>
      </c>
      <c r="D6966" s="4" t="s">
        <v>10</v>
      </c>
      <c r="E6966" s="4" t="s">
        <v>10</v>
      </c>
      <c r="F6966" s="4" t="s">
        <v>13</v>
      </c>
    </row>
    <row r="6967" spans="1:15">
      <c r="A6967" t="n">
        <v>54008</v>
      </c>
      <c r="B6967" s="56" t="n">
        <v>25</v>
      </c>
      <c r="C6967" s="7" t="n">
        <v>1</v>
      </c>
      <c r="D6967" s="7" t="n">
        <v>200</v>
      </c>
      <c r="E6967" s="7" t="n">
        <v>150</v>
      </c>
      <c r="F6967" s="7" t="n">
        <v>5</v>
      </c>
    </row>
    <row r="6968" spans="1:15">
      <c r="A6968" t="s">
        <v>4</v>
      </c>
      <c r="B6968" s="4" t="s">
        <v>5</v>
      </c>
      <c r="C6968" s="4" t="s">
        <v>13</v>
      </c>
      <c r="D6968" s="4" t="s">
        <v>10</v>
      </c>
      <c r="E6968" s="4" t="s">
        <v>6</v>
      </c>
    </row>
    <row r="6969" spans="1:15">
      <c r="A6969" t="n">
        <v>54015</v>
      </c>
      <c r="B6969" s="48" t="n">
        <v>51</v>
      </c>
      <c r="C6969" s="7" t="n">
        <v>4</v>
      </c>
      <c r="D6969" s="7" t="n">
        <v>0</v>
      </c>
      <c r="E6969" s="7" t="s">
        <v>228</v>
      </c>
    </row>
    <row r="6970" spans="1:15">
      <c r="A6970" t="s">
        <v>4</v>
      </c>
      <c r="B6970" s="4" t="s">
        <v>5</v>
      </c>
      <c r="C6970" s="4" t="s">
        <v>10</v>
      </c>
    </row>
    <row r="6971" spans="1:15">
      <c r="A6971" t="n">
        <v>54028</v>
      </c>
      <c r="B6971" s="32" t="n">
        <v>16</v>
      </c>
      <c r="C6971" s="7" t="n">
        <v>0</v>
      </c>
    </row>
    <row r="6972" spans="1:15">
      <c r="A6972" t="s">
        <v>4</v>
      </c>
      <c r="B6972" s="4" t="s">
        <v>5</v>
      </c>
      <c r="C6972" s="4" t="s">
        <v>10</v>
      </c>
      <c r="D6972" s="4" t="s">
        <v>13</v>
      </c>
      <c r="E6972" s="4" t="s">
        <v>9</v>
      </c>
      <c r="F6972" s="4" t="s">
        <v>81</v>
      </c>
      <c r="G6972" s="4" t="s">
        <v>13</v>
      </c>
      <c r="H6972" s="4" t="s">
        <v>13</v>
      </c>
    </row>
    <row r="6973" spans="1:15">
      <c r="A6973" t="n">
        <v>54031</v>
      </c>
      <c r="B6973" s="49" t="n">
        <v>26</v>
      </c>
      <c r="C6973" s="7" t="n">
        <v>0</v>
      </c>
      <c r="D6973" s="7" t="n">
        <v>17</v>
      </c>
      <c r="E6973" s="7" t="n">
        <v>52709</v>
      </c>
      <c r="F6973" s="7" t="s">
        <v>527</v>
      </c>
      <c r="G6973" s="7" t="n">
        <v>2</v>
      </c>
      <c r="H6973" s="7" t="n">
        <v>0</v>
      </c>
    </row>
    <row r="6974" spans="1:15">
      <c r="A6974" t="s">
        <v>4</v>
      </c>
      <c r="B6974" s="4" t="s">
        <v>5</v>
      </c>
    </row>
    <row r="6975" spans="1:15">
      <c r="A6975" t="n">
        <v>54064</v>
      </c>
      <c r="B6975" s="50" t="n">
        <v>28</v>
      </c>
    </row>
    <row r="6976" spans="1:15">
      <c r="A6976" t="s">
        <v>4</v>
      </c>
      <c r="B6976" s="4" t="s">
        <v>5</v>
      </c>
      <c r="C6976" s="4" t="s">
        <v>10</v>
      </c>
      <c r="D6976" s="4" t="s">
        <v>13</v>
      </c>
    </row>
    <row r="6977" spans="1:8">
      <c r="A6977" t="n">
        <v>54065</v>
      </c>
      <c r="B6977" s="51" t="n">
        <v>89</v>
      </c>
      <c r="C6977" s="7" t="n">
        <v>65533</v>
      </c>
      <c r="D6977" s="7" t="n">
        <v>1</v>
      </c>
    </row>
    <row r="6978" spans="1:8">
      <c r="A6978" t="s">
        <v>4</v>
      </c>
      <c r="B6978" s="4" t="s">
        <v>5</v>
      </c>
      <c r="C6978" s="4" t="s">
        <v>13</v>
      </c>
      <c r="D6978" s="4" t="s">
        <v>10</v>
      </c>
      <c r="E6978" s="4" t="s">
        <v>10</v>
      </c>
      <c r="F6978" s="4" t="s">
        <v>13</v>
      </c>
    </row>
    <row r="6979" spans="1:8">
      <c r="A6979" t="n">
        <v>54069</v>
      </c>
      <c r="B6979" s="56" t="n">
        <v>25</v>
      </c>
      <c r="C6979" s="7" t="n">
        <v>1</v>
      </c>
      <c r="D6979" s="7" t="n">
        <v>65535</v>
      </c>
      <c r="E6979" s="7" t="n">
        <v>65535</v>
      </c>
      <c r="F6979" s="7" t="n">
        <v>0</v>
      </c>
    </row>
    <row r="6980" spans="1:8">
      <c r="A6980" t="s">
        <v>4</v>
      </c>
      <c r="B6980" s="4" t="s">
        <v>5</v>
      </c>
      <c r="C6980" s="4" t="s">
        <v>10</v>
      </c>
    </row>
    <row r="6981" spans="1:8">
      <c r="A6981" t="n">
        <v>54076</v>
      </c>
      <c r="B6981" s="32" t="n">
        <v>16</v>
      </c>
      <c r="C6981" s="7" t="n">
        <v>300</v>
      </c>
    </row>
    <row r="6982" spans="1:8">
      <c r="A6982" t="s">
        <v>4</v>
      </c>
      <c r="B6982" s="4" t="s">
        <v>5</v>
      </c>
      <c r="C6982" s="4" t="s">
        <v>13</v>
      </c>
      <c r="D6982" s="4" t="s">
        <v>10</v>
      </c>
      <c r="E6982" s="4" t="s">
        <v>10</v>
      </c>
      <c r="F6982" s="4" t="s">
        <v>13</v>
      </c>
    </row>
    <row r="6983" spans="1:8">
      <c r="A6983" t="n">
        <v>54079</v>
      </c>
      <c r="B6983" s="56" t="n">
        <v>25</v>
      </c>
      <c r="C6983" s="7" t="n">
        <v>1</v>
      </c>
      <c r="D6983" s="7" t="n">
        <v>60</v>
      </c>
      <c r="E6983" s="7" t="n">
        <v>640</v>
      </c>
      <c r="F6983" s="7" t="n">
        <v>1</v>
      </c>
    </row>
    <row r="6984" spans="1:8">
      <c r="A6984" t="s">
        <v>4</v>
      </c>
      <c r="B6984" s="4" t="s">
        <v>5</v>
      </c>
      <c r="C6984" s="4" t="s">
        <v>13</v>
      </c>
      <c r="D6984" s="4" t="s">
        <v>10</v>
      </c>
      <c r="E6984" s="4" t="s">
        <v>6</v>
      </c>
    </row>
    <row r="6985" spans="1:8">
      <c r="A6985" t="n">
        <v>54086</v>
      </c>
      <c r="B6985" s="48" t="n">
        <v>51</v>
      </c>
      <c r="C6985" s="7" t="n">
        <v>4</v>
      </c>
      <c r="D6985" s="7" t="n">
        <v>29</v>
      </c>
      <c r="E6985" s="7" t="s">
        <v>508</v>
      </c>
    </row>
    <row r="6986" spans="1:8">
      <c r="A6986" t="s">
        <v>4</v>
      </c>
      <c r="B6986" s="4" t="s">
        <v>5</v>
      </c>
      <c r="C6986" s="4" t="s">
        <v>10</v>
      </c>
    </row>
    <row r="6987" spans="1:8">
      <c r="A6987" t="n">
        <v>54100</v>
      </c>
      <c r="B6987" s="32" t="n">
        <v>16</v>
      </c>
      <c r="C6987" s="7" t="n">
        <v>0</v>
      </c>
    </row>
    <row r="6988" spans="1:8">
      <c r="A6988" t="s">
        <v>4</v>
      </c>
      <c r="B6988" s="4" t="s">
        <v>5</v>
      </c>
      <c r="C6988" s="4" t="s">
        <v>10</v>
      </c>
      <c r="D6988" s="4" t="s">
        <v>13</v>
      </c>
      <c r="E6988" s="4" t="s">
        <v>9</v>
      </c>
      <c r="F6988" s="4" t="s">
        <v>81</v>
      </c>
      <c r="G6988" s="4" t="s">
        <v>13</v>
      </c>
      <c r="H6988" s="4" t="s">
        <v>13</v>
      </c>
    </row>
    <row r="6989" spans="1:8">
      <c r="A6989" t="n">
        <v>54103</v>
      </c>
      <c r="B6989" s="49" t="n">
        <v>26</v>
      </c>
      <c r="C6989" s="7" t="n">
        <v>29</v>
      </c>
      <c r="D6989" s="7" t="n">
        <v>17</v>
      </c>
      <c r="E6989" s="7" t="n">
        <v>39344</v>
      </c>
      <c r="F6989" s="7" t="s">
        <v>528</v>
      </c>
      <c r="G6989" s="7" t="n">
        <v>2</v>
      </c>
      <c r="H6989" s="7" t="n">
        <v>0</v>
      </c>
    </row>
    <row r="6990" spans="1:8">
      <c r="A6990" t="s">
        <v>4</v>
      </c>
      <c r="B6990" s="4" t="s">
        <v>5</v>
      </c>
    </row>
    <row r="6991" spans="1:8">
      <c r="A6991" t="n">
        <v>54158</v>
      </c>
      <c r="B6991" s="50" t="n">
        <v>28</v>
      </c>
    </row>
    <row r="6992" spans="1:8">
      <c r="A6992" t="s">
        <v>4</v>
      </c>
      <c r="B6992" s="4" t="s">
        <v>5</v>
      </c>
      <c r="C6992" s="4" t="s">
        <v>13</v>
      </c>
      <c r="D6992" s="4" t="s">
        <v>10</v>
      </c>
      <c r="E6992" s="4" t="s">
        <v>10</v>
      </c>
      <c r="F6992" s="4" t="s">
        <v>13</v>
      </c>
    </row>
    <row r="6993" spans="1:8">
      <c r="A6993" t="n">
        <v>54159</v>
      </c>
      <c r="B6993" s="56" t="n">
        <v>25</v>
      </c>
      <c r="C6993" s="7" t="n">
        <v>1</v>
      </c>
      <c r="D6993" s="7" t="n">
        <v>260</v>
      </c>
      <c r="E6993" s="7" t="n">
        <v>640</v>
      </c>
      <c r="F6993" s="7" t="n">
        <v>1</v>
      </c>
    </row>
    <row r="6994" spans="1:8">
      <c r="A6994" t="s">
        <v>4</v>
      </c>
      <c r="B6994" s="4" t="s">
        <v>5</v>
      </c>
      <c r="C6994" s="4" t="s">
        <v>13</v>
      </c>
      <c r="D6994" s="4" t="s">
        <v>10</v>
      </c>
      <c r="E6994" s="4" t="s">
        <v>6</v>
      </c>
    </row>
    <row r="6995" spans="1:8">
      <c r="A6995" t="n">
        <v>54166</v>
      </c>
      <c r="B6995" s="48" t="n">
        <v>51</v>
      </c>
      <c r="C6995" s="7" t="n">
        <v>4</v>
      </c>
      <c r="D6995" s="7" t="n">
        <v>27</v>
      </c>
      <c r="E6995" s="7" t="s">
        <v>325</v>
      </c>
    </row>
    <row r="6996" spans="1:8">
      <c r="A6996" t="s">
        <v>4</v>
      </c>
      <c r="B6996" s="4" t="s">
        <v>5</v>
      </c>
      <c r="C6996" s="4" t="s">
        <v>10</v>
      </c>
    </row>
    <row r="6997" spans="1:8">
      <c r="A6997" t="n">
        <v>54180</v>
      </c>
      <c r="B6997" s="32" t="n">
        <v>16</v>
      </c>
      <c r="C6997" s="7" t="n">
        <v>0</v>
      </c>
    </row>
    <row r="6998" spans="1:8">
      <c r="A6998" t="s">
        <v>4</v>
      </c>
      <c r="B6998" s="4" t="s">
        <v>5</v>
      </c>
      <c r="C6998" s="4" t="s">
        <v>10</v>
      </c>
      <c r="D6998" s="4" t="s">
        <v>13</v>
      </c>
      <c r="E6998" s="4" t="s">
        <v>9</v>
      </c>
      <c r="F6998" s="4" t="s">
        <v>81</v>
      </c>
      <c r="G6998" s="4" t="s">
        <v>13</v>
      </c>
      <c r="H6998" s="4" t="s">
        <v>13</v>
      </c>
    </row>
    <row r="6999" spans="1:8">
      <c r="A6999" t="n">
        <v>54183</v>
      </c>
      <c r="B6999" s="49" t="n">
        <v>26</v>
      </c>
      <c r="C6999" s="7" t="n">
        <v>27</v>
      </c>
      <c r="D6999" s="7" t="n">
        <v>17</v>
      </c>
      <c r="E6999" s="7" t="n">
        <v>31335</v>
      </c>
      <c r="F6999" s="7" t="s">
        <v>529</v>
      </c>
      <c r="G6999" s="7" t="n">
        <v>2</v>
      </c>
      <c r="H6999" s="7" t="n">
        <v>0</v>
      </c>
    </row>
    <row r="7000" spans="1:8">
      <c r="A7000" t="s">
        <v>4</v>
      </c>
      <c r="B7000" s="4" t="s">
        <v>5</v>
      </c>
    </row>
    <row r="7001" spans="1:8">
      <c r="A7001" t="n">
        <v>54228</v>
      </c>
      <c r="B7001" s="50" t="n">
        <v>28</v>
      </c>
    </row>
    <row r="7002" spans="1:8">
      <c r="A7002" t="s">
        <v>4</v>
      </c>
      <c r="B7002" s="4" t="s">
        <v>5</v>
      </c>
      <c r="C7002" s="4" t="s">
        <v>10</v>
      </c>
      <c r="D7002" s="4" t="s">
        <v>13</v>
      </c>
    </row>
    <row r="7003" spans="1:8">
      <c r="A7003" t="n">
        <v>54229</v>
      </c>
      <c r="B7003" s="51" t="n">
        <v>89</v>
      </c>
      <c r="C7003" s="7" t="n">
        <v>65533</v>
      </c>
      <c r="D7003" s="7" t="n">
        <v>1</v>
      </c>
    </row>
    <row r="7004" spans="1:8">
      <c r="A7004" t="s">
        <v>4</v>
      </c>
      <c r="B7004" s="4" t="s">
        <v>5</v>
      </c>
      <c r="C7004" s="4" t="s">
        <v>13</v>
      </c>
      <c r="D7004" s="4" t="s">
        <v>10</v>
      </c>
      <c r="E7004" s="4" t="s">
        <v>10</v>
      </c>
      <c r="F7004" s="4" t="s">
        <v>13</v>
      </c>
    </row>
    <row r="7005" spans="1:8">
      <c r="A7005" t="n">
        <v>54233</v>
      </c>
      <c r="B7005" s="56" t="n">
        <v>25</v>
      </c>
      <c r="C7005" s="7" t="n">
        <v>1</v>
      </c>
      <c r="D7005" s="7" t="n">
        <v>65535</v>
      </c>
      <c r="E7005" s="7" t="n">
        <v>65535</v>
      </c>
      <c r="F7005" s="7" t="n">
        <v>0</v>
      </c>
    </row>
    <row r="7006" spans="1:8">
      <c r="A7006" t="s">
        <v>4</v>
      </c>
      <c r="B7006" s="4" t="s">
        <v>5</v>
      </c>
      <c r="C7006" s="4" t="s">
        <v>13</v>
      </c>
      <c r="D7006" s="4" t="s">
        <v>10</v>
      </c>
      <c r="E7006" s="4" t="s">
        <v>24</v>
      </c>
    </row>
    <row r="7007" spans="1:8">
      <c r="A7007" t="n">
        <v>54240</v>
      </c>
      <c r="B7007" s="22" t="n">
        <v>58</v>
      </c>
      <c r="C7007" s="7" t="n">
        <v>101</v>
      </c>
      <c r="D7007" s="7" t="n">
        <v>500</v>
      </c>
      <c r="E7007" s="7" t="n">
        <v>1</v>
      </c>
    </row>
    <row r="7008" spans="1:8">
      <c r="A7008" t="s">
        <v>4</v>
      </c>
      <c r="B7008" s="4" t="s">
        <v>5</v>
      </c>
      <c r="C7008" s="4" t="s">
        <v>13</v>
      </c>
      <c r="D7008" s="4" t="s">
        <v>10</v>
      </c>
    </row>
    <row r="7009" spans="1:8">
      <c r="A7009" t="n">
        <v>54248</v>
      </c>
      <c r="B7009" s="22" t="n">
        <v>58</v>
      </c>
      <c r="C7009" s="7" t="n">
        <v>254</v>
      </c>
      <c r="D7009" s="7" t="n">
        <v>0</v>
      </c>
    </row>
    <row r="7010" spans="1:8">
      <c r="A7010" t="s">
        <v>4</v>
      </c>
      <c r="B7010" s="4" t="s">
        <v>5</v>
      </c>
      <c r="C7010" s="4" t="s">
        <v>13</v>
      </c>
      <c r="D7010" s="4" t="s">
        <v>13</v>
      </c>
      <c r="E7010" s="4" t="s">
        <v>24</v>
      </c>
      <c r="F7010" s="4" t="s">
        <v>24</v>
      </c>
      <c r="G7010" s="4" t="s">
        <v>24</v>
      </c>
      <c r="H7010" s="4" t="s">
        <v>10</v>
      </c>
    </row>
    <row r="7011" spans="1:8">
      <c r="A7011" t="n">
        <v>54252</v>
      </c>
      <c r="B7011" s="39" t="n">
        <v>45</v>
      </c>
      <c r="C7011" s="7" t="n">
        <v>2</v>
      </c>
      <c r="D7011" s="7" t="n">
        <v>3</v>
      </c>
      <c r="E7011" s="7" t="n">
        <v>-5.76999998092651</v>
      </c>
      <c r="F7011" s="7" t="n">
        <v>13.9300003051758</v>
      </c>
      <c r="G7011" s="7" t="n">
        <v>-187.789993286133</v>
      </c>
      <c r="H7011" s="7" t="n">
        <v>0</v>
      </c>
    </row>
    <row r="7012" spans="1:8">
      <c r="A7012" t="s">
        <v>4</v>
      </c>
      <c r="B7012" s="4" t="s">
        <v>5</v>
      </c>
      <c r="C7012" s="4" t="s">
        <v>13</v>
      </c>
      <c r="D7012" s="4" t="s">
        <v>13</v>
      </c>
      <c r="E7012" s="4" t="s">
        <v>24</v>
      </c>
      <c r="F7012" s="4" t="s">
        <v>24</v>
      </c>
      <c r="G7012" s="4" t="s">
        <v>24</v>
      </c>
      <c r="H7012" s="4" t="s">
        <v>10</v>
      </c>
      <c r="I7012" s="4" t="s">
        <v>13</v>
      </c>
    </row>
    <row r="7013" spans="1:8">
      <c r="A7013" t="n">
        <v>54269</v>
      </c>
      <c r="B7013" s="39" t="n">
        <v>45</v>
      </c>
      <c r="C7013" s="7" t="n">
        <v>4</v>
      </c>
      <c r="D7013" s="7" t="n">
        <v>3</v>
      </c>
      <c r="E7013" s="7" t="n">
        <v>355.540008544922</v>
      </c>
      <c r="F7013" s="7" t="n">
        <v>130.199996948242</v>
      </c>
      <c r="G7013" s="7" t="n">
        <v>8</v>
      </c>
      <c r="H7013" s="7" t="n">
        <v>0</v>
      </c>
      <c r="I7013" s="7" t="n">
        <v>0</v>
      </c>
    </row>
    <row r="7014" spans="1:8">
      <c r="A7014" t="s">
        <v>4</v>
      </c>
      <c r="B7014" s="4" t="s">
        <v>5</v>
      </c>
      <c r="C7014" s="4" t="s">
        <v>13</v>
      </c>
      <c r="D7014" s="4" t="s">
        <v>13</v>
      </c>
      <c r="E7014" s="4" t="s">
        <v>24</v>
      </c>
      <c r="F7014" s="4" t="s">
        <v>10</v>
      </c>
    </row>
    <row r="7015" spans="1:8">
      <c r="A7015" t="n">
        <v>54287</v>
      </c>
      <c r="B7015" s="39" t="n">
        <v>45</v>
      </c>
      <c r="C7015" s="7" t="n">
        <v>5</v>
      </c>
      <c r="D7015" s="7" t="n">
        <v>3</v>
      </c>
      <c r="E7015" s="7" t="n">
        <v>3.09999990463257</v>
      </c>
      <c r="F7015" s="7" t="n">
        <v>0</v>
      </c>
    </row>
    <row r="7016" spans="1:8">
      <c r="A7016" t="s">
        <v>4</v>
      </c>
      <c r="B7016" s="4" t="s">
        <v>5</v>
      </c>
      <c r="C7016" s="4" t="s">
        <v>13</v>
      </c>
      <c r="D7016" s="4" t="s">
        <v>13</v>
      </c>
      <c r="E7016" s="4" t="s">
        <v>24</v>
      </c>
      <c r="F7016" s="4" t="s">
        <v>10</v>
      </c>
    </row>
    <row r="7017" spans="1:8">
      <c r="A7017" t="n">
        <v>54296</v>
      </c>
      <c r="B7017" s="39" t="n">
        <v>45</v>
      </c>
      <c r="C7017" s="7" t="n">
        <v>11</v>
      </c>
      <c r="D7017" s="7" t="n">
        <v>3</v>
      </c>
      <c r="E7017" s="7" t="n">
        <v>39.4000015258789</v>
      </c>
      <c r="F7017" s="7" t="n">
        <v>0</v>
      </c>
    </row>
    <row r="7018" spans="1:8">
      <c r="A7018" t="s">
        <v>4</v>
      </c>
      <c r="B7018" s="4" t="s">
        <v>5</v>
      </c>
      <c r="C7018" s="4" t="s">
        <v>13</v>
      </c>
      <c r="D7018" s="4" t="s">
        <v>10</v>
      </c>
    </row>
    <row r="7019" spans="1:8">
      <c r="A7019" t="n">
        <v>54305</v>
      </c>
      <c r="B7019" s="22" t="n">
        <v>58</v>
      </c>
      <c r="C7019" s="7" t="n">
        <v>255</v>
      </c>
      <c r="D7019" s="7" t="n">
        <v>0</v>
      </c>
    </row>
    <row r="7020" spans="1:8">
      <c r="A7020" t="s">
        <v>4</v>
      </c>
      <c r="B7020" s="4" t="s">
        <v>5</v>
      </c>
      <c r="C7020" s="4" t="s">
        <v>13</v>
      </c>
      <c r="D7020" s="20" t="s">
        <v>33</v>
      </c>
      <c r="E7020" s="4" t="s">
        <v>5</v>
      </c>
      <c r="F7020" s="4" t="s">
        <v>13</v>
      </c>
      <c r="G7020" s="4" t="s">
        <v>10</v>
      </c>
      <c r="H7020" s="20" t="s">
        <v>34</v>
      </c>
      <c r="I7020" s="4" t="s">
        <v>13</v>
      </c>
      <c r="J7020" s="4" t="s">
        <v>23</v>
      </c>
    </row>
    <row r="7021" spans="1:8">
      <c r="A7021" t="n">
        <v>54309</v>
      </c>
      <c r="B7021" s="11" t="n">
        <v>5</v>
      </c>
      <c r="C7021" s="7" t="n">
        <v>28</v>
      </c>
      <c r="D7021" s="20" t="s">
        <v>3</v>
      </c>
      <c r="E7021" s="30" t="n">
        <v>64</v>
      </c>
      <c r="F7021" s="7" t="n">
        <v>5</v>
      </c>
      <c r="G7021" s="7" t="n">
        <v>4</v>
      </c>
      <c r="H7021" s="20" t="s">
        <v>3</v>
      </c>
      <c r="I7021" s="7" t="n">
        <v>1</v>
      </c>
      <c r="J7021" s="12" t="n">
        <f t="normal" ca="1">A7031</f>
        <v>0</v>
      </c>
    </row>
    <row r="7022" spans="1:8">
      <c r="A7022" t="s">
        <v>4</v>
      </c>
      <c r="B7022" s="4" t="s">
        <v>5</v>
      </c>
      <c r="C7022" s="4" t="s">
        <v>13</v>
      </c>
      <c r="D7022" s="4" t="s">
        <v>10</v>
      </c>
      <c r="E7022" s="4" t="s">
        <v>6</v>
      </c>
    </row>
    <row r="7023" spans="1:8">
      <c r="A7023" t="n">
        <v>54320</v>
      </c>
      <c r="B7023" s="48" t="n">
        <v>51</v>
      </c>
      <c r="C7023" s="7" t="n">
        <v>4</v>
      </c>
      <c r="D7023" s="7" t="n">
        <v>4</v>
      </c>
      <c r="E7023" s="7" t="s">
        <v>80</v>
      </c>
    </row>
    <row r="7024" spans="1:8">
      <c r="A7024" t="s">
        <v>4</v>
      </c>
      <c r="B7024" s="4" t="s">
        <v>5</v>
      </c>
      <c r="C7024" s="4" t="s">
        <v>10</v>
      </c>
    </row>
    <row r="7025" spans="1:10">
      <c r="A7025" t="n">
        <v>54334</v>
      </c>
      <c r="B7025" s="32" t="n">
        <v>16</v>
      </c>
      <c r="C7025" s="7" t="n">
        <v>0</v>
      </c>
    </row>
    <row r="7026" spans="1:10">
      <c r="A7026" t="s">
        <v>4</v>
      </c>
      <c r="B7026" s="4" t="s">
        <v>5</v>
      </c>
      <c r="C7026" s="4" t="s">
        <v>10</v>
      </c>
      <c r="D7026" s="4" t="s">
        <v>13</v>
      </c>
      <c r="E7026" s="4" t="s">
        <v>9</v>
      </c>
      <c r="F7026" s="4" t="s">
        <v>81</v>
      </c>
      <c r="G7026" s="4" t="s">
        <v>13</v>
      </c>
      <c r="H7026" s="4" t="s">
        <v>13</v>
      </c>
    </row>
    <row r="7027" spans="1:10">
      <c r="A7027" t="n">
        <v>54337</v>
      </c>
      <c r="B7027" s="49" t="n">
        <v>26</v>
      </c>
      <c r="C7027" s="7" t="n">
        <v>4</v>
      </c>
      <c r="D7027" s="7" t="n">
        <v>17</v>
      </c>
      <c r="E7027" s="7" t="n">
        <v>7384</v>
      </c>
      <c r="F7027" s="7" t="s">
        <v>530</v>
      </c>
      <c r="G7027" s="7" t="n">
        <v>2</v>
      </c>
      <c r="H7027" s="7" t="n">
        <v>0</v>
      </c>
    </row>
    <row r="7028" spans="1:10">
      <c r="A7028" t="s">
        <v>4</v>
      </c>
      <c r="B7028" s="4" t="s">
        <v>5</v>
      </c>
    </row>
    <row r="7029" spans="1:10">
      <c r="A7029" t="n">
        <v>54364</v>
      </c>
      <c r="B7029" s="50" t="n">
        <v>28</v>
      </c>
    </row>
    <row r="7030" spans="1:10">
      <c r="A7030" t="s">
        <v>4</v>
      </c>
      <c r="B7030" s="4" t="s">
        <v>5</v>
      </c>
      <c r="C7030" s="4" t="s">
        <v>13</v>
      </c>
      <c r="D7030" s="20" t="s">
        <v>33</v>
      </c>
      <c r="E7030" s="4" t="s">
        <v>5</v>
      </c>
      <c r="F7030" s="4" t="s">
        <v>13</v>
      </c>
      <c r="G7030" s="4" t="s">
        <v>10</v>
      </c>
      <c r="H7030" s="20" t="s">
        <v>34</v>
      </c>
      <c r="I7030" s="4" t="s">
        <v>13</v>
      </c>
      <c r="J7030" s="4" t="s">
        <v>23</v>
      </c>
    </row>
    <row r="7031" spans="1:10">
      <c r="A7031" t="n">
        <v>54365</v>
      </c>
      <c r="B7031" s="11" t="n">
        <v>5</v>
      </c>
      <c r="C7031" s="7" t="n">
        <v>28</v>
      </c>
      <c r="D7031" s="20" t="s">
        <v>3</v>
      </c>
      <c r="E7031" s="30" t="n">
        <v>64</v>
      </c>
      <c r="F7031" s="7" t="n">
        <v>5</v>
      </c>
      <c r="G7031" s="7" t="n">
        <v>9</v>
      </c>
      <c r="H7031" s="20" t="s">
        <v>3</v>
      </c>
      <c r="I7031" s="7" t="n">
        <v>1</v>
      </c>
      <c r="J7031" s="12" t="n">
        <f t="normal" ca="1">A7041</f>
        <v>0</v>
      </c>
    </row>
    <row r="7032" spans="1:10">
      <c r="A7032" t="s">
        <v>4</v>
      </c>
      <c r="B7032" s="4" t="s">
        <v>5</v>
      </c>
      <c r="C7032" s="4" t="s">
        <v>13</v>
      </c>
      <c r="D7032" s="4" t="s">
        <v>10</v>
      </c>
      <c r="E7032" s="4" t="s">
        <v>6</v>
      </c>
    </row>
    <row r="7033" spans="1:10">
      <c r="A7033" t="n">
        <v>54376</v>
      </c>
      <c r="B7033" s="48" t="n">
        <v>51</v>
      </c>
      <c r="C7033" s="7" t="n">
        <v>4</v>
      </c>
      <c r="D7033" s="7" t="n">
        <v>9</v>
      </c>
      <c r="E7033" s="7" t="s">
        <v>268</v>
      </c>
    </row>
    <row r="7034" spans="1:10">
      <c r="A7034" t="s">
        <v>4</v>
      </c>
      <c r="B7034" s="4" t="s">
        <v>5</v>
      </c>
      <c r="C7034" s="4" t="s">
        <v>10</v>
      </c>
    </row>
    <row r="7035" spans="1:10">
      <c r="A7035" t="n">
        <v>54390</v>
      </c>
      <c r="B7035" s="32" t="n">
        <v>16</v>
      </c>
      <c r="C7035" s="7" t="n">
        <v>0</v>
      </c>
    </row>
    <row r="7036" spans="1:10">
      <c r="A7036" t="s">
        <v>4</v>
      </c>
      <c r="B7036" s="4" t="s">
        <v>5</v>
      </c>
      <c r="C7036" s="4" t="s">
        <v>10</v>
      </c>
      <c r="D7036" s="4" t="s">
        <v>13</v>
      </c>
      <c r="E7036" s="4" t="s">
        <v>9</v>
      </c>
      <c r="F7036" s="4" t="s">
        <v>81</v>
      </c>
      <c r="G7036" s="4" t="s">
        <v>13</v>
      </c>
      <c r="H7036" s="4" t="s">
        <v>13</v>
      </c>
    </row>
    <row r="7037" spans="1:10">
      <c r="A7037" t="n">
        <v>54393</v>
      </c>
      <c r="B7037" s="49" t="n">
        <v>26</v>
      </c>
      <c r="C7037" s="7" t="n">
        <v>9</v>
      </c>
      <c r="D7037" s="7" t="n">
        <v>17</v>
      </c>
      <c r="E7037" s="7" t="n">
        <v>5348</v>
      </c>
      <c r="F7037" s="7" t="s">
        <v>531</v>
      </c>
      <c r="G7037" s="7" t="n">
        <v>2</v>
      </c>
      <c r="H7037" s="7" t="n">
        <v>0</v>
      </c>
    </row>
    <row r="7038" spans="1:10">
      <c r="A7038" t="s">
        <v>4</v>
      </c>
      <c r="B7038" s="4" t="s">
        <v>5</v>
      </c>
    </row>
    <row r="7039" spans="1:10">
      <c r="A7039" t="n">
        <v>54431</v>
      </c>
      <c r="B7039" s="50" t="n">
        <v>28</v>
      </c>
    </row>
    <row r="7040" spans="1:10">
      <c r="A7040" t="s">
        <v>4</v>
      </c>
      <c r="B7040" s="4" t="s">
        <v>5</v>
      </c>
      <c r="C7040" s="4" t="s">
        <v>13</v>
      </c>
      <c r="D7040" s="20" t="s">
        <v>33</v>
      </c>
      <c r="E7040" s="4" t="s">
        <v>5</v>
      </c>
      <c r="F7040" s="4" t="s">
        <v>13</v>
      </c>
      <c r="G7040" s="4" t="s">
        <v>10</v>
      </c>
      <c r="H7040" s="20" t="s">
        <v>34</v>
      </c>
      <c r="I7040" s="4" t="s">
        <v>13</v>
      </c>
      <c r="J7040" s="4" t="s">
        <v>23</v>
      </c>
    </row>
    <row r="7041" spans="1:10">
      <c r="A7041" t="n">
        <v>54432</v>
      </c>
      <c r="B7041" s="11" t="n">
        <v>5</v>
      </c>
      <c r="C7041" s="7" t="n">
        <v>28</v>
      </c>
      <c r="D7041" s="20" t="s">
        <v>3</v>
      </c>
      <c r="E7041" s="30" t="n">
        <v>64</v>
      </c>
      <c r="F7041" s="7" t="n">
        <v>5</v>
      </c>
      <c r="G7041" s="7" t="n">
        <v>7</v>
      </c>
      <c r="H7041" s="20" t="s">
        <v>3</v>
      </c>
      <c r="I7041" s="7" t="n">
        <v>1</v>
      </c>
      <c r="J7041" s="12" t="n">
        <f t="normal" ca="1">A7051</f>
        <v>0</v>
      </c>
    </row>
    <row r="7042" spans="1:10">
      <c r="A7042" t="s">
        <v>4</v>
      </c>
      <c r="B7042" s="4" t="s">
        <v>5</v>
      </c>
      <c r="C7042" s="4" t="s">
        <v>13</v>
      </c>
      <c r="D7042" s="4" t="s">
        <v>10</v>
      </c>
      <c r="E7042" s="4" t="s">
        <v>6</v>
      </c>
    </row>
    <row r="7043" spans="1:10">
      <c r="A7043" t="n">
        <v>54443</v>
      </c>
      <c r="B7043" s="48" t="n">
        <v>51</v>
      </c>
      <c r="C7043" s="7" t="n">
        <v>4</v>
      </c>
      <c r="D7043" s="7" t="n">
        <v>7</v>
      </c>
      <c r="E7043" s="7" t="s">
        <v>80</v>
      </c>
    </row>
    <row r="7044" spans="1:10">
      <c r="A7044" t="s">
        <v>4</v>
      </c>
      <c r="B7044" s="4" t="s">
        <v>5</v>
      </c>
      <c r="C7044" s="4" t="s">
        <v>10</v>
      </c>
    </row>
    <row r="7045" spans="1:10">
      <c r="A7045" t="n">
        <v>54457</v>
      </c>
      <c r="B7045" s="32" t="n">
        <v>16</v>
      </c>
      <c r="C7045" s="7" t="n">
        <v>0</v>
      </c>
    </row>
    <row r="7046" spans="1:10">
      <c r="A7046" t="s">
        <v>4</v>
      </c>
      <c r="B7046" s="4" t="s">
        <v>5</v>
      </c>
      <c r="C7046" s="4" t="s">
        <v>10</v>
      </c>
      <c r="D7046" s="4" t="s">
        <v>13</v>
      </c>
      <c r="E7046" s="4" t="s">
        <v>9</v>
      </c>
      <c r="F7046" s="4" t="s">
        <v>81</v>
      </c>
      <c r="G7046" s="4" t="s">
        <v>13</v>
      </c>
      <c r="H7046" s="4" t="s">
        <v>13</v>
      </c>
    </row>
    <row r="7047" spans="1:10">
      <c r="A7047" t="n">
        <v>54460</v>
      </c>
      <c r="B7047" s="49" t="n">
        <v>26</v>
      </c>
      <c r="C7047" s="7" t="n">
        <v>7</v>
      </c>
      <c r="D7047" s="7" t="n">
        <v>17</v>
      </c>
      <c r="E7047" s="7" t="n">
        <v>4379</v>
      </c>
      <c r="F7047" s="7" t="s">
        <v>532</v>
      </c>
      <c r="G7047" s="7" t="n">
        <v>2</v>
      </c>
      <c r="H7047" s="7" t="n">
        <v>0</v>
      </c>
    </row>
    <row r="7048" spans="1:10">
      <c r="A7048" t="s">
        <v>4</v>
      </c>
      <c r="B7048" s="4" t="s">
        <v>5</v>
      </c>
    </row>
    <row r="7049" spans="1:10">
      <c r="A7049" t="n">
        <v>54499</v>
      </c>
      <c r="B7049" s="50" t="n">
        <v>28</v>
      </c>
    </row>
    <row r="7050" spans="1:10">
      <c r="A7050" t="s">
        <v>4</v>
      </c>
      <c r="B7050" s="4" t="s">
        <v>5</v>
      </c>
      <c r="C7050" s="4" t="s">
        <v>13</v>
      </c>
      <c r="D7050" s="20" t="s">
        <v>33</v>
      </c>
      <c r="E7050" s="4" t="s">
        <v>5</v>
      </c>
      <c r="F7050" s="4" t="s">
        <v>13</v>
      </c>
      <c r="G7050" s="4" t="s">
        <v>10</v>
      </c>
      <c r="H7050" s="20" t="s">
        <v>34</v>
      </c>
      <c r="I7050" s="4" t="s">
        <v>13</v>
      </c>
      <c r="J7050" s="4" t="s">
        <v>23</v>
      </c>
    </row>
    <row r="7051" spans="1:10">
      <c r="A7051" t="n">
        <v>54500</v>
      </c>
      <c r="B7051" s="11" t="n">
        <v>5</v>
      </c>
      <c r="C7051" s="7" t="n">
        <v>28</v>
      </c>
      <c r="D7051" s="20" t="s">
        <v>3</v>
      </c>
      <c r="E7051" s="30" t="n">
        <v>64</v>
      </c>
      <c r="F7051" s="7" t="n">
        <v>5</v>
      </c>
      <c r="G7051" s="7" t="n">
        <v>1</v>
      </c>
      <c r="H7051" s="20" t="s">
        <v>3</v>
      </c>
      <c r="I7051" s="7" t="n">
        <v>1</v>
      </c>
      <c r="J7051" s="12" t="n">
        <f t="normal" ca="1">A7061</f>
        <v>0</v>
      </c>
    </row>
    <row r="7052" spans="1:10">
      <c r="A7052" t="s">
        <v>4</v>
      </c>
      <c r="B7052" s="4" t="s">
        <v>5</v>
      </c>
      <c r="C7052" s="4" t="s">
        <v>13</v>
      </c>
      <c r="D7052" s="4" t="s">
        <v>10</v>
      </c>
      <c r="E7052" s="4" t="s">
        <v>6</v>
      </c>
    </row>
    <row r="7053" spans="1:10">
      <c r="A7053" t="n">
        <v>54511</v>
      </c>
      <c r="B7053" s="48" t="n">
        <v>51</v>
      </c>
      <c r="C7053" s="7" t="n">
        <v>4</v>
      </c>
      <c r="D7053" s="7" t="n">
        <v>1</v>
      </c>
      <c r="E7053" s="7" t="s">
        <v>272</v>
      </c>
    </row>
    <row r="7054" spans="1:10">
      <c r="A7054" t="s">
        <v>4</v>
      </c>
      <c r="B7054" s="4" t="s">
        <v>5</v>
      </c>
      <c r="C7054" s="4" t="s">
        <v>10</v>
      </c>
    </row>
    <row r="7055" spans="1:10">
      <c r="A7055" t="n">
        <v>54524</v>
      </c>
      <c r="B7055" s="32" t="n">
        <v>16</v>
      </c>
      <c r="C7055" s="7" t="n">
        <v>0</v>
      </c>
    </row>
    <row r="7056" spans="1:10">
      <c r="A7056" t="s">
        <v>4</v>
      </c>
      <c r="B7056" s="4" t="s">
        <v>5</v>
      </c>
      <c r="C7056" s="4" t="s">
        <v>10</v>
      </c>
      <c r="D7056" s="4" t="s">
        <v>13</v>
      </c>
      <c r="E7056" s="4" t="s">
        <v>9</v>
      </c>
      <c r="F7056" s="4" t="s">
        <v>81</v>
      </c>
      <c r="G7056" s="4" t="s">
        <v>13</v>
      </c>
      <c r="H7056" s="4" t="s">
        <v>13</v>
      </c>
    </row>
    <row r="7057" spans="1:10">
      <c r="A7057" t="n">
        <v>54527</v>
      </c>
      <c r="B7057" s="49" t="n">
        <v>26</v>
      </c>
      <c r="C7057" s="7" t="n">
        <v>1</v>
      </c>
      <c r="D7057" s="7" t="n">
        <v>17</v>
      </c>
      <c r="E7057" s="7" t="n">
        <v>1371</v>
      </c>
      <c r="F7057" s="7" t="s">
        <v>533</v>
      </c>
      <c r="G7057" s="7" t="n">
        <v>2</v>
      </c>
      <c r="H7057" s="7" t="n">
        <v>0</v>
      </c>
    </row>
    <row r="7058" spans="1:10">
      <c r="A7058" t="s">
        <v>4</v>
      </c>
      <c r="B7058" s="4" t="s">
        <v>5</v>
      </c>
    </row>
    <row r="7059" spans="1:10">
      <c r="A7059" t="n">
        <v>54569</v>
      </c>
      <c r="B7059" s="50" t="n">
        <v>28</v>
      </c>
    </row>
    <row r="7060" spans="1:10">
      <c r="A7060" t="s">
        <v>4</v>
      </c>
      <c r="B7060" s="4" t="s">
        <v>5</v>
      </c>
      <c r="C7060" s="4" t="s">
        <v>13</v>
      </c>
      <c r="D7060" s="20" t="s">
        <v>33</v>
      </c>
      <c r="E7060" s="4" t="s">
        <v>5</v>
      </c>
      <c r="F7060" s="4" t="s">
        <v>13</v>
      </c>
      <c r="G7060" s="4" t="s">
        <v>10</v>
      </c>
      <c r="H7060" s="20" t="s">
        <v>34</v>
      </c>
      <c r="I7060" s="4" t="s">
        <v>13</v>
      </c>
      <c r="J7060" s="4" t="s">
        <v>23</v>
      </c>
    </row>
    <row r="7061" spans="1:10">
      <c r="A7061" t="n">
        <v>54570</v>
      </c>
      <c r="B7061" s="11" t="n">
        <v>5</v>
      </c>
      <c r="C7061" s="7" t="n">
        <v>28</v>
      </c>
      <c r="D7061" s="20" t="s">
        <v>3</v>
      </c>
      <c r="E7061" s="30" t="n">
        <v>64</v>
      </c>
      <c r="F7061" s="7" t="n">
        <v>5</v>
      </c>
      <c r="G7061" s="7" t="n">
        <v>2</v>
      </c>
      <c r="H7061" s="20" t="s">
        <v>3</v>
      </c>
      <c r="I7061" s="7" t="n">
        <v>1</v>
      </c>
      <c r="J7061" s="12" t="n">
        <f t="normal" ca="1">A7071</f>
        <v>0</v>
      </c>
    </row>
    <row r="7062" spans="1:10">
      <c r="A7062" t="s">
        <v>4</v>
      </c>
      <c r="B7062" s="4" t="s">
        <v>5</v>
      </c>
      <c r="C7062" s="4" t="s">
        <v>13</v>
      </c>
      <c r="D7062" s="4" t="s">
        <v>10</v>
      </c>
      <c r="E7062" s="4" t="s">
        <v>6</v>
      </c>
    </row>
    <row r="7063" spans="1:10">
      <c r="A7063" t="n">
        <v>54581</v>
      </c>
      <c r="B7063" s="48" t="n">
        <v>51</v>
      </c>
      <c r="C7063" s="7" t="n">
        <v>4</v>
      </c>
      <c r="D7063" s="7" t="n">
        <v>2</v>
      </c>
      <c r="E7063" s="7" t="s">
        <v>241</v>
      </c>
    </row>
    <row r="7064" spans="1:10">
      <c r="A7064" t="s">
        <v>4</v>
      </c>
      <c r="B7064" s="4" t="s">
        <v>5</v>
      </c>
      <c r="C7064" s="4" t="s">
        <v>10</v>
      </c>
    </row>
    <row r="7065" spans="1:10">
      <c r="A7065" t="n">
        <v>54594</v>
      </c>
      <c r="B7065" s="32" t="n">
        <v>16</v>
      </c>
      <c r="C7065" s="7" t="n">
        <v>0</v>
      </c>
    </row>
    <row r="7066" spans="1:10">
      <c r="A7066" t="s">
        <v>4</v>
      </c>
      <c r="B7066" s="4" t="s">
        <v>5</v>
      </c>
      <c r="C7066" s="4" t="s">
        <v>10</v>
      </c>
      <c r="D7066" s="4" t="s">
        <v>13</v>
      </c>
      <c r="E7066" s="4" t="s">
        <v>9</v>
      </c>
      <c r="F7066" s="4" t="s">
        <v>81</v>
      </c>
      <c r="G7066" s="4" t="s">
        <v>13</v>
      </c>
      <c r="H7066" s="4" t="s">
        <v>13</v>
      </c>
    </row>
    <row r="7067" spans="1:10">
      <c r="A7067" t="n">
        <v>54597</v>
      </c>
      <c r="B7067" s="49" t="n">
        <v>26</v>
      </c>
      <c r="C7067" s="7" t="n">
        <v>2</v>
      </c>
      <c r="D7067" s="7" t="n">
        <v>17</v>
      </c>
      <c r="E7067" s="7" t="n">
        <v>6385</v>
      </c>
      <c r="F7067" s="7" t="s">
        <v>534</v>
      </c>
      <c r="G7067" s="7" t="n">
        <v>2</v>
      </c>
      <c r="H7067" s="7" t="n">
        <v>0</v>
      </c>
    </row>
    <row r="7068" spans="1:10">
      <c r="A7068" t="s">
        <v>4</v>
      </c>
      <c r="B7068" s="4" t="s">
        <v>5</v>
      </c>
    </row>
    <row r="7069" spans="1:10">
      <c r="A7069" t="n">
        <v>54639</v>
      </c>
      <c r="B7069" s="50" t="n">
        <v>28</v>
      </c>
    </row>
    <row r="7070" spans="1:10">
      <c r="A7070" t="s">
        <v>4</v>
      </c>
      <c r="B7070" s="4" t="s">
        <v>5</v>
      </c>
      <c r="C7070" s="4" t="s">
        <v>13</v>
      </c>
      <c r="D7070" s="20" t="s">
        <v>33</v>
      </c>
      <c r="E7070" s="4" t="s">
        <v>5</v>
      </c>
      <c r="F7070" s="4" t="s">
        <v>13</v>
      </c>
      <c r="G7070" s="4" t="s">
        <v>10</v>
      </c>
      <c r="H7070" s="20" t="s">
        <v>34</v>
      </c>
      <c r="I7070" s="4" t="s">
        <v>13</v>
      </c>
      <c r="J7070" s="4" t="s">
        <v>23</v>
      </c>
    </row>
    <row r="7071" spans="1:10">
      <c r="A7071" t="n">
        <v>54640</v>
      </c>
      <c r="B7071" s="11" t="n">
        <v>5</v>
      </c>
      <c r="C7071" s="7" t="n">
        <v>28</v>
      </c>
      <c r="D7071" s="20" t="s">
        <v>3</v>
      </c>
      <c r="E7071" s="30" t="n">
        <v>64</v>
      </c>
      <c r="F7071" s="7" t="n">
        <v>5</v>
      </c>
      <c r="G7071" s="7" t="n">
        <v>8</v>
      </c>
      <c r="H7071" s="20" t="s">
        <v>3</v>
      </c>
      <c r="I7071" s="7" t="n">
        <v>1</v>
      </c>
      <c r="J7071" s="12" t="n">
        <f t="normal" ca="1">A7081</f>
        <v>0</v>
      </c>
    </row>
    <row r="7072" spans="1:10">
      <c r="A7072" t="s">
        <v>4</v>
      </c>
      <c r="B7072" s="4" t="s">
        <v>5</v>
      </c>
      <c r="C7072" s="4" t="s">
        <v>13</v>
      </c>
      <c r="D7072" s="4" t="s">
        <v>10</v>
      </c>
      <c r="E7072" s="4" t="s">
        <v>6</v>
      </c>
    </row>
    <row r="7073" spans="1:10">
      <c r="A7073" t="n">
        <v>54651</v>
      </c>
      <c r="B7073" s="48" t="n">
        <v>51</v>
      </c>
      <c r="C7073" s="7" t="n">
        <v>4</v>
      </c>
      <c r="D7073" s="7" t="n">
        <v>8</v>
      </c>
      <c r="E7073" s="7" t="s">
        <v>312</v>
      </c>
    </row>
    <row r="7074" spans="1:10">
      <c r="A7074" t="s">
        <v>4</v>
      </c>
      <c r="B7074" s="4" t="s">
        <v>5</v>
      </c>
      <c r="C7074" s="4" t="s">
        <v>10</v>
      </c>
    </row>
    <row r="7075" spans="1:10">
      <c r="A7075" t="n">
        <v>54665</v>
      </c>
      <c r="B7075" s="32" t="n">
        <v>16</v>
      </c>
      <c r="C7075" s="7" t="n">
        <v>0</v>
      </c>
    </row>
    <row r="7076" spans="1:10">
      <c r="A7076" t="s">
        <v>4</v>
      </c>
      <c r="B7076" s="4" t="s">
        <v>5</v>
      </c>
      <c r="C7076" s="4" t="s">
        <v>10</v>
      </c>
      <c r="D7076" s="4" t="s">
        <v>13</v>
      </c>
      <c r="E7076" s="4" t="s">
        <v>9</v>
      </c>
      <c r="F7076" s="4" t="s">
        <v>81</v>
      </c>
      <c r="G7076" s="4" t="s">
        <v>13</v>
      </c>
      <c r="H7076" s="4" t="s">
        <v>13</v>
      </c>
    </row>
    <row r="7077" spans="1:10">
      <c r="A7077" t="n">
        <v>54668</v>
      </c>
      <c r="B7077" s="49" t="n">
        <v>26</v>
      </c>
      <c r="C7077" s="7" t="n">
        <v>8</v>
      </c>
      <c r="D7077" s="7" t="n">
        <v>17</v>
      </c>
      <c r="E7077" s="7" t="n">
        <v>9352</v>
      </c>
      <c r="F7077" s="7" t="s">
        <v>535</v>
      </c>
      <c r="G7077" s="7" t="n">
        <v>2</v>
      </c>
      <c r="H7077" s="7" t="n">
        <v>0</v>
      </c>
    </row>
    <row r="7078" spans="1:10">
      <c r="A7078" t="s">
        <v>4</v>
      </c>
      <c r="B7078" s="4" t="s">
        <v>5</v>
      </c>
    </row>
    <row r="7079" spans="1:10">
      <c r="A7079" t="n">
        <v>54726</v>
      </c>
      <c r="B7079" s="50" t="n">
        <v>28</v>
      </c>
    </row>
    <row r="7080" spans="1:10">
      <c r="A7080" t="s">
        <v>4</v>
      </c>
      <c r="B7080" s="4" t="s">
        <v>5</v>
      </c>
      <c r="C7080" s="4" t="s">
        <v>13</v>
      </c>
      <c r="D7080" s="4" t="s">
        <v>10</v>
      </c>
      <c r="E7080" s="4" t="s">
        <v>6</v>
      </c>
    </row>
    <row r="7081" spans="1:10">
      <c r="A7081" t="n">
        <v>54727</v>
      </c>
      <c r="B7081" s="48" t="n">
        <v>51</v>
      </c>
      <c r="C7081" s="7" t="n">
        <v>4</v>
      </c>
      <c r="D7081" s="7" t="n">
        <v>3</v>
      </c>
      <c r="E7081" s="7" t="s">
        <v>272</v>
      </c>
    </row>
    <row r="7082" spans="1:10">
      <c r="A7082" t="s">
        <v>4</v>
      </c>
      <c r="B7082" s="4" t="s">
        <v>5</v>
      </c>
      <c r="C7082" s="4" t="s">
        <v>10</v>
      </c>
    </row>
    <row r="7083" spans="1:10">
      <c r="A7083" t="n">
        <v>54740</v>
      </c>
      <c r="B7083" s="32" t="n">
        <v>16</v>
      </c>
      <c r="C7083" s="7" t="n">
        <v>0</v>
      </c>
    </row>
    <row r="7084" spans="1:10">
      <c r="A7084" t="s">
        <v>4</v>
      </c>
      <c r="B7084" s="4" t="s">
        <v>5</v>
      </c>
      <c r="C7084" s="4" t="s">
        <v>10</v>
      </c>
      <c r="D7084" s="4" t="s">
        <v>13</v>
      </c>
      <c r="E7084" s="4" t="s">
        <v>9</v>
      </c>
      <c r="F7084" s="4" t="s">
        <v>81</v>
      </c>
      <c r="G7084" s="4" t="s">
        <v>13</v>
      </c>
      <c r="H7084" s="4" t="s">
        <v>13</v>
      </c>
    </row>
    <row r="7085" spans="1:10">
      <c r="A7085" t="n">
        <v>54743</v>
      </c>
      <c r="B7085" s="49" t="n">
        <v>26</v>
      </c>
      <c r="C7085" s="7" t="n">
        <v>3</v>
      </c>
      <c r="D7085" s="7" t="n">
        <v>17</v>
      </c>
      <c r="E7085" s="7" t="n">
        <v>2353</v>
      </c>
      <c r="F7085" s="7" t="s">
        <v>536</v>
      </c>
      <c r="G7085" s="7" t="n">
        <v>2</v>
      </c>
      <c r="H7085" s="7" t="n">
        <v>0</v>
      </c>
    </row>
    <row r="7086" spans="1:10">
      <c r="A7086" t="s">
        <v>4</v>
      </c>
      <c r="B7086" s="4" t="s">
        <v>5</v>
      </c>
    </row>
    <row r="7087" spans="1:10">
      <c r="A7087" t="n">
        <v>54785</v>
      </c>
      <c r="B7087" s="50" t="n">
        <v>28</v>
      </c>
    </row>
    <row r="7088" spans="1:10">
      <c r="A7088" t="s">
        <v>4</v>
      </c>
      <c r="B7088" s="4" t="s">
        <v>5</v>
      </c>
      <c r="C7088" s="4" t="s">
        <v>13</v>
      </c>
      <c r="D7088" s="4" t="s">
        <v>10</v>
      </c>
      <c r="E7088" s="4" t="s">
        <v>6</v>
      </c>
    </row>
    <row r="7089" spans="1:8">
      <c r="A7089" t="n">
        <v>54786</v>
      </c>
      <c r="B7089" s="48" t="n">
        <v>51</v>
      </c>
      <c r="C7089" s="7" t="n">
        <v>4</v>
      </c>
      <c r="D7089" s="7" t="n">
        <v>6</v>
      </c>
      <c r="E7089" s="7" t="s">
        <v>114</v>
      </c>
    </row>
    <row r="7090" spans="1:8">
      <c r="A7090" t="s">
        <v>4</v>
      </c>
      <c r="B7090" s="4" t="s">
        <v>5</v>
      </c>
      <c r="C7090" s="4" t="s">
        <v>10</v>
      </c>
    </row>
    <row r="7091" spans="1:8">
      <c r="A7091" t="n">
        <v>54800</v>
      </c>
      <c r="B7091" s="32" t="n">
        <v>16</v>
      </c>
      <c r="C7091" s="7" t="n">
        <v>0</v>
      </c>
    </row>
    <row r="7092" spans="1:8">
      <c r="A7092" t="s">
        <v>4</v>
      </c>
      <c r="B7092" s="4" t="s">
        <v>5</v>
      </c>
      <c r="C7092" s="4" t="s">
        <v>10</v>
      </c>
      <c r="D7092" s="4" t="s">
        <v>13</v>
      </c>
      <c r="E7092" s="4" t="s">
        <v>9</v>
      </c>
      <c r="F7092" s="4" t="s">
        <v>81</v>
      </c>
      <c r="G7092" s="4" t="s">
        <v>13</v>
      </c>
      <c r="H7092" s="4" t="s">
        <v>13</v>
      </c>
      <c r="I7092" s="4" t="s">
        <v>13</v>
      </c>
      <c r="J7092" s="4" t="s">
        <v>9</v>
      </c>
      <c r="K7092" s="4" t="s">
        <v>81</v>
      </c>
      <c r="L7092" s="4" t="s">
        <v>13</v>
      </c>
      <c r="M7092" s="4" t="s">
        <v>13</v>
      </c>
    </row>
    <row r="7093" spans="1:8">
      <c r="A7093" t="n">
        <v>54803</v>
      </c>
      <c r="B7093" s="49" t="n">
        <v>26</v>
      </c>
      <c r="C7093" s="7" t="n">
        <v>6</v>
      </c>
      <c r="D7093" s="7" t="n">
        <v>17</v>
      </c>
      <c r="E7093" s="7" t="n">
        <v>8380</v>
      </c>
      <c r="F7093" s="7" t="s">
        <v>537</v>
      </c>
      <c r="G7093" s="7" t="n">
        <v>2</v>
      </c>
      <c r="H7093" s="7" t="n">
        <v>3</v>
      </c>
      <c r="I7093" s="7" t="n">
        <v>17</v>
      </c>
      <c r="J7093" s="7" t="n">
        <v>8381</v>
      </c>
      <c r="K7093" s="7" t="s">
        <v>538</v>
      </c>
      <c r="L7093" s="7" t="n">
        <v>2</v>
      </c>
      <c r="M7093" s="7" t="n">
        <v>0</v>
      </c>
    </row>
    <row r="7094" spans="1:8">
      <c r="A7094" t="s">
        <v>4</v>
      </c>
      <c r="B7094" s="4" t="s">
        <v>5</v>
      </c>
    </row>
    <row r="7095" spans="1:8">
      <c r="A7095" t="n">
        <v>54941</v>
      </c>
      <c r="B7095" s="50" t="n">
        <v>28</v>
      </c>
    </row>
    <row r="7096" spans="1:8">
      <c r="A7096" t="s">
        <v>4</v>
      </c>
      <c r="B7096" s="4" t="s">
        <v>5</v>
      </c>
      <c r="C7096" s="4" t="s">
        <v>13</v>
      </c>
      <c r="D7096" s="4" t="s">
        <v>10</v>
      </c>
      <c r="E7096" s="4" t="s">
        <v>6</v>
      </c>
    </row>
    <row r="7097" spans="1:8">
      <c r="A7097" t="n">
        <v>54942</v>
      </c>
      <c r="B7097" s="48" t="n">
        <v>51</v>
      </c>
      <c r="C7097" s="7" t="n">
        <v>4</v>
      </c>
      <c r="D7097" s="7" t="n">
        <v>0</v>
      </c>
      <c r="E7097" s="7" t="s">
        <v>114</v>
      </c>
    </row>
    <row r="7098" spans="1:8">
      <c r="A7098" t="s">
        <v>4</v>
      </c>
      <c r="B7098" s="4" t="s">
        <v>5</v>
      </c>
      <c r="C7098" s="4" t="s">
        <v>10</v>
      </c>
    </row>
    <row r="7099" spans="1:8">
      <c r="A7099" t="n">
        <v>54956</v>
      </c>
      <c r="B7099" s="32" t="n">
        <v>16</v>
      </c>
      <c r="C7099" s="7" t="n">
        <v>0</v>
      </c>
    </row>
    <row r="7100" spans="1:8">
      <c r="A7100" t="s">
        <v>4</v>
      </c>
      <c r="B7100" s="4" t="s">
        <v>5</v>
      </c>
      <c r="C7100" s="4" t="s">
        <v>10</v>
      </c>
      <c r="D7100" s="4" t="s">
        <v>13</v>
      </c>
      <c r="E7100" s="4" t="s">
        <v>9</v>
      </c>
      <c r="F7100" s="4" t="s">
        <v>81</v>
      </c>
      <c r="G7100" s="4" t="s">
        <v>13</v>
      </c>
      <c r="H7100" s="4" t="s">
        <v>13</v>
      </c>
    </row>
    <row r="7101" spans="1:8">
      <c r="A7101" t="n">
        <v>54959</v>
      </c>
      <c r="B7101" s="49" t="n">
        <v>26</v>
      </c>
      <c r="C7101" s="7" t="n">
        <v>0</v>
      </c>
      <c r="D7101" s="7" t="n">
        <v>17</v>
      </c>
      <c r="E7101" s="7" t="n">
        <v>52710</v>
      </c>
      <c r="F7101" s="7" t="s">
        <v>539</v>
      </c>
      <c r="G7101" s="7" t="n">
        <v>2</v>
      </c>
      <c r="H7101" s="7" t="n">
        <v>0</v>
      </c>
    </row>
    <row r="7102" spans="1:8">
      <c r="A7102" t="s">
        <v>4</v>
      </c>
      <c r="B7102" s="4" t="s">
        <v>5</v>
      </c>
    </row>
    <row r="7103" spans="1:8">
      <c r="A7103" t="n">
        <v>54982</v>
      </c>
      <c r="B7103" s="50" t="n">
        <v>28</v>
      </c>
    </row>
    <row r="7104" spans="1:8">
      <c r="A7104" t="s">
        <v>4</v>
      </c>
      <c r="B7104" s="4" t="s">
        <v>5</v>
      </c>
      <c r="C7104" s="4" t="s">
        <v>10</v>
      </c>
      <c r="D7104" s="4" t="s">
        <v>13</v>
      </c>
    </row>
    <row r="7105" spans="1:13">
      <c r="A7105" t="n">
        <v>54983</v>
      </c>
      <c r="B7105" s="51" t="n">
        <v>89</v>
      </c>
      <c r="C7105" s="7" t="n">
        <v>65533</v>
      </c>
      <c r="D7105" s="7" t="n">
        <v>1</v>
      </c>
    </row>
    <row r="7106" spans="1:13">
      <c r="A7106" t="s">
        <v>4</v>
      </c>
      <c r="B7106" s="4" t="s">
        <v>5</v>
      </c>
      <c r="C7106" s="4" t="s">
        <v>13</v>
      </c>
      <c r="D7106" s="4" t="s">
        <v>10</v>
      </c>
      <c r="E7106" s="4" t="s">
        <v>24</v>
      </c>
    </row>
    <row r="7107" spans="1:13">
      <c r="A7107" t="n">
        <v>54987</v>
      </c>
      <c r="B7107" s="22" t="n">
        <v>58</v>
      </c>
      <c r="C7107" s="7" t="n">
        <v>101</v>
      </c>
      <c r="D7107" s="7" t="n">
        <v>500</v>
      </c>
      <c r="E7107" s="7" t="n">
        <v>1</v>
      </c>
    </row>
    <row r="7108" spans="1:13">
      <c r="A7108" t="s">
        <v>4</v>
      </c>
      <c r="B7108" s="4" t="s">
        <v>5</v>
      </c>
      <c r="C7108" s="4" t="s">
        <v>13</v>
      </c>
      <c r="D7108" s="4" t="s">
        <v>10</v>
      </c>
    </row>
    <row r="7109" spans="1:13">
      <c r="A7109" t="n">
        <v>54995</v>
      </c>
      <c r="B7109" s="22" t="n">
        <v>58</v>
      </c>
      <c r="C7109" s="7" t="n">
        <v>254</v>
      </c>
      <c r="D7109" s="7" t="n">
        <v>0</v>
      </c>
    </row>
    <row r="7110" spans="1:13">
      <c r="A7110" t="s">
        <v>4</v>
      </c>
      <c r="B7110" s="4" t="s">
        <v>5</v>
      </c>
      <c r="C7110" s="4" t="s">
        <v>13</v>
      </c>
      <c r="D7110" s="4" t="s">
        <v>13</v>
      </c>
      <c r="E7110" s="4" t="s">
        <v>24</v>
      </c>
      <c r="F7110" s="4" t="s">
        <v>24</v>
      </c>
      <c r="G7110" s="4" t="s">
        <v>24</v>
      </c>
      <c r="H7110" s="4" t="s">
        <v>10</v>
      </c>
    </row>
    <row r="7111" spans="1:13">
      <c r="A7111" t="n">
        <v>54999</v>
      </c>
      <c r="B7111" s="39" t="n">
        <v>45</v>
      </c>
      <c r="C7111" s="7" t="n">
        <v>2</v>
      </c>
      <c r="D7111" s="7" t="n">
        <v>3</v>
      </c>
      <c r="E7111" s="7" t="n">
        <v>-5.26000022888184</v>
      </c>
      <c r="F7111" s="7" t="n">
        <v>13.9200000762939</v>
      </c>
      <c r="G7111" s="7" t="n">
        <v>-189.520004272461</v>
      </c>
      <c r="H7111" s="7" t="n">
        <v>0</v>
      </c>
    </row>
    <row r="7112" spans="1:13">
      <c r="A7112" t="s">
        <v>4</v>
      </c>
      <c r="B7112" s="4" t="s">
        <v>5</v>
      </c>
      <c r="C7112" s="4" t="s">
        <v>13</v>
      </c>
      <c r="D7112" s="4" t="s">
        <v>13</v>
      </c>
      <c r="E7112" s="4" t="s">
        <v>24</v>
      </c>
      <c r="F7112" s="4" t="s">
        <v>24</v>
      </c>
      <c r="G7112" s="4" t="s">
        <v>24</v>
      </c>
      <c r="H7112" s="4" t="s">
        <v>10</v>
      </c>
      <c r="I7112" s="4" t="s">
        <v>13</v>
      </c>
    </row>
    <row r="7113" spans="1:13">
      <c r="A7113" t="n">
        <v>55016</v>
      </c>
      <c r="B7113" s="39" t="n">
        <v>45</v>
      </c>
      <c r="C7113" s="7" t="n">
        <v>4</v>
      </c>
      <c r="D7113" s="7" t="n">
        <v>3</v>
      </c>
      <c r="E7113" s="7" t="n">
        <v>354.980010986328</v>
      </c>
      <c r="F7113" s="7" t="n">
        <v>24.7299995422363</v>
      </c>
      <c r="G7113" s="7" t="n">
        <v>0</v>
      </c>
      <c r="H7113" s="7" t="n">
        <v>0</v>
      </c>
      <c r="I7113" s="7" t="n">
        <v>0</v>
      </c>
    </row>
    <row r="7114" spans="1:13">
      <c r="A7114" t="s">
        <v>4</v>
      </c>
      <c r="B7114" s="4" t="s">
        <v>5</v>
      </c>
      <c r="C7114" s="4" t="s">
        <v>13</v>
      </c>
      <c r="D7114" s="4" t="s">
        <v>13</v>
      </c>
      <c r="E7114" s="4" t="s">
        <v>24</v>
      </c>
      <c r="F7114" s="4" t="s">
        <v>10</v>
      </c>
    </row>
    <row r="7115" spans="1:13">
      <c r="A7115" t="n">
        <v>55034</v>
      </c>
      <c r="B7115" s="39" t="n">
        <v>45</v>
      </c>
      <c r="C7115" s="7" t="n">
        <v>5</v>
      </c>
      <c r="D7115" s="7" t="n">
        <v>3</v>
      </c>
      <c r="E7115" s="7" t="n">
        <v>3.59999990463257</v>
      </c>
      <c r="F7115" s="7" t="n">
        <v>0</v>
      </c>
    </row>
    <row r="7116" spans="1:13">
      <c r="A7116" t="s">
        <v>4</v>
      </c>
      <c r="B7116" s="4" t="s">
        <v>5</v>
      </c>
      <c r="C7116" s="4" t="s">
        <v>13</v>
      </c>
      <c r="D7116" s="4" t="s">
        <v>13</v>
      </c>
      <c r="E7116" s="4" t="s">
        <v>24</v>
      </c>
      <c r="F7116" s="4" t="s">
        <v>10</v>
      </c>
    </row>
    <row r="7117" spans="1:13">
      <c r="A7117" t="n">
        <v>55043</v>
      </c>
      <c r="B7117" s="39" t="n">
        <v>45</v>
      </c>
      <c r="C7117" s="7" t="n">
        <v>11</v>
      </c>
      <c r="D7117" s="7" t="n">
        <v>3</v>
      </c>
      <c r="E7117" s="7" t="n">
        <v>39.4000015258789</v>
      </c>
      <c r="F7117" s="7" t="n">
        <v>0</v>
      </c>
    </row>
    <row r="7118" spans="1:13">
      <c r="A7118" t="s">
        <v>4</v>
      </c>
      <c r="B7118" s="4" t="s">
        <v>5</v>
      </c>
      <c r="C7118" s="4" t="s">
        <v>13</v>
      </c>
      <c r="D7118" s="4" t="s">
        <v>10</v>
      </c>
    </row>
    <row r="7119" spans="1:13">
      <c r="A7119" t="n">
        <v>55052</v>
      </c>
      <c r="B7119" s="22" t="n">
        <v>58</v>
      </c>
      <c r="C7119" s="7" t="n">
        <v>255</v>
      </c>
      <c r="D7119" s="7" t="n">
        <v>0</v>
      </c>
    </row>
    <row r="7120" spans="1:13">
      <c r="A7120" t="s">
        <v>4</v>
      </c>
      <c r="B7120" s="4" t="s">
        <v>5</v>
      </c>
      <c r="C7120" s="4" t="s">
        <v>13</v>
      </c>
      <c r="D7120" s="20" t="s">
        <v>33</v>
      </c>
      <c r="E7120" s="4" t="s">
        <v>5</v>
      </c>
      <c r="F7120" s="4" t="s">
        <v>13</v>
      </c>
      <c r="G7120" s="4" t="s">
        <v>10</v>
      </c>
      <c r="H7120" s="20" t="s">
        <v>34</v>
      </c>
      <c r="I7120" s="4" t="s">
        <v>13</v>
      </c>
      <c r="J7120" s="4" t="s">
        <v>23</v>
      </c>
    </row>
    <row r="7121" spans="1:10">
      <c r="A7121" t="n">
        <v>55056</v>
      </c>
      <c r="B7121" s="11" t="n">
        <v>5</v>
      </c>
      <c r="C7121" s="7" t="n">
        <v>28</v>
      </c>
      <c r="D7121" s="20" t="s">
        <v>3</v>
      </c>
      <c r="E7121" s="30" t="n">
        <v>64</v>
      </c>
      <c r="F7121" s="7" t="n">
        <v>5</v>
      </c>
      <c r="G7121" s="7" t="n">
        <v>16</v>
      </c>
      <c r="H7121" s="20" t="s">
        <v>3</v>
      </c>
      <c r="I7121" s="7" t="n">
        <v>1</v>
      </c>
      <c r="J7121" s="12" t="n">
        <f t="normal" ca="1">A7141</f>
        <v>0</v>
      </c>
    </row>
    <row r="7122" spans="1:10">
      <c r="A7122" t="s">
        <v>4</v>
      </c>
      <c r="B7122" s="4" t="s">
        <v>5</v>
      </c>
      <c r="C7122" s="4" t="s">
        <v>13</v>
      </c>
      <c r="D7122" s="4" t="s">
        <v>10</v>
      </c>
      <c r="E7122" s="4" t="s">
        <v>6</v>
      </c>
    </row>
    <row r="7123" spans="1:10">
      <c r="A7123" t="n">
        <v>55067</v>
      </c>
      <c r="B7123" s="48" t="n">
        <v>51</v>
      </c>
      <c r="C7123" s="7" t="n">
        <v>4</v>
      </c>
      <c r="D7123" s="7" t="n">
        <v>16</v>
      </c>
      <c r="E7123" s="7" t="s">
        <v>241</v>
      </c>
    </row>
    <row r="7124" spans="1:10">
      <c r="A7124" t="s">
        <v>4</v>
      </c>
      <c r="B7124" s="4" t="s">
        <v>5</v>
      </c>
      <c r="C7124" s="4" t="s">
        <v>10</v>
      </c>
    </row>
    <row r="7125" spans="1:10">
      <c r="A7125" t="n">
        <v>55080</v>
      </c>
      <c r="B7125" s="32" t="n">
        <v>16</v>
      </c>
      <c r="C7125" s="7" t="n">
        <v>0</v>
      </c>
    </row>
    <row r="7126" spans="1:10">
      <c r="A7126" t="s">
        <v>4</v>
      </c>
      <c r="B7126" s="4" t="s">
        <v>5</v>
      </c>
      <c r="C7126" s="4" t="s">
        <v>10</v>
      </c>
      <c r="D7126" s="4" t="s">
        <v>13</v>
      </c>
      <c r="E7126" s="4" t="s">
        <v>9</v>
      </c>
      <c r="F7126" s="4" t="s">
        <v>81</v>
      </c>
      <c r="G7126" s="4" t="s">
        <v>13</v>
      </c>
      <c r="H7126" s="4" t="s">
        <v>13</v>
      </c>
    </row>
    <row r="7127" spans="1:10">
      <c r="A7127" t="n">
        <v>55083</v>
      </c>
      <c r="B7127" s="49" t="n">
        <v>26</v>
      </c>
      <c r="C7127" s="7" t="n">
        <v>16</v>
      </c>
      <c r="D7127" s="7" t="n">
        <v>17</v>
      </c>
      <c r="E7127" s="7" t="n">
        <v>14387</v>
      </c>
      <c r="F7127" s="7" t="s">
        <v>540</v>
      </c>
      <c r="G7127" s="7" t="n">
        <v>2</v>
      </c>
      <c r="H7127" s="7" t="n">
        <v>0</v>
      </c>
    </row>
    <row r="7128" spans="1:10">
      <c r="A7128" t="s">
        <v>4</v>
      </c>
      <c r="B7128" s="4" t="s">
        <v>5</v>
      </c>
    </row>
    <row r="7129" spans="1:10">
      <c r="A7129" t="n">
        <v>55147</v>
      </c>
      <c r="B7129" s="50" t="n">
        <v>28</v>
      </c>
    </row>
    <row r="7130" spans="1:10">
      <c r="A7130" t="s">
        <v>4</v>
      </c>
      <c r="B7130" s="4" t="s">
        <v>5</v>
      </c>
      <c r="C7130" s="4" t="s">
        <v>13</v>
      </c>
      <c r="D7130" s="4" t="s">
        <v>10</v>
      </c>
      <c r="E7130" s="4" t="s">
        <v>6</v>
      </c>
    </row>
    <row r="7131" spans="1:10">
      <c r="A7131" t="n">
        <v>55148</v>
      </c>
      <c r="B7131" s="48" t="n">
        <v>51</v>
      </c>
      <c r="C7131" s="7" t="n">
        <v>4</v>
      </c>
      <c r="D7131" s="7" t="n">
        <v>11</v>
      </c>
      <c r="E7131" s="7" t="s">
        <v>107</v>
      </c>
    </row>
    <row r="7132" spans="1:10">
      <c r="A7132" t="s">
        <v>4</v>
      </c>
      <c r="B7132" s="4" t="s">
        <v>5</v>
      </c>
      <c r="C7132" s="4" t="s">
        <v>10</v>
      </c>
    </row>
    <row r="7133" spans="1:10">
      <c r="A7133" t="n">
        <v>55162</v>
      </c>
      <c r="B7133" s="32" t="n">
        <v>16</v>
      </c>
      <c r="C7133" s="7" t="n">
        <v>0</v>
      </c>
    </row>
    <row r="7134" spans="1:10">
      <c r="A7134" t="s">
        <v>4</v>
      </c>
      <c r="B7134" s="4" t="s">
        <v>5</v>
      </c>
      <c r="C7134" s="4" t="s">
        <v>10</v>
      </c>
      <c r="D7134" s="4" t="s">
        <v>13</v>
      </c>
      <c r="E7134" s="4" t="s">
        <v>9</v>
      </c>
      <c r="F7134" s="4" t="s">
        <v>81</v>
      </c>
      <c r="G7134" s="4" t="s">
        <v>13</v>
      </c>
      <c r="H7134" s="4" t="s">
        <v>13</v>
      </c>
      <c r="I7134" s="4" t="s">
        <v>13</v>
      </c>
      <c r="J7134" s="4" t="s">
        <v>9</v>
      </c>
      <c r="K7134" s="4" t="s">
        <v>81</v>
      </c>
      <c r="L7134" s="4" t="s">
        <v>13</v>
      </c>
      <c r="M7134" s="4" t="s">
        <v>13</v>
      </c>
    </row>
    <row r="7135" spans="1:10">
      <c r="A7135" t="n">
        <v>55165</v>
      </c>
      <c r="B7135" s="49" t="n">
        <v>26</v>
      </c>
      <c r="C7135" s="7" t="n">
        <v>11</v>
      </c>
      <c r="D7135" s="7" t="n">
        <v>17</v>
      </c>
      <c r="E7135" s="7" t="n">
        <v>10307</v>
      </c>
      <c r="F7135" s="7" t="s">
        <v>541</v>
      </c>
      <c r="G7135" s="7" t="n">
        <v>2</v>
      </c>
      <c r="H7135" s="7" t="n">
        <v>3</v>
      </c>
      <c r="I7135" s="7" t="n">
        <v>17</v>
      </c>
      <c r="J7135" s="7" t="n">
        <v>10308</v>
      </c>
      <c r="K7135" s="7" t="s">
        <v>542</v>
      </c>
      <c r="L7135" s="7" t="n">
        <v>2</v>
      </c>
      <c r="M7135" s="7" t="n">
        <v>0</v>
      </c>
    </row>
    <row r="7136" spans="1:10">
      <c r="A7136" t="s">
        <v>4</v>
      </c>
      <c r="B7136" s="4" t="s">
        <v>5</v>
      </c>
    </row>
    <row r="7137" spans="1:13">
      <c r="A7137" t="n">
        <v>55267</v>
      </c>
      <c r="B7137" s="50" t="n">
        <v>28</v>
      </c>
    </row>
    <row r="7138" spans="1:13">
      <c r="A7138" t="s">
        <v>4</v>
      </c>
      <c r="B7138" s="4" t="s">
        <v>5</v>
      </c>
      <c r="C7138" s="4" t="s">
        <v>23</v>
      </c>
    </row>
    <row r="7139" spans="1:13">
      <c r="A7139" t="n">
        <v>55268</v>
      </c>
      <c r="B7139" s="14" t="n">
        <v>3</v>
      </c>
      <c r="C7139" s="12" t="n">
        <f t="normal" ca="1">A7179</f>
        <v>0</v>
      </c>
    </row>
    <row r="7140" spans="1:13">
      <c r="A7140" t="s">
        <v>4</v>
      </c>
      <c r="B7140" s="4" t="s">
        <v>5</v>
      </c>
      <c r="C7140" s="4" t="s">
        <v>13</v>
      </c>
      <c r="D7140" s="20" t="s">
        <v>33</v>
      </c>
      <c r="E7140" s="4" t="s">
        <v>5</v>
      </c>
      <c r="F7140" s="4" t="s">
        <v>13</v>
      </c>
      <c r="G7140" s="4" t="s">
        <v>10</v>
      </c>
      <c r="H7140" s="20" t="s">
        <v>34</v>
      </c>
      <c r="I7140" s="4" t="s">
        <v>13</v>
      </c>
      <c r="J7140" s="4" t="s">
        <v>23</v>
      </c>
    </row>
    <row r="7141" spans="1:13">
      <c r="A7141" t="n">
        <v>55273</v>
      </c>
      <c r="B7141" s="11" t="n">
        <v>5</v>
      </c>
      <c r="C7141" s="7" t="n">
        <v>28</v>
      </c>
      <c r="D7141" s="20" t="s">
        <v>3</v>
      </c>
      <c r="E7141" s="30" t="n">
        <v>64</v>
      </c>
      <c r="F7141" s="7" t="n">
        <v>5</v>
      </c>
      <c r="G7141" s="7" t="n">
        <v>15</v>
      </c>
      <c r="H7141" s="20" t="s">
        <v>3</v>
      </c>
      <c r="I7141" s="7" t="n">
        <v>1</v>
      </c>
      <c r="J7141" s="12" t="n">
        <f t="normal" ca="1">A7161</f>
        <v>0</v>
      </c>
    </row>
    <row r="7142" spans="1:13">
      <c r="A7142" t="s">
        <v>4</v>
      </c>
      <c r="B7142" s="4" t="s">
        <v>5</v>
      </c>
      <c r="C7142" s="4" t="s">
        <v>13</v>
      </c>
      <c r="D7142" s="4" t="s">
        <v>10</v>
      </c>
      <c r="E7142" s="4" t="s">
        <v>6</v>
      </c>
    </row>
    <row r="7143" spans="1:13">
      <c r="A7143" t="n">
        <v>55284</v>
      </c>
      <c r="B7143" s="48" t="n">
        <v>51</v>
      </c>
      <c r="C7143" s="7" t="n">
        <v>4</v>
      </c>
      <c r="D7143" s="7" t="n">
        <v>15</v>
      </c>
      <c r="E7143" s="7" t="s">
        <v>228</v>
      </c>
    </row>
    <row r="7144" spans="1:13">
      <c r="A7144" t="s">
        <v>4</v>
      </c>
      <c r="B7144" s="4" t="s">
        <v>5</v>
      </c>
      <c r="C7144" s="4" t="s">
        <v>10</v>
      </c>
    </row>
    <row r="7145" spans="1:13">
      <c r="A7145" t="n">
        <v>55297</v>
      </c>
      <c r="B7145" s="32" t="n">
        <v>16</v>
      </c>
      <c r="C7145" s="7" t="n">
        <v>0</v>
      </c>
    </row>
    <row r="7146" spans="1:13">
      <c r="A7146" t="s">
        <v>4</v>
      </c>
      <c r="B7146" s="4" t="s">
        <v>5</v>
      </c>
      <c r="C7146" s="4" t="s">
        <v>10</v>
      </c>
      <c r="D7146" s="4" t="s">
        <v>13</v>
      </c>
      <c r="E7146" s="4" t="s">
        <v>9</v>
      </c>
      <c r="F7146" s="4" t="s">
        <v>81</v>
      </c>
      <c r="G7146" s="4" t="s">
        <v>13</v>
      </c>
      <c r="H7146" s="4" t="s">
        <v>13</v>
      </c>
    </row>
    <row r="7147" spans="1:13">
      <c r="A7147" t="n">
        <v>55300</v>
      </c>
      <c r="B7147" s="49" t="n">
        <v>26</v>
      </c>
      <c r="C7147" s="7" t="n">
        <v>15</v>
      </c>
      <c r="D7147" s="7" t="n">
        <v>17</v>
      </c>
      <c r="E7147" s="7" t="n">
        <v>15353</v>
      </c>
      <c r="F7147" s="7" t="s">
        <v>543</v>
      </c>
      <c r="G7147" s="7" t="n">
        <v>2</v>
      </c>
      <c r="H7147" s="7" t="n">
        <v>0</v>
      </c>
    </row>
    <row r="7148" spans="1:13">
      <c r="A7148" t="s">
        <v>4</v>
      </c>
      <c r="B7148" s="4" t="s">
        <v>5</v>
      </c>
    </row>
    <row r="7149" spans="1:13">
      <c r="A7149" t="n">
        <v>55350</v>
      </c>
      <c r="B7149" s="50" t="n">
        <v>28</v>
      </c>
    </row>
    <row r="7150" spans="1:13">
      <c r="A7150" t="s">
        <v>4</v>
      </c>
      <c r="B7150" s="4" t="s">
        <v>5</v>
      </c>
      <c r="C7150" s="4" t="s">
        <v>13</v>
      </c>
      <c r="D7150" s="4" t="s">
        <v>10</v>
      </c>
      <c r="E7150" s="4" t="s">
        <v>6</v>
      </c>
    </row>
    <row r="7151" spans="1:13">
      <c r="A7151" t="n">
        <v>55351</v>
      </c>
      <c r="B7151" s="48" t="n">
        <v>51</v>
      </c>
      <c r="C7151" s="7" t="n">
        <v>4</v>
      </c>
      <c r="D7151" s="7" t="n">
        <v>11</v>
      </c>
      <c r="E7151" s="7" t="s">
        <v>320</v>
      </c>
    </row>
    <row r="7152" spans="1:13">
      <c r="A7152" t="s">
        <v>4</v>
      </c>
      <c r="B7152" s="4" t="s">
        <v>5</v>
      </c>
      <c r="C7152" s="4" t="s">
        <v>10</v>
      </c>
    </row>
    <row r="7153" spans="1:10">
      <c r="A7153" t="n">
        <v>55365</v>
      </c>
      <c r="B7153" s="32" t="n">
        <v>16</v>
      </c>
      <c r="C7153" s="7" t="n">
        <v>0</v>
      </c>
    </row>
    <row r="7154" spans="1:10">
      <c r="A7154" t="s">
        <v>4</v>
      </c>
      <c r="B7154" s="4" t="s">
        <v>5</v>
      </c>
      <c r="C7154" s="4" t="s">
        <v>10</v>
      </c>
      <c r="D7154" s="4" t="s">
        <v>13</v>
      </c>
      <c r="E7154" s="4" t="s">
        <v>9</v>
      </c>
      <c r="F7154" s="4" t="s">
        <v>81</v>
      </c>
      <c r="G7154" s="4" t="s">
        <v>13</v>
      </c>
      <c r="H7154" s="4" t="s">
        <v>13</v>
      </c>
      <c r="I7154" s="4" t="s">
        <v>13</v>
      </c>
      <c r="J7154" s="4" t="s">
        <v>9</v>
      </c>
      <c r="K7154" s="4" t="s">
        <v>81</v>
      </c>
      <c r="L7154" s="4" t="s">
        <v>13</v>
      </c>
      <c r="M7154" s="4" t="s">
        <v>13</v>
      </c>
    </row>
    <row r="7155" spans="1:10">
      <c r="A7155" t="n">
        <v>55368</v>
      </c>
      <c r="B7155" s="49" t="n">
        <v>26</v>
      </c>
      <c r="C7155" s="7" t="n">
        <v>11</v>
      </c>
      <c r="D7155" s="7" t="n">
        <v>17</v>
      </c>
      <c r="E7155" s="7" t="n">
        <v>10309</v>
      </c>
      <c r="F7155" s="7" t="s">
        <v>544</v>
      </c>
      <c r="G7155" s="7" t="n">
        <v>2</v>
      </c>
      <c r="H7155" s="7" t="n">
        <v>3</v>
      </c>
      <c r="I7155" s="7" t="n">
        <v>17</v>
      </c>
      <c r="J7155" s="7" t="n">
        <v>10310</v>
      </c>
      <c r="K7155" s="7" t="s">
        <v>545</v>
      </c>
      <c r="L7155" s="7" t="n">
        <v>2</v>
      </c>
      <c r="M7155" s="7" t="n">
        <v>0</v>
      </c>
    </row>
    <row r="7156" spans="1:10">
      <c r="A7156" t="s">
        <v>4</v>
      </c>
      <c r="B7156" s="4" t="s">
        <v>5</v>
      </c>
    </row>
    <row r="7157" spans="1:10">
      <c r="A7157" t="n">
        <v>55514</v>
      </c>
      <c r="B7157" s="50" t="n">
        <v>28</v>
      </c>
    </row>
    <row r="7158" spans="1:10">
      <c r="A7158" t="s">
        <v>4</v>
      </c>
      <c r="B7158" s="4" t="s">
        <v>5</v>
      </c>
      <c r="C7158" s="4" t="s">
        <v>23</v>
      </c>
    </row>
    <row r="7159" spans="1:10">
      <c r="A7159" t="n">
        <v>55515</v>
      </c>
      <c r="B7159" s="14" t="n">
        <v>3</v>
      </c>
      <c r="C7159" s="12" t="n">
        <f t="normal" ca="1">A7179</f>
        <v>0</v>
      </c>
    </row>
    <row r="7160" spans="1:10">
      <c r="A7160" t="s">
        <v>4</v>
      </c>
      <c r="B7160" s="4" t="s">
        <v>5</v>
      </c>
      <c r="C7160" s="4" t="s">
        <v>13</v>
      </c>
      <c r="D7160" s="20" t="s">
        <v>33</v>
      </c>
      <c r="E7160" s="4" t="s">
        <v>5</v>
      </c>
      <c r="F7160" s="4" t="s">
        <v>13</v>
      </c>
      <c r="G7160" s="4" t="s">
        <v>10</v>
      </c>
      <c r="H7160" s="20" t="s">
        <v>34</v>
      </c>
      <c r="I7160" s="4" t="s">
        <v>13</v>
      </c>
      <c r="J7160" s="4" t="s">
        <v>23</v>
      </c>
    </row>
    <row r="7161" spans="1:10">
      <c r="A7161" t="n">
        <v>55520</v>
      </c>
      <c r="B7161" s="11" t="n">
        <v>5</v>
      </c>
      <c r="C7161" s="7" t="n">
        <v>28</v>
      </c>
      <c r="D7161" s="20" t="s">
        <v>3</v>
      </c>
      <c r="E7161" s="30" t="n">
        <v>64</v>
      </c>
      <c r="F7161" s="7" t="n">
        <v>5</v>
      </c>
      <c r="G7161" s="7" t="n">
        <v>14</v>
      </c>
      <c r="H7161" s="20" t="s">
        <v>3</v>
      </c>
      <c r="I7161" s="7" t="n">
        <v>1</v>
      </c>
      <c r="J7161" s="12" t="n">
        <f t="normal" ca="1">A7179</f>
        <v>0</v>
      </c>
    </row>
    <row r="7162" spans="1:10">
      <c r="A7162" t="s">
        <v>4</v>
      </c>
      <c r="B7162" s="4" t="s">
        <v>5</v>
      </c>
      <c r="C7162" s="4" t="s">
        <v>13</v>
      </c>
      <c r="D7162" s="4" t="s">
        <v>10</v>
      </c>
      <c r="E7162" s="4" t="s">
        <v>6</v>
      </c>
    </row>
    <row r="7163" spans="1:10">
      <c r="A7163" t="n">
        <v>55531</v>
      </c>
      <c r="B7163" s="48" t="n">
        <v>51</v>
      </c>
      <c r="C7163" s="7" t="n">
        <v>4</v>
      </c>
      <c r="D7163" s="7" t="n">
        <v>14</v>
      </c>
      <c r="E7163" s="7" t="s">
        <v>268</v>
      </c>
    </row>
    <row r="7164" spans="1:10">
      <c r="A7164" t="s">
        <v>4</v>
      </c>
      <c r="B7164" s="4" t="s">
        <v>5</v>
      </c>
      <c r="C7164" s="4" t="s">
        <v>10</v>
      </c>
    </row>
    <row r="7165" spans="1:10">
      <c r="A7165" t="n">
        <v>55545</v>
      </c>
      <c r="B7165" s="32" t="n">
        <v>16</v>
      </c>
      <c r="C7165" s="7" t="n">
        <v>0</v>
      </c>
    </row>
    <row r="7166" spans="1:10">
      <c r="A7166" t="s">
        <v>4</v>
      </c>
      <c r="B7166" s="4" t="s">
        <v>5</v>
      </c>
      <c r="C7166" s="4" t="s">
        <v>10</v>
      </c>
      <c r="D7166" s="4" t="s">
        <v>13</v>
      </c>
      <c r="E7166" s="4" t="s">
        <v>9</v>
      </c>
      <c r="F7166" s="4" t="s">
        <v>81</v>
      </c>
      <c r="G7166" s="4" t="s">
        <v>13</v>
      </c>
      <c r="H7166" s="4" t="s">
        <v>13</v>
      </c>
    </row>
    <row r="7167" spans="1:10">
      <c r="A7167" t="n">
        <v>55548</v>
      </c>
      <c r="B7167" s="49" t="n">
        <v>26</v>
      </c>
      <c r="C7167" s="7" t="n">
        <v>14</v>
      </c>
      <c r="D7167" s="7" t="n">
        <v>17</v>
      </c>
      <c r="E7167" s="7" t="n">
        <v>13339</v>
      </c>
      <c r="F7167" s="7" t="s">
        <v>546</v>
      </c>
      <c r="G7167" s="7" t="n">
        <v>2</v>
      </c>
      <c r="H7167" s="7" t="n">
        <v>0</v>
      </c>
    </row>
    <row r="7168" spans="1:10">
      <c r="A7168" t="s">
        <v>4</v>
      </c>
      <c r="B7168" s="4" t="s">
        <v>5</v>
      </c>
    </row>
    <row r="7169" spans="1:13">
      <c r="A7169" t="n">
        <v>55618</v>
      </c>
      <c r="B7169" s="50" t="n">
        <v>28</v>
      </c>
    </row>
    <row r="7170" spans="1:13">
      <c r="A7170" t="s">
        <v>4</v>
      </c>
      <c r="B7170" s="4" t="s">
        <v>5</v>
      </c>
      <c r="C7170" s="4" t="s">
        <v>13</v>
      </c>
      <c r="D7170" s="4" t="s">
        <v>10</v>
      </c>
      <c r="E7170" s="4" t="s">
        <v>6</v>
      </c>
    </row>
    <row r="7171" spans="1:13">
      <c r="A7171" t="n">
        <v>55619</v>
      </c>
      <c r="B7171" s="48" t="n">
        <v>51</v>
      </c>
      <c r="C7171" s="7" t="n">
        <v>4</v>
      </c>
      <c r="D7171" s="7" t="n">
        <v>11</v>
      </c>
      <c r="E7171" s="7" t="s">
        <v>320</v>
      </c>
    </row>
    <row r="7172" spans="1:13">
      <c r="A7172" t="s">
        <v>4</v>
      </c>
      <c r="B7172" s="4" t="s">
        <v>5</v>
      </c>
      <c r="C7172" s="4" t="s">
        <v>10</v>
      </c>
    </row>
    <row r="7173" spans="1:13">
      <c r="A7173" t="n">
        <v>55633</v>
      </c>
      <c r="B7173" s="32" t="n">
        <v>16</v>
      </c>
      <c r="C7173" s="7" t="n">
        <v>0</v>
      </c>
    </row>
    <row r="7174" spans="1:13">
      <c r="A7174" t="s">
        <v>4</v>
      </c>
      <c r="B7174" s="4" t="s">
        <v>5</v>
      </c>
      <c r="C7174" s="4" t="s">
        <v>10</v>
      </c>
      <c r="D7174" s="4" t="s">
        <v>13</v>
      </c>
      <c r="E7174" s="4" t="s">
        <v>9</v>
      </c>
      <c r="F7174" s="4" t="s">
        <v>81</v>
      </c>
      <c r="G7174" s="4" t="s">
        <v>13</v>
      </c>
      <c r="H7174" s="4" t="s">
        <v>13</v>
      </c>
      <c r="I7174" s="4" t="s">
        <v>13</v>
      </c>
      <c r="J7174" s="4" t="s">
        <v>9</v>
      </c>
      <c r="K7174" s="4" t="s">
        <v>81</v>
      </c>
      <c r="L7174" s="4" t="s">
        <v>13</v>
      </c>
      <c r="M7174" s="4" t="s">
        <v>13</v>
      </c>
      <c r="N7174" s="4" t="s">
        <v>13</v>
      </c>
      <c r="O7174" s="4" t="s">
        <v>9</v>
      </c>
      <c r="P7174" s="4" t="s">
        <v>81</v>
      </c>
      <c r="Q7174" s="4" t="s">
        <v>13</v>
      </c>
      <c r="R7174" s="4" t="s">
        <v>13</v>
      </c>
    </row>
    <row r="7175" spans="1:13">
      <c r="A7175" t="n">
        <v>55636</v>
      </c>
      <c r="B7175" s="49" t="n">
        <v>26</v>
      </c>
      <c r="C7175" s="7" t="n">
        <v>11</v>
      </c>
      <c r="D7175" s="7" t="n">
        <v>17</v>
      </c>
      <c r="E7175" s="7" t="n">
        <v>10311</v>
      </c>
      <c r="F7175" s="7" t="s">
        <v>547</v>
      </c>
      <c r="G7175" s="7" t="n">
        <v>2</v>
      </c>
      <c r="H7175" s="7" t="n">
        <v>3</v>
      </c>
      <c r="I7175" s="7" t="n">
        <v>17</v>
      </c>
      <c r="J7175" s="7" t="n">
        <v>10312</v>
      </c>
      <c r="K7175" s="7" t="s">
        <v>548</v>
      </c>
      <c r="L7175" s="7" t="n">
        <v>2</v>
      </c>
      <c r="M7175" s="7" t="n">
        <v>3</v>
      </c>
      <c r="N7175" s="7" t="n">
        <v>17</v>
      </c>
      <c r="O7175" s="7" t="n">
        <v>10313</v>
      </c>
      <c r="P7175" s="7" t="s">
        <v>549</v>
      </c>
      <c r="Q7175" s="7" t="n">
        <v>2</v>
      </c>
      <c r="R7175" s="7" t="n">
        <v>0</v>
      </c>
    </row>
    <row r="7176" spans="1:13">
      <c r="A7176" t="s">
        <v>4</v>
      </c>
      <c r="B7176" s="4" t="s">
        <v>5</v>
      </c>
    </row>
    <row r="7177" spans="1:13">
      <c r="A7177" t="n">
        <v>55826</v>
      </c>
      <c r="B7177" s="50" t="n">
        <v>28</v>
      </c>
    </row>
    <row r="7178" spans="1:13">
      <c r="A7178" t="s">
        <v>4</v>
      </c>
      <c r="B7178" s="4" t="s">
        <v>5</v>
      </c>
      <c r="C7178" s="4" t="s">
        <v>13</v>
      </c>
      <c r="D7178" s="4" t="s">
        <v>10</v>
      </c>
      <c r="E7178" s="4" t="s">
        <v>13</v>
      </c>
      <c r="F7178" s="4" t="s">
        <v>23</v>
      </c>
    </row>
    <row r="7179" spans="1:13">
      <c r="A7179" t="n">
        <v>55827</v>
      </c>
      <c r="B7179" s="11" t="n">
        <v>5</v>
      </c>
      <c r="C7179" s="7" t="n">
        <v>30</v>
      </c>
      <c r="D7179" s="7" t="n">
        <v>6667</v>
      </c>
      <c r="E7179" s="7" t="n">
        <v>1</v>
      </c>
      <c r="F7179" s="12" t="n">
        <f t="normal" ca="1">A7231</f>
        <v>0</v>
      </c>
    </row>
    <row r="7180" spans="1:13">
      <c r="A7180" t="s">
        <v>4</v>
      </c>
      <c r="B7180" s="4" t="s">
        <v>5</v>
      </c>
      <c r="C7180" s="4" t="s">
        <v>10</v>
      </c>
      <c r="D7180" s="4" t="s">
        <v>13</v>
      </c>
    </row>
    <row r="7181" spans="1:13">
      <c r="A7181" t="n">
        <v>55836</v>
      </c>
      <c r="B7181" s="51" t="n">
        <v>89</v>
      </c>
      <c r="C7181" s="7" t="n">
        <v>65533</v>
      </c>
      <c r="D7181" s="7" t="n">
        <v>1</v>
      </c>
    </row>
    <row r="7182" spans="1:13">
      <c r="A7182" t="s">
        <v>4</v>
      </c>
      <c r="B7182" s="4" t="s">
        <v>5</v>
      </c>
      <c r="C7182" s="4" t="s">
        <v>13</v>
      </c>
      <c r="D7182" s="4" t="s">
        <v>10</v>
      </c>
      <c r="E7182" s="4" t="s">
        <v>24</v>
      </c>
    </row>
    <row r="7183" spans="1:13">
      <c r="A7183" t="n">
        <v>55840</v>
      </c>
      <c r="B7183" s="22" t="n">
        <v>58</v>
      </c>
      <c r="C7183" s="7" t="n">
        <v>101</v>
      </c>
      <c r="D7183" s="7" t="n">
        <v>500</v>
      </c>
      <c r="E7183" s="7" t="n">
        <v>1</v>
      </c>
    </row>
    <row r="7184" spans="1:13">
      <c r="A7184" t="s">
        <v>4</v>
      </c>
      <c r="B7184" s="4" t="s">
        <v>5</v>
      </c>
      <c r="C7184" s="4" t="s">
        <v>13</v>
      </c>
      <c r="D7184" s="4" t="s">
        <v>10</v>
      </c>
    </row>
    <row r="7185" spans="1:18">
      <c r="A7185" t="n">
        <v>55848</v>
      </c>
      <c r="B7185" s="22" t="n">
        <v>58</v>
      </c>
      <c r="C7185" s="7" t="n">
        <v>254</v>
      </c>
      <c r="D7185" s="7" t="n">
        <v>0</v>
      </c>
    </row>
    <row r="7186" spans="1:18">
      <c r="A7186" t="s">
        <v>4</v>
      </c>
      <c r="B7186" s="4" t="s">
        <v>5</v>
      </c>
      <c r="C7186" s="4" t="s">
        <v>13</v>
      </c>
      <c r="D7186" s="4" t="s">
        <v>13</v>
      </c>
      <c r="E7186" s="4" t="s">
        <v>24</v>
      </c>
      <c r="F7186" s="4" t="s">
        <v>24</v>
      </c>
      <c r="G7186" s="4" t="s">
        <v>24</v>
      </c>
      <c r="H7186" s="4" t="s">
        <v>10</v>
      </c>
    </row>
    <row r="7187" spans="1:18">
      <c r="A7187" t="n">
        <v>55852</v>
      </c>
      <c r="B7187" s="39" t="n">
        <v>45</v>
      </c>
      <c r="C7187" s="7" t="n">
        <v>2</v>
      </c>
      <c r="D7187" s="7" t="n">
        <v>3</v>
      </c>
      <c r="E7187" s="7" t="n">
        <v>-4.21999979019165</v>
      </c>
      <c r="F7187" s="7" t="n">
        <v>14.6099996566772</v>
      </c>
      <c r="G7187" s="7" t="n">
        <v>-191.029998779297</v>
      </c>
      <c r="H7187" s="7" t="n">
        <v>0</v>
      </c>
    </row>
    <row r="7188" spans="1:18">
      <c r="A7188" t="s">
        <v>4</v>
      </c>
      <c r="B7188" s="4" t="s">
        <v>5</v>
      </c>
      <c r="C7188" s="4" t="s">
        <v>13</v>
      </c>
      <c r="D7188" s="4" t="s">
        <v>13</v>
      </c>
      <c r="E7188" s="4" t="s">
        <v>24</v>
      </c>
      <c r="F7188" s="4" t="s">
        <v>24</v>
      </c>
      <c r="G7188" s="4" t="s">
        <v>24</v>
      </c>
      <c r="H7188" s="4" t="s">
        <v>10</v>
      </c>
      <c r="I7188" s="4" t="s">
        <v>13</v>
      </c>
    </row>
    <row r="7189" spans="1:18">
      <c r="A7189" t="n">
        <v>55869</v>
      </c>
      <c r="B7189" s="39" t="n">
        <v>45</v>
      </c>
      <c r="C7189" s="7" t="n">
        <v>4</v>
      </c>
      <c r="D7189" s="7" t="n">
        <v>3</v>
      </c>
      <c r="E7189" s="7" t="n">
        <v>352.299987792969</v>
      </c>
      <c r="F7189" s="7" t="n">
        <v>37.9300003051758</v>
      </c>
      <c r="G7189" s="7" t="n">
        <v>352</v>
      </c>
      <c r="H7189" s="7" t="n">
        <v>0</v>
      </c>
      <c r="I7189" s="7" t="n">
        <v>0</v>
      </c>
    </row>
    <row r="7190" spans="1:18">
      <c r="A7190" t="s">
        <v>4</v>
      </c>
      <c r="B7190" s="4" t="s">
        <v>5</v>
      </c>
      <c r="C7190" s="4" t="s">
        <v>13</v>
      </c>
      <c r="D7190" s="4" t="s">
        <v>13</v>
      </c>
      <c r="E7190" s="4" t="s">
        <v>24</v>
      </c>
      <c r="F7190" s="4" t="s">
        <v>10</v>
      </c>
    </row>
    <row r="7191" spans="1:18">
      <c r="A7191" t="n">
        <v>55887</v>
      </c>
      <c r="B7191" s="39" t="n">
        <v>45</v>
      </c>
      <c r="C7191" s="7" t="n">
        <v>5</v>
      </c>
      <c r="D7191" s="7" t="n">
        <v>3</v>
      </c>
      <c r="E7191" s="7" t="n">
        <v>1.10000002384186</v>
      </c>
      <c r="F7191" s="7" t="n">
        <v>0</v>
      </c>
    </row>
    <row r="7192" spans="1:18">
      <c r="A7192" t="s">
        <v>4</v>
      </c>
      <c r="B7192" s="4" t="s">
        <v>5</v>
      </c>
      <c r="C7192" s="4" t="s">
        <v>13</v>
      </c>
      <c r="D7192" s="4" t="s">
        <v>13</v>
      </c>
      <c r="E7192" s="4" t="s">
        <v>24</v>
      </c>
      <c r="F7192" s="4" t="s">
        <v>10</v>
      </c>
    </row>
    <row r="7193" spans="1:18">
      <c r="A7193" t="n">
        <v>55896</v>
      </c>
      <c r="B7193" s="39" t="n">
        <v>45</v>
      </c>
      <c r="C7193" s="7" t="n">
        <v>11</v>
      </c>
      <c r="D7193" s="7" t="n">
        <v>3</v>
      </c>
      <c r="E7193" s="7" t="n">
        <v>39.4000015258789</v>
      </c>
      <c r="F7193" s="7" t="n">
        <v>0</v>
      </c>
    </row>
    <row r="7194" spans="1:18">
      <c r="A7194" t="s">
        <v>4</v>
      </c>
      <c r="B7194" s="4" t="s">
        <v>5</v>
      </c>
      <c r="C7194" s="4" t="s">
        <v>13</v>
      </c>
      <c r="D7194" s="4" t="s">
        <v>13</v>
      </c>
      <c r="E7194" s="4" t="s">
        <v>24</v>
      </c>
      <c r="F7194" s="4" t="s">
        <v>10</v>
      </c>
    </row>
    <row r="7195" spans="1:18">
      <c r="A7195" t="n">
        <v>55905</v>
      </c>
      <c r="B7195" s="39" t="n">
        <v>45</v>
      </c>
      <c r="C7195" s="7" t="n">
        <v>5</v>
      </c>
      <c r="D7195" s="7" t="n">
        <v>3</v>
      </c>
      <c r="E7195" s="7" t="n">
        <v>0.899999976158142</v>
      </c>
      <c r="F7195" s="7" t="n">
        <v>3000</v>
      </c>
    </row>
    <row r="7196" spans="1:18">
      <c r="A7196" t="s">
        <v>4</v>
      </c>
      <c r="B7196" s="4" t="s">
        <v>5</v>
      </c>
      <c r="C7196" s="4" t="s">
        <v>13</v>
      </c>
      <c r="D7196" s="4" t="s">
        <v>10</v>
      </c>
      <c r="E7196" s="4" t="s">
        <v>10</v>
      </c>
      <c r="F7196" s="4" t="s">
        <v>9</v>
      </c>
      <c r="G7196" s="4" t="s">
        <v>9</v>
      </c>
      <c r="H7196" s="4" t="s">
        <v>9</v>
      </c>
    </row>
    <row r="7197" spans="1:18">
      <c r="A7197" t="n">
        <v>55914</v>
      </c>
      <c r="B7197" s="87" t="n">
        <v>97</v>
      </c>
      <c r="C7197" s="7" t="n">
        <v>6</v>
      </c>
      <c r="D7197" s="7" t="n">
        <v>0</v>
      </c>
      <c r="E7197" s="7" t="n">
        <v>0</v>
      </c>
      <c r="F7197" s="7" t="n">
        <v>1084227584</v>
      </c>
      <c r="G7197" s="7" t="n">
        <v>1077936128</v>
      </c>
      <c r="H7197" s="7" t="n">
        <v>1093769626</v>
      </c>
    </row>
    <row r="7198" spans="1:18">
      <c r="A7198" t="s">
        <v>4</v>
      </c>
      <c r="B7198" s="4" t="s">
        <v>5</v>
      </c>
      <c r="C7198" s="4" t="s">
        <v>13</v>
      </c>
      <c r="D7198" s="4" t="s">
        <v>10</v>
      </c>
    </row>
    <row r="7199" spans="1:18">
      <c r="A7199" t="n">
        <v>55932</v>
      </c>
      <c r="B7199" s="22" t="n">
        <v>58</v>
      </c>
      <c r="C7199" s="7" t="n">
        <v>255</v>
      </c>
      <c r="D7199" s="7" t="n">
        <v>0</v>
      </c>
    </row>
    <row r="7200" spans="1:18">
      <c r="A7200" t="s">
        <v>4</v>
      </c>
      <c r="B7200" s="4" t="s">
        <v>5</v>
      </c>
      <c r="C7200" s="4" t="s">
        <v>10</v>
      </c>
      <c r="D7200" s="4" t="s">
        <v>10</v>
      </c>
      <c r="E7200" s="4" t="s">
        <v>10</v>
      </c>
    </row>
    <row r="7201" spans="1:9">
      <c r="A7201" t="n">
        <v>55936</v>
      </c>
      <c r="B7201" s="45" t="n">
        <v>61</v>
      </c>
      <c r="C7201" s="7" t="n">
        <v>11</v>
      </c>
      <c r="D7201" s="7" t="n">
        <v>0</v>
      </c>
      <c r="E7201" s="7" t="n">
        <v>1000</v>
      </c>
    </row>
    <row r="7202" spans="1:9">
      <c r="A7202" t="s">
        <v>4</v>
      </c>
      <c r="B7202" s="4" t="s">
        <v>5</v>
      </c>
      <c r="C7202" s="4" t="s">
        <v>10</v>
      </c>
    </row>
    <row r="7203" spans="1:9">
      <c r="A7203" t="n">
        <v>55943</v>
      </c>
      <c r="B7203" s="32" t="n">
        <v>16</v>
      </c>
      <c r="C7203" s="7" t="n">
        <v>300</v>
      </c>
    </row>
    <row r="7204" spans="1:9">
      <c r="A7204" t="s">
        <v>4</v>
      </c>
      <c r="B7204" s="4" t="s">
        <v>5</v>
      </c>
      <c r="C7204" s="4" t="s">
        <v>13</v>
      </c>
      <c r="D7204" s="4" t="s">
        <v>10</v>
      </c>
      <c r="E7204" s="4" t="s">
        <v>6</v>
      </c>
    </row>
    <row r="7205" spans="1:9">
      <c r="A7205" t="n">
        <v>55946</v>
      </c>
      <c r="B7205" s="48" t="n">
        <v>51</v>
      </c>
      <c r="C7205" s="7" t="n">
        <v>4</v>
      </c>
      <c r="D7205" s="7" t="n">
        <v>11</v>
      </c>
      <c r="E7205" s="7" t="s">
        <v>550</v>
      </c>
    </row>
    <row r="7206" spans="1:9">
      <c r="A7206" t="s">
        <v>4</v>
      </c>
      <c r="B7206" s="4" t="s">
        <v>5</v>
      </c>
      <c r="C7206" s="4" t="s">
        <v>10</v>
      </c>
    </row>
    <row r="7207" spans="1:9">
      <c r="A7207" t="n">
        <v>55960</v>
      </c>
      <c r="B7207" s="32" t="n">
        <v>16</v>
      </c>
      <c r="C7207" s="7" t="n">
        <v>0</v>
      </c>
    </row>
    <row r="7208" spans="1:9">
      <c r="A7208" t="s">
        <v>4</v>
      </c>
      <c r="B7208" s="4" t="s">
        <v>5</v>
      </c>
      <c r="C7208" s="4" t="s">
        <v>10</v>
      </c>
      <c r="D7208" s="4" t="s">
        <v>13</v>
      </c>
      <c r="E7208" s="4" t="s">
        <v>9</v>
      </c>
      <c r="F7208" s="4" t="s">
        <v>81</v>
      </c>
      <c r="G7208" s="4" t="s">
        <v>13</v>
      </c>
      <c r="H7208" s="4" t="s">
        <v>13</v>
      </c>
      <c r="I7208" s="4" t="s">
        <v>13</v>
      </c>
      <c r="J7208" s="4" t="s">
        <v>9</v>
      </c>
      <c r="K7208" s="4" t="s">
        <v>81</v>
      </c>
      <c r="L7208" s="4" t="s">
        <v>13</v>
      </c>
      <c r="M7208" s="4" t="s">
        <v>13</v>
      </c>
    </row>
    <row r="7209" spans="1:9">
      <c r="A7209" t="n">
        <v>55963</v>
      </c>
      <c r="B7209" s="49" t="n">
        <v>26</v>
      </c>
      <c r="C7209" s="7" t="n">
        <v>11</v>
      </c>
      <c r="D7209" s="7" t="n">
        <v>17</v>
      </c>
      <c r="E7209" s="7" t="n">
        <v>10314</v>
      </c>
      <c r="F7209" s="7" t="s">
        <v>551</v>
      </c>
      <c r="G7209" s="7" t="n">
        <v>2</v>
      </c>
      <c r="H7209" s="7" t="n">
        <v>3</v>
      </c>
      <c r="I7209" s="7" t="n">
        <v>17</v>
      </c>
      <c r="J7209" s="7" t="n">
        <v>10315</v>
      </c>
      <c r="K7209" s="7" t="s">
        <v>552</v>
      </c>
      <c r="L7209" s="7" t="n">
        <v>2</v>
      </c>
      <c r="M7209" s="7" t="n">
        <v>0</v>
      </c>
    </row>
    <row r="7210" spans="1:9">
      <c r="A7210" t="s">
        <v>4</v>
      </c>
      <c r="B7210" s="4" t="s">
        <v>5</v>
      </c>
    </row>
    <row r="7211" spans="1:9">
      <c r="A7211" t="n">
        <v>56148</v>
      </c>
      <c r="B7211" s="50" t="n">
        <v>28</v>
      </c>
    </row>
    <row r="7212" spans="1:9">
      <c r="A7212" t="s">
        <v>4</v>
      </c>
      <c r="B7212" s="4" t="s">
        <v>5</v>
      </c>
      <c r="C7212" s="4" t="s">
        <v>13</v>
      </c>
      <c r="D7212" s="4" t="s">
        <v>10</v>
      </c>
      <c r="E7212" s="4" t="s">
        <v>6</v>
      </c>
    </row>
    <row r="7213" spans="1:9">
      <c r="A7213" t="n">
        <v>56149</v>
      </c>
      <c r="B7213" s="48" t="n">
        <v>51</v>
      </c>
      <c r="C7213" s="7" t="n">
        <v>4</v>
      </c>
      <c r="D7213" s="7" t="n">
        <v>0</v>
      </c>
      <c r="E7213" s="7" t="s">
        <v>228</v>
      </c>
    </row>
    <row r="7214" spans="1:9">
      <c r="A7214" t="s">
        <v>4</v>
      </c>
      <c r="B7214" s="4" t="s">
        <v>5</v>
      </c>
      <c r="C7214" s="4" t="s">
        <v>10</v>
      </c>
    </row>
    <row r="7215" spans="1:9">
      <c r="A7215" t="n">
        <v>56162</v>
      </c>
      <c r="B7215" s="32" t="n">
        <v>16</v>
      </c>
      <c r="C7215" s="7" t="n">
        <v>0</v>
      </c>
    </row>
    <row r="7216" spans="1:9">
      <c r="A7216" t="s">
        <v>4</v>
      </c>
      <c r="B7216" s="4" t="s">
        <v>5</v>
      </c>
      <c r="C7216" s="4" t="s">
        <v>10</v>
      </c>
      <c r="D7216" s="4" t="s">
        <v>13</v>
      </c>
      <c r="E7216" s="4" t="s">
        <v>9</v>
      </c>
      <c r="F7216" s="4" t="s">
        <v>81</v>
      </c>
      <c r="G7216" s="4" t="s">
        <v>13</v>
      </c>
      <c r="H7216" s="4" t="s">
        <v>13</v>
      </c>
    </row>
    <row r="7217" spans="1:13">
      <c r="A7217" t="n">
        <v>56165</v>
      </c>
      <c r="B7217" s="49" t="n">
        <v>26</v>
      </c>
      <c r="C7217" s="7" t="n">
        <v>0</v>
      </c>
      <c r="D7217" s="7" t="n">
        <v>17</v>
      </c>
      <c r="E7217" s="7" t="n">
        <v>52711</v>
      </c>
      <c r="F7217" s="7" t="s">
        <v>553</v>
      </c>
      <c r="G7217" s="7" t="n">
        <v>2</v>
      </c>
      <c r="H7217" s="7" t="n">
        <v>0</v>
      </c>
    </row>
    <row r="7218" spans="1:13">
      <c r="A7218" t="s">
        <v>4</v>
      </c>
      <c r="B7218" s="4" t="s">
        <v>5</v>
      </c>
    </row>
    <row r="7219" spans="1:13">
      <c r="A7219" t="n">
        <v>56206</v>
      </c>
      <c r="B7219" s="50" t="n">
        <v>28</v>
      </c>
    </row>
    <row r="7220" spans="1:13">
      <c r="A7220" t="s">
        <v>4</v>
      </c>
      <c r="B7220" s="4" t="s">
        <v>5</v>
      </c>
      <c r="C7220" s="4" t="s">
        <v>13</v>
      </c>
      <c r="D7220" s="4" t="s">
        <v>10</v>
      </c>
      <c r="E7220" s="4" t="s">
        <v>6</v>
      </c>
      <c r="F7220" s="4" t="s">
        <v>6</v>
      </c>
      <c r="G7220" s="4" t="s">
        <v>6</v>
      </c>
      <c r="H7220" s="4" t="s">
        <v>6</v>
      </c>
    </row>
    <row r="7221" spans="1:13">
      <c r="A7221" t="n">
        <v>56207</v>
      </c>
      <c r="B7221" s="48" t="n">
        <v>51</v>
      </c>
      <c r="C7221" s="7" t="n">
        <v>3</v>
      </c>
      <c r="D7221" s="7" t="n">
        <v>11</v>
      </c>
      <c r="E7221" s="7" t="s">
        <v>173</v>
      </c>
      <c r="F7221" s="7" t="s">
        <v>78</v>
      </c>
      <c r="G7221" s="7" t="s">
        <v>79</v>
      </c>
      <c r="H7221" s="7" t="s">
        <v>78</v>
      </c>
    </row>
    <row r="7222" spans="1:13">
      <c r="A7222" t="s">
        <v>4</v>
      </c>
      <c r="B7222" s="4" t="s">
        <v>5</v>
      </c>
      <c r="C7222" s="4" t="s">
        <v>13</v>
      </c>
      <c r="D7222" s="4" t="s">
        <v>10</v>
      </c>
      <c r="E7222" s="4" t="s">
        <v>6</v>
      </c>
    </row>
    <row r="7223" spans="1:13">
      <c r="A7223" t="n">
        <v>56220</v>
      </c>
      <c r="B7223" s="48" t="n">
        <v>51</v>
      </c>
      <c r="C7223" s="7" t="n">
        <v>4</v>
      </c>
      <c r="D7223" s="7" t="n">
        <v>11</v>
      </c>
      <c r="E7223" s="7" t="s">
        <v>102</v>
      </c>
    </row>
    <row r="7224" spans="1:13">
      <c r="A7224" t="s">
        <v>4</v>
      </c>
      <c r="B7224" s="4" t="s">
        <v>5</v>
      </c>
      <c r="C7224" s="4" t="s">
        <v>10</v>
      </c>
    </row>
    <row r="7225" spans="1:13">
      <c r="A7225" t="n">
        <v>56234</v>
      </c>
      <c r="B7225" s="32" t="n">
        <v>16</v>
      </c>
      <c r="C7225" s="7" t="n">
        <v>0</v>
      </c>
    </row>
    <row r="7226" spans="1:13">
      <c r="A7226" t="s">
        <v>4</v>
      </c>
      <c r="B7226" s="4" t="s">
        <v>5</v>
      </c>
      <c r="C7226" s="4" t="s">
        <v>10</v>
      </c>
      <c r="D7226" s="4" t="s">
        <v>13</v>
      </c>
      <c r="E7226" s="4" t="s">
        <v>9</v>
      </c>
      <c r="F7226" s="4" t="s">
        <v>81</v>
      </c>
      <c r="G7226" s="4" t="s">
        <v>13</v>
      </c>
      <c r="H7226" s="4" t="s">
        <v>13</v>
      </c>
      <c r="I7226" s="4" t="s">
        <v>13</v>
      </c>
      <c r="J7226" s="4" t="s">
        <v>9</v>
      </c>
      <c r="K7226" s="4" t="s">
        <v>81</v>
      </c>
      <c r="L7226" s="4" t="s">
        <v>13</v>
      </c>
      <c r="M7226" s="4" t="s">
        <v>13</v>
      </c>
    </row>
    <row r="7227" spans="1:13">
      <c r="A7227" t="n">
        <v>56237</v>
      </c>
      <c r="B7227" s="49" t="n">
        <v>26</v>
      </c>
      <c r="C7227" s="7" t="n">
        <v>11</v>
      </c>
      <c r="D7227" s="7" t="n">
        <v>17</v>
      </c>
      <c r="E7227" s="7" t="n">
        <v>10316</v>
      </c>
      <c r="F7227" s="7" t="s">
        <v>554</v>
      </c>
      <c r="G7227" s="7" t="n">
        <v>2</v>
      </c>
      <c r="H7227" s="7" t="n">
        <v>3</v>
      </c>
      <c r="I7227" s="7" t="n">
        <v>17</v>
      </c>
      <c r="J7227" s="7" t="n">
        <v>10317</v>
      </c>
      <c r="K7227" s="7" t="s">
        <v>555</v>
      </c>
      <c r="L7227" s="7" t="n">
        <v>2</v>
      </c>
      <c r="M7227" s="7" t="n">
        <v>0</v>
      </c>
    </row>
    <row r="7228" spans="1:13">
      <c r="A7228" t="s">
        <v>4</v>
      </c>
      <c r="B7228" s="4" t="s">
        <v>5</v>
      </c>
    </row>
    <row r="7229" spans="1:13">
      <c r="A7229" t="n">
        <v>56441</v>
      </c>
      <c r="B7229" s="50" t="n">
        <v>28</v>
      </c>
    </row>
    <row r="7230" spans="1:13">
      <c r="A7230" t="s">
        <v>4</v>
      </c>
      <c r="B7230" s="4" t="s">
        <v>5</v>
      </c>
      <c r="C7230" s="4" t="s">
        <v>10</v>
      </c>
      <c r="D7230" s="4" t="s">
        <v>13</v>
      </c>
    </row>
    <row r="7231" spans="1:13">
      <c r="A7231" t="n">
        <v>56442</v>
      </c>
      <c r="B7231" s="51" t="n">
        <v>89</v>
      </c>
      <c r="C7231" s="7" t="n">
        <v>65533</v>
      </c>
      <c r="D7231" s="7" t="n">
        <v>1</v>
      </c>
    </row>
    <row r="7232" spans="1:13">
      <c r="A7232" t="s">
        <v>4</v>
      </c>
      <c r="B7232" s="4" t="s">
        <v>5</v>
      </c>
      <c r="C7232" s="4" t="s">
        <v>13</v>
      </c>
      <c r="D7232" s="4" t="s">
        <v>10</v>
      </c>
      <c r="E7232" s="4" t="s">
        <v>24</v>
      </c>
    </row>
    <row r="7233" spans="1:13">
      <c r="A7233" t="n">
        <v>56446</v>
      </c>
      <c r="B7233" s="22" t="n">
        <v>58</v>
      </c>
      <c r="C7233" s="7" t="n">
        <v>101</v>
      </c>
      <c r="D7233" s="7" t="n">
        <v>1000</v>
      </c>
      <c r="E7233" s="7" t="n">
        <v>1</v>
      </c>
    </row>
    <row r="7234" spans="1:13">
      <c r="A7234" t="s">
        <v>4</v>
      </c>
      <c r="B7234" s="4" t="s">
        <v>5</v>
      </c>
      <c r="C7234" s="4" t="s">
        <v>13</v>
      </c>
      <c r="D7234" s="4" t="s">
        <v>10</v>
      </c>
    </row>
    <row r="7235" spans="1:13">
      <c r="A7235" t="n">
        <v>56454</v>
      </c>
      <c r="B7235" s="22" t="n">
        <v>58</v>
      </c>
      <c r="C7235" s="7" t="n">
        <v>254</v>
      </c>
      <c r="D7235" s="7" t="n">
        <v>0</v>
      </c>
    </row>
    <row r="7236" spans="1:13">
      <c r="A7236" t="s">
        <v>4</v>
      </c>
      <c r="B7236" s="4" t="s">
        <v>5</v>
      </c>
      <c r="C7236" s="4" t="s">
        <v>13</v>
      </c>
      <c r="D7236" s="4" t="s">
        <v>10</v>
      </c>
      <c r="E7236" s="4" t="s">
        <v>10</v>
      </c>
      <c r="F7236" s="4" t="s">
        <v>9</v>
      </c>
      <c r="G7236" s="4" t="s">
        <v>9</v>
      </c>
      <c r="H7236" s="4" t="s">
        <v>9</v>
      </c>
    </row>
    <row r="7237" spans="1:13">
      <c r="A7237" t="n">
        <v>56458</v>
      </c>
      <c r="B7237" s="87" t="n">
        <v>97</v>
      </c>
      <c r="C7237" s="7" t="n">
        <v>7</v>
      </c>
      <c r="D7237" s="7" t="n">
        <v>0</v>
      </c>
      <c r="E7237" s="7" t="n">
        <v>0</v>
      </c>
      <c r="F7237" s="7" t="n">
        <v>0</v>
      </c>
      <c r="G7237" s="7" t="n">
        <v>0</v>
      </c>
      <c r="H7237" s="7" t="n">
        <v>0</v>
      </c>
    </row>
    <row r="7238" spans="1:13">
      <c r="A7238" t="s">
        <v>4</v>
      </c>
      <c r="B7238" s="4" t="s">
        <v>5</v>
      </c>
      <c r="C7238" s="4" t="s">
        <v>10</v>
      </c>
      <c r="D7238" s="4" t="s">
        <v>24</v>
      </c>
      <c r="E7238" s="4" t="s">
        <v>24</v>
      </c>
      <c r="F7238" s="4" t="s">
        <v>24</v>
      </c>
      <c r="G7238" s="4" t="s">
        <v>10</v>
      </c>
      <c r="H7238" s="4" t="s">
        <v>10</v>
      </c>
    </row>
    <row r="7239" spans="1:13">
      <c r="A7239" t="n">
        <v>56476</v>
      </c>
      <c r="B7239" s="44" t="n">
        <v>60</v>
      </c>
      <c r="C7239" s="7" t="n">
        <v>0</v>
      </c>
      <c r="D7239" s="7" t="n">
        <v>0</v>
      </c>
      <c r="E7239" s="7" t="n">
        <v>0</v>
      </c>
      <c r="F7239" s="7" t="n">
        <v>0</v>
      </c>
      <c r="G7239" s="7" t="n">
        <v>0</v>
      </c>
      <c r="H7239" s="7" t="n">
        <v>1</v>
      </c>
    </row>
    <row r="7240" spans="1:13">
      <c r="A7240" t="s">
        <v>4</v>
      </c>
      <c r="B7240" s="4" t="s">
        <v>5</v>
      </c>
      <c r="C7240" s="4" t="s">
        <v>10</v>
      </c>
      <c r="D7240" s="4" t="s">
        <v>24</v>
      </c>
      <c r="E7240" s="4" t="s">
        <v>24</v>
      </c>
      <c r="F7240" s="4" t="s">
        <v>24</v>
      </c>
      <c r="G7240" s="4" t="s">
        <v>10</v>
      </c>
      <c r="H7240" s="4" t="s">
        <v>10</v>
      </c>
    </row>
    <row r="7241" spans="1:13">
      <c r="A7241" t="n">
        <v>56495</v>
      </c>
      <c r="B7241" s="44" t="n">
        <v>60</v>
      </c>
      <c r="C7241" s="7" t="n">
        <v>0</v>
      </c>
      <c r="D7241" s="7" t="n">
        <v>0</v>
      </c>
      <c r="E7241" s="7" t="n">
        <v>0</v>
      </c>
      <c r="F7241" s="7" t="n">
        <v>0</v>
      </c>
      <c r="G7241" s="7" t="n">
        <v>0</v>
      </c>
      <c r="H7241" s="7" t="n">
        <v>0</v>
      </c>
    </row>
    <row r="7242" spans="1:13">
      <c r="A7242" t="s">
        <v>4</v>
      </c>
      <c r="B7242" s="4" t="s">
        <v>5</v>
      </c>
      <c r="C7242" s="4" t="s">
        <v>10</v>
      </c>
      <c r="D7242" s="4" t="s">
        <v>10</v>
      </c>
      <c r="E7242" s="4" t="s">
        <v>10</v>
      </c>
    </row>
    <row r="7243" spans="1:13">
      <c r="A7243" t="n">
        <v>56514</v>
      </c>
      <c r="B7243" s="45" t="n">
        <v>61</v>
      </c>
      <c r="C7243" s="7" t="n">
        <v>0</v>
      </c>
      <c r="D7243" s="7" t="n">
        <v>65533</v>
      </c>
      <c r="E7243" s="7" t="n">
        <v>0</v>
      </c>
    </row>
    <row r="7244" spans="1:13">
      <c r="A7244" t="s">
        <v>4</v>
      </c>
      <c r="B7244" s="4" t="s">
        <v>5</v>
      </c>
      <c r="C7244" s="4" t="s">
        <v>10</v>
      </c>
      <c r="D7244" s="4" t="s">
        <v>24</v>
      </c>
      <c r="E7244" s="4" t="s">
        <v>24</v>
      </c>
      <c r="F7244" s="4" t="s">
        <v>24</v>
      </c>
      <c r="G7244" s="4" t="s">
        <v>10</v>
      </c>
      <c r="H7244" s="4" t="s">
        <v>10</v>
      </c>
    </row>
    <row r="7245" spans="1:13">
      <c r="A7245" t="n">
        <v>56521</v>
      </c>
      <c r="B7245" s="44" t="n">
        <v>60</v>
      </c>
      <c r="C7245" s="7" t="n">
        <v>11</v>
      </c>
      <c r="D7245" s="7" t="n">
        <v>0</v>
      </c>
      <c r="E7245" s="7" t="n">
        <v>0</v>
      </c>
      <c r="F7245" s="7" t="n">
        <v>0</v>
      </c>
      <c r="G7245" s="7" t="n">
        <v>0</v>
      </c>
      <c r="H7245" s="7" t="n">
        <v>1</v>
      </c>
    </row>
    <row r="7246" spans="1:13">
      <c r="A7246" t="s">
        <v>4</v>
      </c>
      <c r="B7246" s="4" t="s">
        <v>5</v>
      </c>
      <c r="C7246" s="4" t="s">
        <v>10</v>
      </c>
      <c r="D7246" s="4" t="s">
        <v>24</v>
      </c>
      <c r="E7246" s="4" t="s">
        <v>24</v>
      </c>
      <c r="F7246" s="4" t="s">
        <v>24</v>
      </c>
      <c r="G7246" s="4" t="s">
        <v>10</v>
      </c>
      <c r="H7246" s="4" t="s">
        <v>10</v>
      </c>
    </row>
    <row r="7247" spans="1:13">
      <c r="A7247" t="n">
        <v>56540</v>
      </c>
      <c r="B7247" s="44" t="n">
        <v>60</v>
      </c>
      <c r="C7247" s="7" t="n">
        <v>11</v>
      </c>
      <c r="D7247" s="7" t="n">
        <v>0</v>
      </c>
      <c r="E7247" s="7" t="n">
        <v>0</v>
      </c>
      <c r="F7247" s="7" t="n">
        <v>0</v>
      </c>
      <c r="G7247" s="7" t="n">
        <v>0</v>
      </c>
      <c r="H7247" s="7" t="n">
        <v>0</v>
      </c>
    </row>
    <row r="7248" spans="1:13">
      <c r="A7248" t="s">
        <v>4</v>
      </c>
      <c r="B7248" s="4" t="s">
        <v>5</v>
      </c>
      <c r="C7248" s="4" t="s">
        <v>10</v>
      </c>
      <c r="D7248" s="4" t="s">
        <v>10</v>
      </c>
      <c r="E7248" s="4" t="s">
        <v>10</v>
      </c>
    </row>
    <row r="7249" spans="1:8">
      <c r="A7249" t="n">
        <v>56559</v>
      </c>
      <c r="B7249" s="45" t="n">
        <v>61</v>
      </c>
      <c r="C7249" s="7" t="n">
        <v>11</v>
      </c>
      <c r="D7249" s="7" t="n">
        <v>65533</v>
      </c>
      <c r="E7249" s="7" t="n">
        <v>0</v>
      </c>
    </row>
    <row r="7250" spans="1:8">
      <c r="A7250" t="s">
        <v>4</v>
      </c>
      <c r="B7250" s="4" t="s">
        <v>5</v>
      </c>
      <c r="C7250" s="4" t="s">
        <v>10</v>
      </c>
      <c r="D7250" s="4" t="s">
        <v>24</v>
      </c>
      <c r="E7250" s="4" t="s">
        <v>24</v>
      </c>
      <c r="F7250" s="4" t="s">
        <v>24</v>
      </c>
      <c r="G7250" s="4" t="s">
        <v>10</v>
      </c>
      <c r="H7250" s="4" t="s">
        <v>10</v>
      </c>
    </row>
    <row r="7251" spans="1:8">
      <c r="A7251" t="n">
        <v>56566</v>
      </c>
      <c r="B7251" s="44" t="n">
        <v>60</v>
      </c>
      <c r="C7251" s="7" t="n">
        <v>61489</v>
      </c>
      <c r="D7251" s="7" t="n">
        <v>0</v>
      </c>
      <c r="E7251" s="7" t="n">
        <v>0</v>
      </c>
      <c r="F7251" s="7" t="n">
        <v>0</v>
      </c>
      <c r="G7251" s="7" t="n">
        <v>0</v>
      </c>
      <c r="H7251" s="7" t="n">
        <v>1</v>
      </c>
    </row>
    <row r="7252" spans="1:8">
      <c r="A7252" t="s">
        <v>4</v>
      </c>
      <c r="B7252" s="4" t="s">
        <v>5</v>
      </c>
      <c r="C7252" s="4" t="s">
        <v>10</v>
      </c>
      <c r="D7252" s="4" t="s">
        <v>24</v>
      </c>
      <c r="E7252" s="4" t="s">
        <v>24</v>
      </c>
      <c r="F7252" s="4" t="s">
        <v>24</v>
      </c>
      <c r="G7252" s="4" t="s">
        <v>10</v>
      </c>
      <c r="H7252" s="4" t="s">
        <v>10</v>
      </c>
    </row>
    <row r="7253" spans="1:8">
      <c r="A7253" t="n">
        <v>56585</v>
      </c>
      <c r="B7253" s="44" t="n">
        <v>60</v>
      </c>
      <c r="C7253" s="7" t="n">
        <v>61489</v>
      </c>
      <c r="D7253" s="7" t="n">
        <v>0</v>
      </c>
      <c r="E7253" s="7" t="n">
        <v>0</v>
      </c>
      <c r="F7253" s="7" t="n">
        <v>0</v>
      </c>
      <c r="G7253" s="7" t="n">
        <v>0</v>
      </c>
      <c r="H7253" s="7" t="n">
        <v>0</v>
      </c>
    </row>
    <row r="7254" spans="1:8">
      <c r="A7254" t="s">
        <v>4</v>
      </c>
      <c r="B7254" s="4" t="s">
        <v>5</v>
      </c>
      <c r="C7254" s="4" t="s">
        <v>10</v>
      </c>
      <c r="D7254" s="4" t="s">
        <v>10</v>
      </c>
      <c r="E7254" s="4" t="s">
        <v>10</v>
      </c>
    </row>
    <row r="7255" spans="1:8">
      <c r="A7255" t="n">
        <v>56604</v>
      </c>
      <c r="B7255" s="45" t="n">
        <v>61</v>
      </c>
      <c r="C7255" s="7" t="n">
        <v>61489</v>
      </c>
      <c r="D7255" s="7" t="n">
        <v>65533</v>
      </c>
      <c r="E7255" s="7" t="n">
        <v>0</v>
      </c>
    </row>
    <row r="7256" spans="1:8">
      <c r="A7256" t="s">
        <v>4</v>
      </c>
      <c r="B7256" s="4" t="s">
        <v>5</v>
      </c>
      <c r="C7256" s="4" t="s">
        <v>10</v>
      </c>
      <c r="D7256" s="4" t="s">
        <v>24</v>
      </c>
      <c r="E7256" s="4" t="s">
        <v>24</v>
      </c>
      <c r="F7256" s="4" t="s">
        <v>24</v>
      </c>
      <c r="G7256" s="4" t="s">
        <v>10</v>
      </c>
      <c r="H7256" s="4" t="s">
        <v>10</v>
      </c>
    </row>
    <row r="7257" spans="1:8">
      <c r="A7257" t="n">
        <v>56611</v>
      </c>
      <c r="B7257" s="44" t="n">
        <v>60</v>
      </c>
      <c r="C7257" s="7" t="n">
        <v>61490</v>
      </c>
      <c r="D7257" s="7" t="n">
        <v>0</v>
      </c>
      <c r="E7257" s="7" t="n">
        <v>0</v>
      </c>
      <c r="F7257" s="7" t="n">
        <v>0</v>
      </c>
      <c r="G7257" s="7" t="n">
        <v>0</v>
      </c>
      <c r="H7257" s="7" t="n">
        <v>1</v>
      </c>
    </row>
    <row r="7258" spans="1:8">
      <c r="A7258" t="s">
        <v>4</v>
      </c>
      <c r="B7258" s="4" t="s">
        <v>5</v>
      </c>
      <c r="C7258" s="4" t="s">
        <v>10</v>
      </c>
      <c r="D7258" s="4" t="s">
        <v>24</v>
      </c>
      <c r="E7258" s="4" t="s">
        <v>24</v>
      </c>
      <c r="F7258" s="4" t="s">
        <v>24</v>
      </c>
      <c r="G7258" s="4" t="s">
        <v>10</v>
      </c>
      <c r="H7258" s="4" t="s">
        <v>10</v>
      </c>
    </row>
    <row r="7259" spans="1:8">
      <c r="A7259" t="n">
        <v>56630</v>
      </c>
      <c r="B7259" s="44" t="n">
        <v>60</v>
      </c>
      <c r="C7259" s="7" t="n">
        <v>61490</v>
      </c>
      <c r="D7259" s="7" t="n">
        <v>0</v>
      </c>
      <c r="E7259" s="7" t="n">
        <v>0</v>
      </c>
      <c r="F7259" s="7" t="n">
        <v>0</v>
      </c>
      <c r="G7259" s="7" t="n">
        <v>0</v>
      </c>
      <c r="H7259" s="7" t="n">
        <v>0</v>
      </c>
    </row>
    <row r="7260" spans="1:8">
      <c r="A7260" t="s">
        <v>4</v>
      </c>
      <c r="B7260" s="4" t="s">
        <v>5</v>
      </c>
      <c r="C7260" s="4" t="s">
        <v>10</v>
      </c>
      <c r="D7260" s="4" t="s">
        <v>10</v>
      </c>
      <c r="E7260" s="4" t="s">
        <v>10</v>
      </c>
    </row>
    <row r="7261" spans="1:8">
      <c r="A7261" t="n">
        <v>56649</v>
      </c>
      <c r="B7261" s="45" t="n">
        <v>61</v>
      </c>
      <c r="C7261" s="7" t="n">
        <v>61490</v>
      </c>
      <c r="D7261" s="7" t="n">
        <v>65533</v>
      </c>
      <c r="E7261" s="7" t="n">
        <v>0</v>
      </c>
    </row>
    <row r="7262" spans="1:8">
      <c r="A7262" t="s">
        <v>4</v>
      </c>
      <c r="B7262" s="4" t="s">
        <v>5</v>
      </c>
      <c r="C7262" s="4" t="s">
        <v>10</v>
      </c>
      <c r="D7262" s="4" t="s">
        <v>24</v>
      </c>
      <c r="E7262" s="4" t="s">
        <v>24</v>
      </c>
      <c r="F7262" s="4" t="s">
        <v>24</v>
      </c>
      <c r="G7262" s="4" t="s">
        <v>10</v>
      </c>
      <c r="H7262" s="4" t="s">
        <v>10</v>
      </c>
    </row>
    <row r="7263" spans="1:8">
      <c r="A7263" t="n">
        <v>56656</v>
      </c>
      <c r="B7263" s="44" t="n">
        <v>60</v>
      </c>
      <c r="C7263" s="7" t="n">
        <v>61488</v>
      </c>
      <c r="D7263" s="7" t="n">
        <v>0</v>
      </c>
      <c r="E7263" s="7" t="n">
        <v>0</v>
      </c>
      <c r="F7263" s="7" t="n">
        <v>0</v>
      </c>
      <c r="G7263" s="7" t="n">
        <v>0</v>
      </c>
      <c r="H7263" s="7" t="n">
        <v>1</v>
      </c>
    </row>
    <row r="7264" spans="1:8">
      <c r="A7264" t="s">
        <v>4</v>
      </c>
      <c r="B7264" s="4" t="s">
        <v>5</v>
      </c>
      <c r="C7264" s="4" t="s">
        <v>10</v>
      </c>
      <c r="D7264" s="4" t="s">
        <v>24</v>
      </c>
      <c r="E7264" s="4" t="s">
        <v>24</v>
      </c>
      <c r="F7264" s="4" t="s">
        <v>24</v>
      </c>
      <c r="G7264" s="4" t="s">
        <v>10</v>
      </c>
      <c r="H7264" s="4" t="s">
        <v>10</v>
      </c>
    </row>
    <row r="7265" spans="1:8">
      <c r="A7265" t="n">
        <v>56675</v>
      </c>
      <c r="B7265" s="44" t="n">
        <v>60</v>
      </c>
      <c r="C7265" s="7" t="n">
        <v>61488</v>
      </c>
      <c r="D7265" s="7" t="n">
        <v>0</v>
      </c>
      <c r="E7265" s="7" t="n">
        <v>0</v>
      </c>
      <c r="F7265" s="7" t="n">
        <v>0</v>
      </c>
      <c r="G7265" s="7" t="n">
        <v>0</v>
      </c>
      <c r="H7265" s="7" t="n">
        <v>0</v>
      </c>
    </row>
    <row r="7266" spans="1:8">
      <c r="A7266" t="s">
        <v>4</v>
      </c>
      <c r="B7266" s="4" t="s">
        <v>5</v>
      </c>
      <c r="C7266" s="4" t="s">
        <v>10</v>
      </c>
      <c r="D7266" s="4" t="s">
        <v>10</v>
      </c>
      <c r="E7266" s="4" t="s">
        <v>10</v>
      </c>
    </row>
    <row r="7267" spans="1:8">
      <c r="A7267" t="n">
        <v>56694</v>
      </c>
      <c r="B7267" s="45" t="n">
        <v>61</v>
      </c>
      <c r="C7267" s="7" t="n">
        <v>61488</v>
      </c>
      <c r="D7267" s="7" t="n">
        <v>65533</v>
      </c>
      <c r="E7267" s="7" t="n">
        <v>0</v>
      </c>
    </row>
    <row r="7268" spans="1:8">
      <c r="A7268" t="s">
        <v>4</v>
      </c>
      <c r="B7268" s="4" t="s">
        <v>5</v>
      </c>
      <c r="C7268" s="4" t="s">
        <v>10</v>
      </c>
      <c r="D7268" s="4" t="s">
        <v>24</v>
      </c>
      <c r="E7268" s="4" t="s">
        <v>24</v>
      </c>
      <c r="F7268" s="4" t="s">
        <v>24</v>
      </c>
      <c r="G7268" s="4" t="s">
        <v>10</v>
      </c>
      <c r="H7268" s="4" t="s">
        <v>10</v>
      </c>
    </row>
    <row r="7269" spans="1:8">
      <c r="A7269" t="n">
        <v>56701</v>
      </c>
      <c r="B7269" s="44" t="n">
        <v>60</v>
      </c>
      <c r="C7269" s="7" t="n">
        <v>3</v>
      </c>
      <c r="D7269" s="7" t="n">
        <v>0</v>
      </c>
      <c r="E7269" s="7" t="n">
        <v>0</v>
      </c>
      <c r="F7269" s="7" t="n">
        <v>0</v>
      </c>
      <c r="G7269" s="7" t="n">
        <v>0</v>
      </c>
      <c r="H7269" s="7" t="n">
        <v>1</v>
      </c>
    </row>
    <row r="7270" spans="1:8">
      <c r="A7270" t="s">
        <v>4</v>
      </c>
      <c r="B7270" s="4" t="s">
        <v>5</v>
      </c>
      <c r="C7270" s="4" t="s">
        <v>10</v>
      </c>
      <c r="D7270" s="4" t="s">
        <v>24</v>
      </c>
      <c r="E7270" s="4" t="s">
        <v>24</v>
      </c>
      <c r="F7270" s="4" t="s">
        <v>24</v>
      </c>
      <c r="G7270" s="4" t="s">
        <v>10</v>
      </c>
      <c r="H7270" s="4" t="s">
        <v>10</v>
      </c>
    </row>
    <row r="7271" spans="1:8">
      <c r="A7271" t="n">
        <v>56720</v>
      </c>
      <c r="B7271" s="44" t="n">
        <v>60</v>
      </c>
      <c r="C7271" s="7" t="n">
        <v>3</v>
      </c>
      <c r="D7271" s="7" t="n">
        <v>0</v>
      </c>
      <c r="E7271" s="7" t="n">
        <v>0</v>
      </c>
      <c r="F7271" s="7" t="n">
        <v>0</v>
      </c>
      <c r="G7271" s="7" t="n">
        <v>0</v>
      </c>
      <c r="H7271" s="7" t="n">
        <v>0</v>
      </c>
    </row>
    <row r="7272" spans="1:8">
      <c r="A7272" t="s">
        <v>4</v>
      </c>
      <c r="B7272" s="4" t="s">
        <v>5</v>
      </c>
      <c r="C7272" s="4" t="s">
        <v>10</v>
      </c>
      <c r="D7272" s="4" t="s">
        <v>10</v>
      </c>
      <c r="E7272" s="4" t="s">
        <v>10</v>
      </c>
    </row>
    <row r="7273" spans="1:8">
      <c r="A7273" t="n">
        <v>56739</v>
      </c>
      <c r="B7273" s="45" t="n">
        <v>61</v>
      </c>
      <c r="C7273" s="7" t="n">
        <v>3</v>
      </c>
      <c r="D7273" s="7" t="n">
        <v>65533</v>
      </c>
      <c r="E7273" s="7" t="n">
        <v>0</v>
      </c>
    </row>
    <row r="7274" spans="1:8">
      <c r="A7274" t="s">
        <v>4</v>
      </c>
      <c r="B7274" s="4" t="s">
        <v>5</v>
      </c>
      <c r="C7274" s="4" t="s">
        <v>10</v>
      </c>
      <c r="D7274" s="4" t="s">
        <v>24</v>
      </c>
      <c r="E7274" s="4" t="s">
        <v>24</v>
      </c>
      <c r="F7274" s="4" t="s">
        <v>24</v>
      </c>
      <c r="G7274" s="4" t="s">
        <v>10</v>
      </c>
      <c r="H7274" s="4" t="s">
        <v>10</v>
      </c>
    </row>
    <row r="7275" spans="1:8">
      <c r="A7275" t="n">
        <v>56746</v>
      </c>
      <c r="B7275" s="44" t="n">
        <v>60</v>
      </c>
      <c r="C7275" s="7" t="n">
        <v>5</v>
      </c>
      <c r="D7275" s="7" t="n">
        <v>0</v>
      </c>
      <c r="E7275" s="7" t="n">
        <v>0</v>
      </c>
      <c r="F7275" s="7" t="n">
        <v>0</v>
      </c>
      <c r="G7275" s="7" t="n">
        <v>0</v>
      </c>
      <c r="H7275" s="7" t="n">
        <v>1</v>
      </c>
    </row>
    <row r="7276" spans="1:8">
      <c r="A7276" t="s">
        <v>4</v>
      </c>
      <c r="B7276" s="4" t="s">
        <v>5</v>
      </c>
      <c r="C7276" s="4" t="s">
        <v>10</v>
      </c>
      <c r="D7276" s="4" t="s">
        <v>24</v>
      </c>
      <c r="E7276" s="4" t="s">
        <v>24</v>
      </c>
      <c r="F7276" s="4" t="s">
        <v>24</v>
      </c>
      <c r="G7276" s="4" t="s">
        <v>10</v>
      </c>
      <c r="H7276" s="4" t="s">
        <v>10</v>
      </c>
    </row>
    <row r="7277" spans="1:8">
      <c r="A7277" t="n">
        <v>56765</v>
      </c>
      <c r="B7277" s="44" t="n">
        <v>60</v>
      </c>
      <c r="C7277" s="7" t="n">
        <v>5</v>
      </c>
      <c r="D7277" s="7" t="n">
        <v>0</v>
      </c>
      <c r="E7277" s="7" t="n">
        <v>0</v>
      </c>
      <c r="F7277" s="7" t="n">
        <v>0</v>
      </c>
      <c r="G7277" s="7" t="n">
        <v>0</v>
      </c>
      <c r="H7277" s="7" t="n">
        <v>0</v>
      </c>
    </row>
    <row r="7278" spans="1:8">
      <c r="A7278" t="s">
        <v>4</v>
      </c>
      <c r="B7278" s="4" t="s">
        <v>5</v>
      </c>
      <c r="C7278" s="4" t="s">
        <v>10</v>
      </c>
      <c r="D7278" s="4" t="s">
        <v>10</v>
      </c>
      <c r="E7278" s="4" t="s">
        <v>10</v>
      </c>
    </row>
    <row r="7279" spans="1:8">
      <c r="A7279" t="n">
        <v>56784</v>
      </c>
      <c r="B7279" s="45" t="n">
        <v>61</v>
      </c>
      <c r="C7279" s="7" t="n">
        <v>5</v>
      </c>
      <c r="D7279" s="7" t="n">
        <v>65533</v>
      </c>
      <c r="E7279" s="7" t="n">
        <v>0</v>
      </c>
    </row>
    <row r="7280" spans="1:8">
      <c r="A7280" t="s">
        <v>4</v>
      </c>
      <c r="B7280" s="4" t="s">
        <v>5</v>
      </c>
      <c r="C7280" s="4" t="s">
        <v>10</v>
      </c>
      <c r="D7280" s="4" t="s">
        <v>24</v>
      </c>
      <c r="E7280" s="4" t="s">
        <v>24</v>
      </c>
      <c r="F7280" s="4" t="s">
        <v>24</v>
      </c>
      <c r="G7280" s="4" t="s">
        <v>10</v>
      </c>
      <c r="H7280" s="4" t="s">
        <v>10</v>
      </c>
    </row>
    <row r="7281" spans="1:8">
      <c r="A7281" t="n">
        <v>56791</v>
      </c>
      <c r="B7281" s="44" t="n">
        <v>60</v>
      </c>
      <c r="C7281" s="7" t="n">
        <v>6</v>
      </c>
      <c r="D7281" s="7" t="n">
        <v>0</v>
      </c>
      <c r="E7281" s="7" t="n">
        <v>0</v>
      </c>
      <c r="F7281" s="7" t="n">
        <v>0</v>
      </c>
      <c r="G7281" s="7" t="n">
        <v>0</v>
      </c>
      <c r="H7281" s="7" t="n">
        <v>1</v>
      </c>
    </row>
    <row r="7282" spans="1:8">
      <c r="A7282" t="s">
        <v>4</v>
      </c>
      <c r="B7282" s="4" t="s">
        <v>5</v>
      </c>
      <c r="C7282" s="4" t="s">
        <v>10</v>
      </c>
      <c r="D7282" s="4" t="s">
        <v>24</v>
      </c>
      <c r="E7282" s="4" t="s">
        <v>24</v>
      </c>
      <c r="F7282" s="4" t="s">
        <v>24</v>
      </c>
      <c r="G7282" s="4" t="s">
        <v>10</v>
      </c>
      <c r="H7282" s="4" t="s">
        <v>10</v>
      </c>
    </row>
    <row r="7283" spans="1:8">
      <c r="A7283" t="n">
        <v>56810</v>
      </c>
      <c r="B7283" s="44" t="n">
        <v>60</v>
      </c>
      <c r="C7283" s="7" t="n">
        <v>6</v>
      </c>
      <c r="D7283" s="7" t="n">
        <v>0</v>
      </c>
      <c r="E7283" s="7" t="n">
        <v>0</v>
      </c>
      <c r="F7283" s="7" t="n">
        <v>0</v>
      </c>
      <c r="G7283" s="7" t="n">
        <v>0</v>
      </c>
      <c r="H7283" s="7" t="n">
        <v>0</v>
      </c>
    </row>
    <row r="7284" spans="1:8">
      <c r="A7284" t="s">
        <v>4</v>
      </c>
      <c r="B7284" s="4" t="s">
        <v>5</v>
      </c>
      <c r="C7284" s="4" t="s">
        <v>10</v>
      </c>
      <c r="D7284" s="4" t="s">
        <v>10</v>
      </c>
      <c r="E7284" s="4" t="s">
        <v>10</v>
      </c>
    </row>
    <row r="7285" spans="1:8">
      <c r="A7285" t="n">
        <v>56829</v>
      </c>
      <c r="B7285" s="45" t="n">
        <v>61</v>
      </c>
      <c r="C7285" s="7" t="n">
        <v>6</v>
      </c>
      <c r="D7285" s="7" t="n">
        <v>65533</v>
      </c>
      <c r="E7285" s="7" t="n">
        <v>0</v>
      </c>
    </row>
    <row r="7286" spans="1:8">
      <c r="A7286" t="s">
        <v>4</v>
      </c>
      <c r="B7286" s="4" t="s">
        <v>5</v>
      </c>
      <c r="C7286" s="4" t="s">
        <v>10</v>
      </c>
      <c r="D7286" s="4" t="s">
        <v>24</v>
      </c>
      <c r="E7286" s="4" t="s">
        <v>24</v>
      </c>
      <c r="F7286" s="4" t="s">
        <v>24</v>
      </c>
      <c r="G7286" s="4" t="s">
        <v>10</v>
      </c>
      <c r="H7286" s="4" t="s">
        <v>10</v>
      </c>
    </row>
    <row r="7287" spans="1:8">
      <c r="A7287" t="n">
        <v>56836</v>
      </c>
      <c r="B7287" s="44" t="n">
        <v>60</v>
      </c>
      <c r="C7287" s="7" t="n">
        <v>7032</v>
      </c>
      <c r="D7287" s="7" t="n">
        <v>0</v>
      </c>
      <c r="E7287" s="7" t="n">
        <v>0</v>
      </c>
      <c r="F7287" s="7" t="n">
        <v>0</v>
      </c>
      <c r="G7287" s="7" t="n">
        <v>0</v>
      </c>
      <c r="H7287" s="7" t="n">
        <v>1</v>
      </c>
    </row>
    <row r="7288" spans="1:8">
      <c r="A7288" t="s">
        <v>4</v>
      </c>
      <c r="B7288" s="4" t="s">
        <v>5</v>
      </c>
      <c r="C7288" s="4" t="s">
        <v>10</v>
      </c>
      <c r="D7288" s="4" t="s">
        <v>24</v>
      </c>
      <c r="E7288" s="4" t="s">
        <v>24</v>
      </c>
      <c r="F7288" s="4" t="s">
        <v>24</v>
      </c>
      <c r="G7288" s="4" t="s">
        <v>10</v>
      </c>
      <c r="H7288" s="4" t="s">
        <v>10</v>
      </c>
    </row>
    <row r="7289" spans="1:8">
      <c r="A7289" t="n">
        <v>56855</v>
      </c>
      <c r="B7289" s="44" t="n">
        <v>60</v>
      </c>
      <c r="C7289" s="7" t="n">
        <v>7032</v>
      </c>
      <c r="D7289" s="7" t="n">
        <v>0</v>
      </c>
      <c r="E7289" s="7" t="n">
        <v>0</v>
      </c>
      <c r="F7289" s="7" t="n">
        <v>0</v>
      </c>
      <c r="G7289" s="7" t="n">
        <v>0</v>
      </c>
      <c r="H7289" s="7" t="n">
        <v>0</v>
      </c>
    </row>
    <row r="7290" spans="1:8">
      <c r="A7290" t="s">
        <v>4</v>
      </c>
      <c r="B7290" s="4" t="s">
        <v>5</v>
      </c>
      <c r="C7290" s="4" t="s">
        <v>10</v>
      </c>
      <c r="D7290" s="4" t="s">
        <v>10</v>
      </c>
      <c r="E7290" s="4" t="s">
        <v>10</v>
      </c>
    </row>
    <row r="7291" spans="1:8">
      <c r="A7291" t="n">
        <v>56874</v>
      </c>
      <c r="B7291" s="45" t="n">
        <v>61</v>
      </c>
      <c r="C7291" s="7" t="n">
        <v>7032</v>
      </c>
      <c r="D7291" s="7" t="n">
        <v>65533</v>
      </c>
      <c r="E7291" s="7" t="n">
        <v>0</v>
      </c>
    </row>
    <row r="7292" spans="1:8">
      <c r="A7292" t="s">
        <v>4</v>
      </c>
      <c r="B7292" s="4" t="s">
        <v>5</v>
      </c>
      <c r="C7292" s="4" t="s">
        <v>13</v>
      </c>
      <c r="D7292" s="4" t="s">
        <v>13</v>
      </c>
      <c r="E7292" s="4" t="s">
        <v>24</v>
      </c>
      <c r="F7292" s="4" t="s">
        <v>24</v>
      </c>
      <c r="G7292" s="4" t="s">
        <v>24</v>
      </c>
      <c r="H7292" s="4" t="s">
        <v>10</v>
      </c>
    </row>
    <row r="7293" spans="1:8">
      <c r="A7293" t="n">
        <v>56881</v>
      </c>
      <c r="B7293" s="39" t="n">
        <v>45</v>
      </c>
      <c r="C7293" s="7" t="n">
        <v>2</v>
      </c>
      <c r="D7293" s="7" t="n">
        <v>3</v>
      </c>
      <c r="E7293" s="7" t="n">
        <v>-3.20000004768372</v>
      </c>
      <c r="F7293" s="7" t="n">
        <v>14.4499998092651</v>
      </c>
      <c r="G7293" s="7" t="n">
        <v>-192.669998168945</v>
      </c>
      <c r="H7293" s="7" t="n">
        <v>0</v>
      </c>
    </row>
    <row r="7294" spans="1:8">
      <c r="A7294" t="s">
        <v>4</v>
      </c>
      <c r="B7294" s="4" t="s">
        <v>5</v>
      </c>
      <c r="C7294" s="4" t="s">
        <v>13</v>
      </c>
      <c r="D7294" s="4" t="s">
        <v>13</v>
      </c>
      <c r="E7294" s="4" t="s">
        <v>24</v>
      </c>
      <c r="F7294" s="4" t="s">
        <v>24</v>
      </c>
      <c r="G7294" s="4" t="s">
        <v>24</v>
      </c>
      <c r="H7294" s="4" t="s">
        <v>10</v>
      </c>
      <c r="I7294" s="4" t="s">
        <v>13</v>
      </c>
    </row>
    <row r="7295" spans="1:8">
      <c r="A7295" t="n">
        <v>56898</v>
      </c>
      <c r="B7295" s="39" t="n">
        <v>45</v>
      </c>
      <c r="C7295" s="7" t="n">
        <v>4</v>
      </c>
      <c r="D7295" s="7" t="n">
        <v>3</v>
      </c>
      <c r="E7295" s="7" t="n">
        <v>24.9200000762939</v>
      </c>
      <c r="F7295" s="7" t="n">
        <v>347.739990234375</v>
      </c>
      <c r="G7295" s="7" t="n">
        <v>0</v>
      </c>
      <c r="H7295" s="7" t="n">
        <v>0</v>
      </c>
      <c r="I7295" s="7" t="n">
        <v>1</v>
      </c>
    </row>
    <row r="7296" spans="1:8">
      <c r="A7296" t="s">
        <v>4</v>
      </c>
      <c r="B7296" s="4" t="s">
        <v>5</v>
      </c>
      <c r="C7296" s="4" t="s">
        <v>13</v>
      </c>
      <c r="D7296" s="4" t="s">
        <v>13</v>
      </c>
      <c r="E7296" s="4" t="s">
        <v>24</v>
      </c>
      <c r="F7296" s="4" t="s">
        <v>10</v>
      </c>
    </row>
    <row r="7297" spans="1:9">
      <c r="A7297" t="n">
        <v>56916</v>
      </c>
      <c r="B7297" s="39" t="n">
        <v>45</v>
      </c>
      <c r="C7297" s="7" t="n">
        <v>5</v>
      </c>
      <c r="D7297" s="7" t="n">
        <v>3</v>
      </c>
      <c r="E7297" s="7" t="n">
        <v>3.70000004768372</v>
      </c>
      <c r="F7297" s="7" t="n">
        <v>0</v>
      </c>
    </row>
    <row r="7298" spans="1:9">
      <c r="A7298" t="s">
        <v>4</v>
      </c>
      <c r="B7298" s="4" t="s">
        <v>5</v>
      </c>
      <c r="C7298" s="4" t="s">
        <v>13</v>
      </c>
      <c r="D7298" s="4" t="s">
        <v>13</v>
      </c>
      <c r="E7298" s="4" t="s">
        <v>24</v>
      </c>
      <c r="F7298" s="4" t="s">
        <v>10</v>
      </c>
    </row>
    <row r="7299" spans="1:9">
      <c r="A7299" t="n">
        <v>56925</v>
      </c>
      <c r="B7299" s="39" t="n">
        <v>45</v>
      </c>
      <c r="C7299" s="7" t="n">
        <v>11</v>
      </c>
      <c r="D7299" s="7" t="n">
        <v>3</v>
      </c>
      <c r="E7299" s="7" t="n">
        <v>39.4000015258789</v>
      </c>
      <c r="F7299" s="7" t="n">
        <v>0</v>
      </c>
    </row>
    <row r="7300" spans="1:9">
      <c r="A7300" t="s">
        <v>4</v>
      </c>
      <c r="B7300" s="4" t="s">
        <v>5</v>
      </c>
      <c r="C7300" s="4" t="s">
        <v>13</v>
      </c>
      <c r="D7300" s="4" t="s">
        <v>13</v>
      </c>
      <c r="E7300" s="4" t="s">
        <v>24</v>
      </c>
      <c r="F7300" s="4" t="s">
        <v>24</v>
      </c>
      <c r="G7300" s="4" t="s">
        <v>24</v>
      </c>
      <c r="H7300" s="4" t="s">
        <v>10</v>
      </c>
    </row>
    <row r="7301" spans="1:9">
      <c r="A7301" t="n">
        <v>56934</v>
      </c>
      <c r="B7301" s="39" t="n">
        <v>45</v>
      </c>
      <c r="C7301" s="7" t="n">
        <v>2</v>
      </c>
      <c r="D7301" s="7" t="n">
        <v>3</v>
      </c>
      <c r="E7301" s="7" t="n">
        <v>-6.19000005722046</v>
      </c>
      <c r="F7301" s="7" t="n">
        <v>14.4499998092651</v>
      </c>
      <c r="G7301" s="7" t="n">
        <v>-187.240005493164</v>
      </c>
      <c r="H7301" s="7" t="n">
        <v>3000</v>
      </c>
    </row>
    <row r="7302" spans="1:9">
      <c r="A7302" t="s">
        <v>4</v>
      </c>
      <c r="B7302" s="4" t="s">
        <v>5</v>
      </c>
      <c r="C7302" s="4" t="s">
        <v>13</v>
      </c>
      <c r="D7302" s="4" t="s">
        <v>13</v>
      </c>
      <c r="E7302" s="4" t="s">
        <v>24</v>
      </c>
      <c r="F7302" s="4" t="s">
        <v>24</v>
      </c>
      <c r="G7302" s="4" t="s">
        <v>24</v>
      </c>
      <c r="H7302" s="4" t="s">
        <v>10</v>
      </c>
      <c r="I7302" s="4" t="s">
        <v>13</v>
      </c>
    </row>
    <row r="7303" spans="1:9">
      <c r="A7303" t="n">
        <v>56951</v>
      </c>
      <c r="B7303" s="39" t="n">
        <v>45</v>
      </c>
      <c r="C7303" s="7" t="n">
        <v>4</v>
      </c>
      <c r="D7303" s="7" t="n">
        <v>3</v>
      </c>
      <c r="E7303" s="7" t="n">
        <v>16.0400009155273</v>
      </c>
      <c r="F7303" s="7" t="n">
        <v>306.220001220703</v>
      </c>
      <c r="G7303" s="7" t="n">
        <v>0</v>
      </c>
      <c r="H7303" s="7" t="n">
        <v>3000</v>
      </c>
      <c r="I7303" s="7" t="n">
        <v>1</v>
      </c>
    </row>
    <row r="7304" spans="1:9">
      <c r="A7304" t="s">
        <v>4</v>
      </c>
      <c r="B7304" s="4" t="s">
        <v>5</v>
      </c>
      <c r="C7304" s="4" t="s">
        <v>13</v>
      </c>
      <c r="D7304" s="4" t="s">
        <v>13</v>
      </c>
      <c r="E7304" s="4" t="s">
        <v>24</v>
      </c>
      <c r="F7304" s="4" t="s">
        <v>10</v>
      </c>
    </row>
    <row r="7305" spans="1:9">
      <c r="A7305" t="n">
        <v>56969</v>
      </c>
      <c r="B7305" s="39" t="n">
        <v>45</v>
      </c>
      <c r="C7305" s="7" t="n">
        <v>5</v>
      </c>
      <c r="D7305" s="7" t="n">
        <v>3</v>
      </c>
      <c r="E7305" s="7" t="n">
        <v>3.70000004768372</v>
      </c>
      <c r="F7305" s="7" t="n">
        <v>3000</v>
      </c>
    </row>
    <row r="7306" spans="1:9">
      <c r="A7306" t="s">
        <v>4</v>
      </c>
      <c r="B7306" s="4" t="s">
        <v>5</v>
      </c>
      <c r="C7306" s="4" t="s">
        <v>10</v>
      </c>
      <c r="D7306" s="4" t="s">
        <v>13</v>
      </c>
      <c r="E7306" s="4" t="s">
        <v>6</v>
      </c>
      <c r="F7306" s="4" t="s">
        <v>24</v>
      </c>
      <c r="G7306" s="4" t="s">
        <v>24</v>
      </c>
      <c r="H7306" s="4" t="s">
        <v>24</v>
      </c>
    </row>
    <row r="7307" spans="1:9">
      <c r="A7307" t="n">
        <v>56978</v>
      </c>
      <c r="B7307" s="55" t="n">
        <v>48</v>
      </c>
      <c r="C7307" s="7" t="n">
        <v>29</v>
      </c>
      <c r="D7307" s="7" t="n">
        <v>0</v>
      </c>
      <c r="E7307" s="7" t="s">
        <v>69</v>
      </c>
      <c r="F7307" s="7" t="n">
        <v>-1</v>
      </c>
      <c r="G7307" s="7" t="n">
        <v>1</v>
      </c>
      <c r="H7307" s="7" t="n">
        <v>0</v>
      </c>
    </row>
    <row r="7308" spans="1:9">
      <c r="A7308" t="s">
        <v>4</v>
      </c>
      <c r="B7308" s="4" t="s">
        <v>5</v>
      </c>
      <c r="C7308" s="4" t="s">
        <v>10</v>
      </c>
      <c r="D7308" s="4" t="s">
        <v>13</v>
      </c>
      <c r="E7308" s="4" t="s">
        <v>6</v>
      </c>
      <c r="F7308" s="4" t="s">
        <v>24</v>
      </c>
      <c r="G7308" s="4" t="s">
        <v>24</v>
      </c>
      <c r="H7308" s="4" t="s">
        <v>24</v>
      </c>
    </row>
    <row r="7309" spans="1:9">
      <c r="A7309" t="n">
        <v>57007</v>
      </c>
      <c r="B7309" s="55" t="n">
        <v>48</v>
      </c>
      <c r="C7309" s="7" t="n">
        <v>0</v>
      </c>
      <c r="D7309" s="7" t="n">
        <v>0</v>
      </c>
      <c r="E7309" s="7" t="s">
        <v>214</v>
      </c>
      <c r="F7309" s="7" t="n">
        <v>-1</v>
      </c>
      <c r="G7309" s="7" t="n">
        <v>1</v>
      </c>
      <c r="H7309" s="7" t="n">
        <v>1.40129846432482e-45</v>
      </c>
    </row>
    <row r="7310" spans="1:9">
      <c r="A7310" t="s">
        <v>4</v>
      </c>
      <c r="B7310" s="4" t="s">
        <v>5</v>
      </c>
      <c r="C7310" s="4" t="s">
        <v>10</v>
      </c>
      <c r="D7310" s="4" t="s">
        <v>13</v>
      </c>
      <c r="E7310" s="4" t="s">
        <v>6</v>
      </c>
      <c r="F7310" s="4" t="s">
        <v>24</v>
      </c>
      <c r="G7310" s="4" t="s">
        <v>24</v>
      </c>
      <c r="H7310" s="4" t="s">
        <v>24</v>
      </c>
    </row>
    <row r="7311" spans="1:9">
      <c r="A7311" t="n">
        <v>57036</v>
      </c>
      <c r="B7311" s="55" t="n">
        <v>48</v>
      </c>
      <c r="C7311" s="7" t="n">
        <v>61489</v>
      </c>
      <c r="D7311" s="7" t="n">
        <v>0</v>
      </c>
      <c r="E7311" s="7" t="s">
        <v>214</v>
      </c>
      <c r="F7311" s="7" t="n">
        <v>-1</v>
      </c>
      <c r="G7311" s="7" t="n">
        <v>1</v>
      </c>
      <c r="H7311" s="7" t="n">
        <v>1.40129846432482e-45</v>
      </c>
    </row>
    <row r="7312" spans="1:9">
      <c r="A7312" t="s">
        <v>4</v>
      </c>
      <c r="B7312" s="4" t="s">
        <v>5</v>
      </c>
      <c r="C7312" s="4" t="s">
        <v>10</v>
      </c>
      <c r="D7312" s="4" t="s">
        <v>13</v>
      </c>
      <c r="E7312" s="4" t="s">
        <v>6</v>
      </c>
      <c r="F7312" s="4" t="s">
        <v>24</v>
      </c>
      <c r="G7312" s="4" t="s">
        <v>24</v>
      </c>
      <c r="H7312" s="4" t="s">
        <v>24</v>
      </c>
    </row>
    <row r="7313" spans="1:9">
      <c r="A7313" t="n">
        <v>57065</v>
      </c>
      <c r="B7313" s="55" t="n">
        <v>48</v>
      </c>
      <c r="C7313" s="7" t="n">
        <v>61490</v>
      </c>
      <c r="D7313" s="7" t="n">
        <v>0</v>
      </c>
      <c r="E7313" s="7" t="s">
        <v>214</v>
      </c>
      <c r="F7313" s="7" t="n">
        <v>-1</v>
      </c>
      <c r="G7313" s="7" t="n">
        <v>1</v>
      </c>
      <c r="H7313" s="7" t="n">
        <v>1.40129846432482e-45</v>
      </c>
    </row>
    <row r="7314" spans="1:9">
      <c r="A7314" t="s">
        <v>4</v>
      </c>
      <c r="B7314" s="4" t="s">
        <v>5</v>
      </c>
      <c r="C7314" s="4" t="s">
        <v>10</v>
      </c>
      <c r="D7314" s="4" t="s">
        <v>13</v>
      </c>
      <c r="E7314" s="4" t="s">
        <v>6</v>
      </c>
      <c r="F7314" s="4" t="s">
        <v>24</v>
      </c>
      <c r="G7314" s="4" t="s">
        <v>24</v>
      </c>
      <c r="H7314" s="4" t="s">
        <v>24</v>
      </c>
    </row>
    <row r="7315" spans="1:9">
      <c r="A7315" t="n">
        <v>57094</v>
      </c>
      <c r="B7315" s="55" t="n">
        <v>48</v>
      </c>
      <c r="C7315" s="7" t="n">
        <v>61488</v>
      </c>
      <c r="D7315" s="7" t="n">
        <v>0</v>
      </c>
      <c r="E7315" s="7" t="s">
        <v>214</v>
      </c>
      <c r="F7315" s="7" t="n">
        <v>-1</v>
      </c>
      <c r="G7315" s="7" t="n">
        <v>1</v>
      </c>
      <c r="H7315" s="7" t="n">
        <v>1.40129846432482e-45</v>
      </c>
    </row>
    <row r="7316" spans="1:9">
      <c r="A7316" t="s">
        <v>4</v>
      </c>
      <c r="B7316" s="4" t="s">
        <v>5</v>
      </c>
      <c r="C7316" s="4" t="s">
        <v>10</v>
      </c>
      <c r="D7316" s="4" t="s">
        <v>13</v>
      </c>
      <c r="E7316" s="4" t="s">
        <v>6</v>
      </c>
      <c r="F7316" s="4" t="s">
        <v>24</v>
      </c>
      <c r="G7316" s="4" t="s">
        <v>24</v>
      </c>
      <c r="H7316" s="4" t="s">
        <v>24</v>
      </c>
    </row>
    <row r="7317" spans="1:9">
      <c r="A7317" t="n">
        <v>57123</v>
      </c>
      <c r="B7317" s="55" t="n">
        <v>48</v>
      </c>
      <c r="C7317" s="7" t="n">
        <v>3</v>
      </c>
      <c r="D7317" s="7" t="n">
        <v>0</v>
      </c>
      <c r="E7317" s="7" t="s">
        <v>214</v>
      </c>
      <c r="F7317" s="7" t="n">
        <v>-1</v>
      </c>
      <c r="G7317" s="7" t="n">
        <v>1</v>
      </c>
      <c r="H7317" s="7" t="n">
        <v>1.40129846432482e-45</v>
      </c>
    </row>
    <row r="7318" spans="1:9">
      <c r="A7318" t="s">
        <v>4</v>
      </c>
      <c r="B7318" s="4" t="s">
        <v>5</v>
      </c>
      <c r="C7318" s="4" t="s">
        <v>10</v>
      </c>
      <c r="D7318" s="4" t="s">
        <v>13</v>
      </c>
      <c r="E7318" s="4" t="s">
        <v>6</v>
      </c>
      <c r="F7318" s="4" t="s">
        <v>24</v>
      </c>
      <c r="G7318" s="4" t="s">
        <v>24</v>
      </c>
      <c r="H7318" s="4" t="s">
        <v>24</v>
      </c>
    </row>
    <row r="7319" spans="1:9">
      <c r="A7319" t="n">
        <v>57152</v>
      </c>
      <c r="B7319" s="55" t="n">
        <v>48</v>
      </c>
      <c r="C7319" s="7" t="n">
        <v>5</v>
      </c>
      <c r="D7319" s="7" t="n">
        <v>0</v>
      </c>
      <c r="E7319" s="7" t="s">
        <v>214</v>
      </c>
      <c r="F7319" s="7" t="n">
        <v>-1</v>
      </c>
      <c r="G7319" s="7" t="n">
        <v>1</v>
      </c>
      <c r="H7319" s="7" t="n">
        <v>1.40129846432482e-45</v>
      </c>
    </row>
    <row r="7320" spans="1:9">
      <c r="A7320" t="s">
        <v>4</v>
      </c>
      <c r="B7320" s="4" t="s">
        <v>5</v>
      </c>
      <c r="C7320" s="4" t="s">
        <v>10</v>
      </c>
      <c r="D7320" s="4" t="s">
        <v>13</v>
      </c>
      <c r="E7320" s="4" t="s">
        <v>6</v>
      </c>
      <c r="F7320" s="4" t="s">
        <v>24</v>
      </c>
      <c r="G7320" s="4" t="s">
        <v>24</v>
      </c>
      <c r="H7320" s="4" t="s">
        <v>24</v>
      </c>
    </row>
    <row r="7321" spans="1:9">
      <c r="A7321" t="n">
        <v>57181</v>
      </c>
      <c r="B7321" s="55" t="n">
        <v>48</v>
      </c>
      <c r="C7321" s="7" t="n">
        <v>6</v>
      </c>
      <c r="D7321" s="7" t="n">
        <v>0</v>
      </c>
      <c r="E7321" s="7" t="s">
        <v>214</v>
      </c>
      <c r="F7321" s="7" t="n">
        <v>-1</v>
      </c>
      <c r="G7321" s="7" t="n">
        <v>1</v>
      </c>
      <c r="H7321" s="7" t="n">
        <v>1.40129846432482e-45</v>
      </c>
    </row>
    <row r="7322" spans="1:9">
      <c r="A7322" t="s">
        <v>4</v>
      </c>
      <c r="B7322" s="4" t="s">
        <v>5</v>
      </c>
      <c r="C7322" s="4" t="s">
        <v>13</v>
      </c>
      <c r="D7322" s="4" t="s">
        <v>10</v>
      </c>
      <c r="E7322" s="4" t="s">
        <v>6</v>
      </c>
      <c r="F7322" s="4" t="s">
        <v>6</v>
      </c>
      <c r="G7322" s="4" t="s">
        <v>6</v>
      </c>
      <c r="H7322" s="4" t="s">
        <v>6</v>
      </c>
    </row>
    <row r="7323" spans="1:9">
      <c r="A7323" t="n">
        <v>57210</v>
      </c>
      <c r="B7323" s="48" t="n">
        <v>51</v>
      </c>
      <c r="C7323" s="7" t="n">
        <v>3</v>
      </c>
      <c r="D7323" s="7" t="n">
        <v>0</v>
      </c>
      <c r="E7323" s="7" t="s">
        <v>104</v>
      </c>
      <c r="F7323" s="7" t="s">
        <v>105</v>
      </c>
      <c r="G7323" s="7" t="s">
        <v>79</v>
      </c>
      <c r="H7323" s="7" t="s">
        <v>78</v>
      </c>
    </row>
    <row r="7324" spans="1:9">
      <c r="A7324" t="s">
        <v>4</v>
      </c>
      <c r="B7324" s="4" t="s">
        <v>5</v>
      </c>
      <c r="C7324" s="4" t="s">
        <v>13</v>
      </c>
      <c r="D7324" s="4" t="s">
        <v>10</v>
      </c>
      <c r="E7324" s="4" t="s">
        <v>6</v>
      </c>
      <c r="F7324" s="4" t="s">
        <v>6</v>
      </c>
      <c r="G7324" s="4" t="s">
        <v>6</v>
      </c>
      <c r="H7324" s="4" t="s">
        <v>6</v>
      </c>
    </row>
    <row r="7325" spans="1:9">
      <c r="A7325" t="n">
        <v>57239</v>
      </c>
      <c r="B7325" s="48" t="n">
        <v>51</v>
      </c>
      <c r="C7325" s="7" t="n">
        <v>3</v>
      </c>
      <c r="D7325" s="7" t="n">
        <v>3</v>
      </c>
      <c r="E7325" s="7" t="s">
        <v>104</v>
      </c>
      <c r="F7325" s="7" t="s">
        <v>105</v>
      </c>
      <c r="G7325" s="7" t="s">
        <v>79</v>
      </c>
      <c r="H7325" s="7" t="s">
        <v>78</v>
      </c>
    </row>
    <row r="7326" spans="1:9">
      <c r="A7326" t="s">
        <v>4</v>
      </c>
      <c r="B7326" s="4" t="s">
        <v>5</v>
      </c>
      <c r="C7326" s="4" t="s">
        <v>13</v>
      </c>
      <c r="D7326" s="4" t="s">
        <v>10</v>
      </c>
      <c r="E7326" s="4" t="s">
        <v>6</v>
      </c>
      <c r="F7326" s="4" t="s">
        <v>6</v>
      </c>
      <c r="G7326" s="4" t="s">
        <v>6</v>
      </c>
      <c r="H7326" s="4" t="s">
        <v>6</v>
      </c>
    </row>
    <row r="7327" spans="1:9">
      <c r="A7327" t="n">
        <v>57268</v>
      </c>
      <c r="B7327" s="48" t="n">
        <v>51</v>
      </c>
      <c r="C7327" s="7" t="n">
        <v>3</v>
      </c>
      <c r="D7327" s="7" t="n">
        <v>5</v>
      </c>
      <c r="E7327" s="7" t="s">
        <v>104</v>
      </c>
      <c r="F7327" s="7" t="s">
        <v>105</v>
      </c>
      <c r="G7327" s="7" t="s">
        <v>79</v>
      </c>
      <c r="H7327" s="7" t="s">
        <v>78</v>
      </c>
    </row>
    <row r="7328" spans="1:9">
      <c r="A7328" t="s">
        <v>4</v>
      </c>
      <c r="B7328" s="4" t="s">
        <v>5</v>
      </c>
      <c r="C7328" s="4" t="s">
        <v>13</v>
      </c>
      <c r="D7328" s="4" t="s">
        <v>10</v>
      </c>
      <c r="E7328" s="4" t="s">
        <v>6</v>
      </c>
      <c r="F7328" s="4" t="s">
        <v>6</v>
      </c>
      <c r="G7328" s="4" t="s">
        <v>6</v>
      </c>
      <c r="H7328" s="4" t="s">
        <v>6</v>
      </c>
    </row>
    <row r="7329" spans="1:8">
      <c r="A7329" t="n">
        <v>57297</v>
      </c>
      <c r="B7329" s="48" t="n">
        <v>51</v>
      </c>
      <c r="C7329" s="7" t="n">
        <v>3</v>
      </c>
      <c r="D7329" s="7" t="n">
        <v>6</v>
      </c>
      <c r="E7329" s="7" t="s">
        <v>104</v>
      </c>
      <c r="F7329" s="7" t="s">
        <v>105</v>
      </c>
      <c r="G7329" s="7" t="s">
        <v>79</v>
      </c>
      <c r="H7329" s="7" t="s">
        <v>78</v>
      </c>
    </row>
    <row r="7330" spans="1:8">
      <c r="A7330" t="s">
        <v>4</v>
      </c>
      <c r="B7330" s="4" t="s">
        <v>5</v>
      </c>
      <c r="C7330" s="4" t="s">
        <v>13</v>
      </c>
      <c r="D7330" s="4" t="s">
        <v>10</v>
      </c>
      <c r="E7330" s="4" t="s">
        <v>6</v>
      </c>
      <c r="F7330" s="4" t="s">
        <v>6</v>
      </c>
      <c r="G7330" s="4" t="s">
        <v>6</v>
      </c>
      <c r="H7330" s="4" t="s">
        <v>6</v>
      </c>
    </row>
    <row r="7331" spans="1:8">
      <c r="A7331" t="n">
        <v>57326</v>
      </c>
      <c r="B7331" s="48" t="n">
        <v>51</v>
      </c>
      <c r="C7331" s="7" t="n">
        <v>3</v>
      </c>
      <c r="D7331" s="7" t="n">
        <v>11</v>
      </c>
      <c r="E7331" s="7" t="s">
        <v>104</v>
      </c>
      <c r="F7331" s="7" t="s">
        <v>105</v>
      </c>
      <c r="G7331" s="7" t="s">
        <v>79</v>
      </c>
      <c r="H7331" s="7" t="s">
        <v>78</v>
      </c>
    </row>
    <row r="7332" spans="1:8">
      <c r="A7332" t="s">
        <v>4</v>
      </c>
      <c r="B7332" s="4" t="s">
        <v>5</v>
      </c>
      <c r="C7332" s="4" t="s">
        <v>13</v>
      </c>
      <c r="D7332" s="4" t="s">
        <v>10</v>
      </c>
      <c r="E7332" s="4" t="s">
        <v>6</v>
      </c>
      <c r="F7332" s="4" t="s">
        <v>6</v>
      </c>
      <c r="G7332" s="4" t="s">
        <v>6</v>
      </c>
      <c r="H7332" s="4" t="s">
        <v>6</v>
      </c>
    </row>
    <row r="7333" spans="1:8">
      <c r="A7333" t="n">
        <v>57355</v>
      </c>
      <c r="B7333" s="48" t="n">
        <v>51</v>
      </c>
      <c r="C7333" s="7" t="n">
        <v>3</v>
      </c>
      <c r="D7333" s="7" t="n">
        <v>61489</v>
      </c>
      <c r="E7333" s="7" t="s">
        <v>104</v>
      </c>
      <c r="F7333" s="7" t="s">
        <v>105</v>
      </c>
      <c r="G7333" s="7" t="s">
        <v>79</v>
      </c>
      <c r="H7333" s="7" t="s">
        <v>78</v>
      </c>
    </row>
    <row r="7334" spans="1:8">
      <c r="A7334" t="s">
        <v>4</v>
      </c>
      <c r="B7334" s="4" t="s">
        <v>5</v>
      </c>
      <c r="C7334" s="4" t="s">
        <v>13</v>
      </c>
      <c r="D7334" s="4" t="s">
        <v>10</v>
      </c>
      <c r="E7334" s="4" t="s">
        <v>6</v>
      </c>
      <c r="F7334" s="4" t="s">
        <v>6</v>
      </c>
      <c r="G7334" s="4" t="s">
        <v>6</v>
      </c>
      <c r="H7334" s="4" t="s">
        <v>6</v>
      </c>
    </row>
    <row r="7335" spans="1:8">
      <c r="A7335" t="n">
        <v>57384</v>
      </c>
      <c r="B7335" s="48" t="n">
        <v>51</v>
      </c>
      <c r="C7335" s="7" t="n">
        <v>3</v>
      </c>
      <c r="D7335" s="7" t="n">
        <v>61490</v>
      </c>
      <c r="E7335" s="7" t="s">
        <v>104</v>
      </c>
      <c r="F7335" s="7" t="s">
        <v>105</v>
      </c>
      <c r="G7335" s="7" t="s">
        <v>79</v>
      </c>
      <c r="H7335" s="7" t="s">
        <v>78</v>
      </c>
    </row>
    <row r="7336" spans="1:8">
      <c r="A7336" t="s">
        <v>4</v>
      </c>
      <c r="B7336" s="4" t="s">
        <v>5</v>
      </c>
      <c r="C7336" s="4" t="s">
        <v>13</v>
      </c>
      <c r="D7336" s="4" t="s">
        <v>10</v>
      </c>
      <c r="E7336" s="4" t="s">
        <v>6</v>
      </c>
      <c r="F7336" s="4" t="s">
        <v>6</v>
      </c>
      <c r="G7336" s="4" t="s">
        <v>6</v>
      </c>
      <c r="H7336" s="4" t="s">
        <v>6</v>
      </c>
    </row>
    <row r="7337" spans="1:8">
      <c r="A7337" t="n">
        <v>57413</v>
      </c>
      <c r="B7337" s="48" t="n">
        <v>51</v>
      </c>
      <c r="C7337" s="7" t="n">
        <v>3</v>
      </c>
      <c r="D7337" s="7" t="n">
        <v>61488</v>
      </c>
      <c r="E7337" s="7" t="s">
        <v>104</v>
      </c>
      <c r="F7337" s="7" t="s">
        <v>105</v>
      </c>
      <c r="G7337" s="7" t="s">
        <v>79</v>
      </c>
      <c r="H7337" s="7" t="s">
        <v>78</v>
      </c>
    </row>
    <row r="7338" spans="1:8">
      <c r="A7338" t="s">
        <v>4</v>
      </c>
      <c r="B7338" s="4" t="s">
        <v>5</v>
      </c>
      <c r="C7338" s="4" t="s">
        <v>13</v>
      </c>
      <c r="D7338" s="4" t="s">
        <v>10</v>
      </c>
      <c r="E7338" s="4" t="s">
        <v>6</v>
      </c>
      <c r="F7338" s="4" t="s">
        <v>6</v>
      </c>
      <c r="G7338" s="4" t="s">
        <v>6</v>
      </c>
      <c r="H7338" s="4" t="s">
        <v>6</v>
      </c>
    </row>
    <row r="7339" spans="1:8">
      <c r="A7339" t="n">
        <v>57442</v>
      </c>
      <c r="B7339" s="48" t="n">
        <v>51</v>
      </c>
      <c r="C7339" s="7" t="n">
        <v>3</v>
      </c>
      <c r="D7339" s="7" t="n">
        <v>7032</v>
      </c>
      <c r="E7339" s="7" t="s">
        <v>104</v>
      </c>
      <c r="F7339" s="7" t="s">
        <v>105</v>
      </c>
      <c r="G7339" s="7" t="s">
        <v>79</v>
      </c>
      <c r="H7339" s="7" t="s">
        <v>78</v>
      </c>
    </row>
    <row r="7340" spans="1:8">
      <c r="A7340" t="s">
        <v>4</v>
      </c>
      <c r="B7340" s="4" t="s">
        <v>5</v>
      </c>
      <c r="C7340" s="4" t="s">
        <v>13</v>
      </c>
      <c r="D7340" s="4" t="s">
        <v>10</v>
      </c>
      <c r="E7340" s="4" t="s">
        <v>24</v>
      </c>
      <c r="F7340" s="4" t="s">
        <v>10</v>
      </c>
      <c r="G7340" s="4" t="s">
        <v>9</v>
      </c>
      <c r="H7340" s="4" t="s">
        <v>9</v>
      </c>
      <c r="I7340" s="4" t="s">
        <v>10</v>
      </c>
      <c r="J7340" s="4" t="s">
        <v>10</v>
      </c>
      <c r="K7340" s="4" t="s">
        <v>9</v>
      </c>
      <c r="L7340" s="4" t="s">
        <v>9</v>
      </c>
      <c r="M7340" s="4" t="s">
        <v>9</v>
      </c>
      <c r="N7340" s="4" t="s">
        <v>9</v>
      </c>
      <c r="O7340" s="4" t="s">
        <v>6</v>
      </c>
    </row>
    <row r="7341" spans="1:8">
      <c r="A7341" t="n">
        <v>57471</v>
      </c>
      <c r="B7341" s="15" t="n">
        <v>50</v>
      </c>
      <c r="C7341" s="7" t="n">
        <v>0</v>
      </c>
      <c r="D7341" s="7" t="n">
        <v>2004</v>
      </c>
      <c r="E7341" s="7" t="n">
        <v>0.600000023841858</v>
      </c>
      <c r="F7341" s="7" t="n">
        <v>0</v>
      </c>
      <c r="G7341" s="7" t="n">
        <v>0</v>
      </c>
      <c r="H7341" s="7" t="n">
        <v>0</v>
      </c>
      <c r="I7341" s="7" t="n">
        <v>0</v>
      </c>
      <c r="J7341" s="7" t="n">
        <v>65533</v>
      </c>
      <c r="K7341" s="7" t="n">
        <v>0</v>
      </c>
      <c r="L7341" s="7" t="n">
        <v>0</v>
      </c>
      <c r="M7341" s="7" t="n">
        <v>0</v>
      </c>
      <c r="N7341" s="7" t="n">
        <v>0</v>
      </c>
      <c r="O7341" s="7" t="s">
        <v>12</v>
      </c>
    </row>
    <row r="7342" spans="1:8">
      <c r="A7342" t="s">
        <v>4</v>
      </c>
      <c r="B7342" s="4" t="s">
        <v>5</v>
      </c>
      <c r="C7342" s="4" t="s">
        <v>10</v>
      </c>
    </row>
    <row r="7343" spans="1:8">
      <c r="A7343" t="n">
        <v>57510</v>
      </c>
      <c r="B7343" s="32" t="n">
        <v>16</v>
      </c>
      <c r="C7343" s="7" t="n">
        <v>200</v>
      </c>
    </row>
    <row r="7344" spans="1:8">
      <c r="A7344" t="s">
        <v>4</v>
      </c>
      <c r="B7344" s="4" t="s">
        <v>5</v>
      </c>
      <c r="C7344" s="4" t="s">
        <v>13</v>
      </c>
      <c r="D7344" s="4" t="s">
        <v>10</v>
      </c>
      <c r="E7344" s="4" t="s">
        <v>24</v>
      </c>
      <c r="F7344" s="4" t="s">
        <v>10</v>
      </c>
      <c r="G7344" s="4" t="s">
        <v>9</v>
      </c>
      <c r="H7344" s="4" t="s">
        <v>9</v>
      </c>
      <c r="I7344" s="4" t="s">
        <v>10</v>
      </c>
      <c r="J7344" s="4" t="s">
        <v>10</v>
      </c>
      <c r="K7344" s="4" t="s">
        <v>9</v>
      </c>
      <c r="L7344" s="4" t="s">
        <v>9</v>
      </c>
      <c r="M7344" s="4" t="s">
        <v>9</v>
      </c>
      <c r="N7344" s="4" t="s">
        <v>9</v>
      </c>
      <c r="O7344" s="4" t="s">
        <v>6</v>
      </c>
    </row>
    <row r="7345" spans="1:15">
      <c r="A7345" t="n">
        <v>57513</v>
      </c>
      <c r="B7345" s="15" t="n">
        <v>50</v>
      </c>
      <c r="C7345" s="7" t="n">
        <v>0</v>
      </c>
      <c r="D7345" s="7" t="n">
        <v>1900</v>
      </c>
      <c r="E7345" s="7" t="n">
        <v>0.699999988079071</v>
      </c>
      <c r="F7345" s="7" t="n">
        <v>0</v>
      </c>
      <c r="G7345" s="7" t="n">
        <v>0</v>
      </c>
      <c r="H7345" s="7" t="n">
        <v>0</v>
      </c>
      <c r="I7345" s="7" t="n">
        <v>0</v>
      </c>
      <c r="J7345" s="7" t="n">
        <v>65533</v>
      </c>
      <c r="K7345" s="7" t="n">
        <v>0</v>
      </c>
      <c r="L7345" s="7" t="n">
        <v>0</v>
      </c>
      <c r="M7345" s="7" t="n">
        <v>0</v>
      </c>
      <c r="N7345" s="7" t="n">
        <v>0</v>
      </c>
      <c r="O7345" s="7" t="s">
        <v>12</v>
      </c>
    </row>
    <row r="7346" spans="1:15">
      <c r="A7346" t="s">
        <v>4</v>
      </c>
      <c r="B7346" s="4" t="s">
        <v>5</v>
      </c>
      <c r="C7346" s="4" t="s">
        <v>10</v>
      </c>
    </row>
    <row r="7347" spans="1:15">
      <c r="A7347" t="n">
        <v>57552</v>
      </c>
      <c r="B7347" s="32" t="n">
        <v>16</v>
      </c>
      <c r="C7347" s="7" t="n">
        <v>200</v>
      </c>
    </row>
    <row r="7348" spans="1:15">
      <c r="A7348" t="s">
        <v>4</v>
      </c>
      <c r="B7348" s="4" t="s">
        <v>5</v>
      </c>
      <c r="C7348" s="4" t="s">
        <v>13</v>
      </c>
      <c r="D7348" s="4" t="s">
        <v>10</v>
      </c>
      <c r="E7348" s="4" t="s">
        <v>24</v>
      </c>
      <c r="F7348" s="4" t="s">
        <v>10</v>
      </c>
      <c r="G7348" s="4" t="s">
        <v>9</v>
      </c>
      <c r="H7348" s="4" t="s">
        <v>9</v>
      </c>
      <c r="I7348" s="4" t="s">
        <v>10</v>
      </c>
      <c r="J7348" s="4" t="s">
        <v>10</v>
      </c>
      <c r="K7348" s="4" t="s">
        <v>9</v>
      </c>
      <c r="L7348" s="4" t="s">
        <v>9</v>
      </c>
      <c r="M7348" s="4" t="s">
        <v>9</v>
      </c>
      <c r="N7348" s="4" t="s">
        <v>9</v>
      </c>
      <c r="O7348" s="4" t="s">
        <v>6</v>
      </c>
    </row>
    <row r="7349" spans="1:15">
      <c r="A7349" t="n">
        <v>57555</v>
      </c>
      <c r="B7349" s="15" t="n">
        <v>50</v>
      </c>
      <c r="C7349" s="7" t="n">
        <v>0</v>
      </c>
      <c r="D7349" s="7" t="n">
        <v>1901</v>
      </c>
      <c r="E7349" s="7" t="n">
        <v>0.699999988079071</v>
      </c>
      <c r="F7349" s="7" t="n">
        <v>0</v>
      </c>
      <c r="G7349" s="7" t="n">
        <v>0</v>
      </c>
      <c r="H7349" s="7" t="n">
        <v>0</v>
      </c>
      <c r="I7349" s="7" t="n">
        <v>0</v>
      </c>
      <c r="J7349" s="7" t="n">
        <v>65533</v>
      </c>
      <c r="K7349" s="7" t="n">
        <v>0</v>
      </c>
      <c r="L7349" s="7" t="n">
        <v>0</v>
      </c>
      <c r="M7349" s="7" t="n">
        <v>0</v>
      </c>
      <c r="N7349" s="7" t="n">
        <v>0</v>
      </c>
      <c r="O7349" s="7" t="s">
        <v>12</v>
      </c>
    </row>
    <row r="7350" spans="1:15">
      <c r="A7350" t="s">
        <v>4</v>
      </c>
      <c r="B7350" s="4" t="s">
        <v>5</v>
      </c>
      <c r="C7350" s="4" t="s">
        <v>10</v>
      </c>
    </row>
    <row r="7351" spans="1:15">
      <c r="A7351" t="n">
        <v>57594</v>
      </c>
      <c r="B7351" s="32" t="n">
        <v>16</v>
      </c>
      <c r="C7351" s="7" t="n">
        <v>100</v>
      </c>
    </row>
    <row r="7352" spans="1:15">
      <c r="A7352" t="s">
        <v>4</v>
      </c>
      <c r="B7352" s="4" t="s">
        <v>5</v>
      </c>
      <c r="C7352" s="4" t="s">
        <v>13</v>
      </c>
      <c r="D7352" s="4" t="s">
        <v>10</v>
      </c>
      <c r="E7352" s="4" t="s">
        <v>24</v>
      </c>
      <c r="F7352" s="4" t="s">
        <v>10</v>
      </c>
      <c r="G7352" s="4" t="s">
        <v>9</v>
      </c>
      <c r="H7352" s="4" t="s">
        <v>9</v>
      </c>
      <c r="I7352" s="4" t="s">
        <v>10</v>
      </c>
      <c r="J7352" s="4" t="s">
        <v>10</v>
      </c>
      <c r="K7352" s="4" t="s">
        <v>9</v>
      </c>
      <c r="L7352" s="4" t="s">
        <v>9</v>
      </c>
      <c r="M7352" s="4" t="s">
        <v>9</v>
      </c>
      <c r="N7352" s="4" t="s">
        <v>9</v>
      </c>
      <c r="O7352" s="4" t="s">
        <v>6</v>
      </c>
    </row>
    <row r="7353" spans="1:15">
      <c r="A7353" t="n">
        <v>57597</v>
      </c>
      <c r="B7353" s="15" t="n">
        <v>50</v>
      </c>
      <c r="C7353" s="7" t="n">
        <v>0</v>
      </c>
      <c r="D7353" s="7" t="n">
        <v>1905</v>
      </c>
      <c r="E7353" s="7" t="n">
        <v>0.699999988079071</v>
      </c>
      <c r="F7353" s="7" t="n">
        <v>0</v>
      </c>
      <c r="G7353" s="7" t="n">
        <v>0</v>
      </c>
      <c r="H7353" s="7" t="n">
        <v>0</v>
      </c>
      <c r="I7353" s="7" t="n">
        <v>0</v>
      </c>
      <c r="J7353" s="7" t="n">
        <v>65533</v>
      </c>
      <c r="K7353" s="7" t="n">
        <v>0</v>
      </c>
      <c r="L7353" s="7" t="n">
        <v>0</v>
      </c>
      <c r="M7353" s="7" t="n">
        <v>0</v>
      </c>
      <c r="N7353" s="7" t="n">
        <v>0</v>
      </c>
      <c r="O7353" s="7" t="s">
        <v>12</v>
      </c>
    </row>
    <row r="7354" spans="1:15">
      <c r="A7354" t="s">
        <v>4</v>
      </c>
      <c r="B7354" s="4" t="s">
        <v>5</v>
      </c>
      <c r="C7354" s="4" t="s">
        <v>10</v>
      </c>
    </row>
    <row r="7355" spans="1:15">
      <c r="A7355" t="n">
        <v>57636</v>
      </c>
      <c r="B7355" s="32" t="n">
        <v>16</v>
      </c>
      <c r="C7355" s="7" t="n">
        <v>100</v>
      </c>
    </row>
    <row r="7356" spans="1:15">
      <c r="A7356" t="s">
        <v>4</v>
      </c>
      <c r="B7356" s="4" t="s">
        <v>5</v>
      </c>
      <c r="C7356" s="4" t="s">
        <v>13</v>
      </c>
      <c r="D7356" s="4" t="s">
        <v>10</v>
      </c>
      <c r="E7356" s="4" t="s">
        <v>24</v>
      </c>
      <c r="F7356" s="4" t="s">
        <v>10</v>
      </c>
      <c r="G7356" s="4" t="s">
        <v>9</v>
      </c>
      <c r="H7356" s="4" t="s">
        <v>9</v>
      </c>
      <c r="I7356" s="4" t="s">
        <v>10</v>
      </c>
      <c r="J7356" s="4" t="s">
        <v>10</v>
      </c>
      <c r="K7356" s="4" t="s">
        <v>9</v>
      </c>
      <c r="L7356" s="4" t="s">
        <v>9</v>
      </c>
      <c r="M7356" s="4" t="s">
        <v>9</v>
      </c>
      <c r="N7356" s="4" t="s">
        <v>9</v>
      </c>
      <c r="O7356" s="4" t="s">
        <v>6</v>
      </c>
    </row>
    <row r="7357" spans="1:15">
      <c r="A7357" t="n">
        <v>57639</v>
      </c>
      <c r="B7357" s="15" t="n">
        <v>50</v>
      </c>
      <c r="C7357" s="7" t="n">
        <v>0</v>
      </c>
      <c r="D7357" s="7" t="n">
        <v>1904</v>
      </c>
      <c r="E7357" s="7" t="n">
        <v>0.699999988079071</v>
      </c>
      <c r="F7357" s="7" t="n">
        <v>0</v>
      </c>
      <c r="G7357" s="7" t="n">
        <v>0</v>
      </c>
      <c r="H7357" s="7" t="n">
        <v>0</v>
      </c>
      <c r="I7357" s="7" t="n">
        <v>0</v>
      </c>
      <c r="J7357" s="7" t="n">
        <v>65533</v>
      </c>
      <c r="K7357" s="7" t="n">
        <v>0</v>
      </c>
      <c r="L7357" s="7" t="n">
        <v>0</v>
      </c>
      <c r="M7357" s="7" t="n">
        <v>0</v>
      </c>
      <c r="N7357" s="7" t="n">
        <v>0</v>
      </c>
      <c r="O7357" s="7" t="s">
        <v>12</v>
      </c>
    </row>
    <row r="7358" spans="1:15">
      <c r="A7358" t="s">
        <v>4</v>
      </c>
      <c r="B7358" s="4" t="s">
        <v>5</v>
      </c>
      <c r="C7358" s="4" t="s">
        <v>10</v>
      </c>
    </row>
    <row r="7359" spans="1:15">
      <c r="A7359" t="n">
        <v>57678</v>
      </c>
      <c r="B7359" s="32" t="n">
        <v>16</v>
      </c>
      <c r="C7359" s="7" t="n">
        <v>200</v>
      </c>
    </row>
    <row r="7360" spans="1:15">
      <c r="A7360" t="s">
        <v>4</v>
      </c>
      <c r="B7360" s="4" t="s">
        <v>5</v>
      </c>
      <c r="C7360" s="4" t="s">
        <v>13</v>
      </c>
      <c r="D7360" s="4" t="s">
        <v>10</v>
      </c>
      <c r="E7360" s="4" t="s">
        <v>24</v>
      </c>
      <c r="F7360" s="4" t="s">
        <v>10</v>
      </c>
      <c r="G7360" s="4" t="s">
        <v>9</v>
      </c>
      <c r="H7360" s="4" t="s">
        <v>9</v>
      </c>
      <c r="I7360" s="4" t="s">
        <v>10</v>
      </c>
      <c r="J7360" s="4" t="s">
        <v>10</v>
      </c>
      <c r="K7360" s="4" t="s">
        <v>9</v>
      </c>
      <c r="L7360" s="4" t="s">
        <v>9</v>
      </c>
      <c r="M7360" s="4" t="s">
        <v>9</v>
      </c>
      <c r="N7360" s="4" t="s">
        <v>9</v>
      </c>
      <c r="O7360" s="4" t="s">
        <v>6</v>
      </c>
    </row>
    <row r="7361" spans="1:15">
      <c r="A7361" t="n">
        <v>57681</v>
      </c>
      <c r="B7361" s="15" t="n">
        <v>50</v>
      </c>
      <c r="C7361" s="7" t="n">
        <v>0</v>
      </c>
      <c r="D7361" s="7" t="n">
        <v>1906</v>
      </c>
      <c r="E7361" s="7" t="n">
        <v>0.699999988079071</v>
      </c>
      <c r="F7361" s="7" t="n">
        <v>0</v>
      </c>
      <c r="G7361" s="7" t="n">
        <v>0</v>
      </c>
      <c r="H7361" s="7" t="n">
        <v>0</v>
      </c>
      <c r="I7361" s="7" t="n">
        <v>0</v>
      </c>
      <c r="J7361" s="7" t="n">
        <v>65533</v>
      </c>
      <c r="K7361" s="7" t="n">
        <v>0</v>
      </c>
      <c r="L7361" s="7" t="n">
        <v>0</v>
      </c>
      <c r="M7361" s="7" t="n">
        <v>0</v>
      </c>
      <c r="N7361" s="7" t="n">
        <v>0</v>
      </c>
      <c r="O7361" s="7" t="s">
        <v>12</v>
      </c>
    </row>
    <row r="7362" spans="1:15">
      <c r="A7362" t="s">
        <v>4</v>
      </c>
      <c r="B7362" s="4" t="s">
        <v>5</v>
      </c>
      <c r="C7362" s="4" t="s">
        <v>13</v>
      </c>
      <c r="D7362" s="4" t="s">
        <v>10</v>
      </c>
    </row>
    <row r="7363" spans="1:15">
      <c r="A7363" t="n">
        <v>57720</v>
      </c>
      <c r="B7363" s="22" t="n">
        <v>58</v>
      </c>
      <c r="C7363" s="7" t="n">
        <v>255</v>
      </c>
      <c r="D7363" s="7" t="n">
        <v>0</v>
      </c>
    </row>
    <row r="7364" spans="1:15">
      <c r="A7364" t="s">
        <v>4</v>
      </c>
      <c r="B7364" s="4" t="s">
        <v>5</v>
      </c>
      <c r="C7364" s="4" t="s">
        <v>10</v>
      </c>
    </row>
    <row r="7365" spans="1:15">
      <c r="A7365" t="n">
        <v>57724</v>
      </c>
      <c r="B7365" s="32" t="n">
        <v>16</v>
      </c>
      <c r="C7365" s="7" t="n">
        <v>3000</v>
      </c>
    </row>
    <row r="7366" spans="1:15">
      <c r="A7366" t="s">
        <v>4</v>
      </c>
      <c r="B7366" s="4" t="s">
        <v>5</v>
      </c>
      <c r="C7366" s="4" t="s">
        <v>13</v>
      </c>
      <c r="D7366" s="4" t="s">
        <v>10</v>
      </c>
      <c r="E7366" s="4" t="s">
        <v>24</v>
      </c>
    </row>
    <row r="7367" spans="1:15">
      <c r="A7367" t="n">
        <v>57727</v>
      </c>
      <c r="B7367" s="22" t="n">
        <v>58</v>
      </c>
      <c r="C7367" s="7" t="n">
        <v>101</v>
      </c>
      <c r="D7367" s="7" t="n">
        <v>500</v>
      </c>
      <c r="E7367" s="7" t="n">
        <v>1</v>
      </c>
    </row>
    <row r="7368" spans="1:15">
      <c r="A7368" t="s">
        <v>4</v>
      </c>
      <c r="B7368" s="4" t="s">
        <v>5</v>
      </c>
      <c r="C7368" s="4" t="s">
        <v>13</v>
      </c>
      <c r="D7368" s="4" t="s">
        <v>10</v>
      </c>
    </row>
    <row r="7369" spans="1:15">
      <c r="A7369" t="n">
        <v>57735</v>
      </c>
      <c r="B7369" s="22" t="n">
        <v>58</v>
      </c>
      <c r="C7369" s="7" t="n">
        <v>254</v>
      </c>
      <c r="D7369" s="7" t="n">
        <v>0</v>
      </c>
    </row>
    <row r="7370" spans="1:15">
      <c r="A7370" t="s">
        <v>4</v>
      </c>
      <c r="B7370" s="4" t="s">
        <v>5</v>
      </c>
      <c r="C7370" s="4" t="s">
        <v>13</v>
      </c>
      <c r="D7370" s="4" t="s">
        <v>13</v>
      </c>
      <c r="E7370" s="4" t="s">
        <v>24</v>
      </c>
      <c r="F7370" s="4" t="s">
        <v>24</v>
      </c>
      <c r="G7370" s="4" t="s">
        <v>24</v>
      </c>
      <c r="H7370" s="4" t="s">
        <v>10</v>
      </c>
    </row>
    <row r="7371" spans="1:15">
      <c r="A7371" t="n">
        <v>57739</v>
      </c>
      <c r="B7371" s="39" t="n">
        <v>45</v>
      </c>
      <c r="C7371" s="7" t="n">
        <v>2</v>
      </c>
      <c r="D7371" s="7" t="n">
        <v>3</v>
      </c>
      <c r="E7371" s="7" t="n">
        <v>-1.53999996185303</v>
      </c>
      <c r="F7371" s="7" t="n">
        <v>14.6099996566772</v>
      </c>
      <c r="G7371" s="7" t="n">
        <v>-195.100006103516</v>
      </c>
      <c r="H7371" s="7" t="n">
        <v>0</v>
      </c>
    </row>
    <row r="7372" spans="1:15">
      <c r="A7372" t="s">
        <v>4</v>
      </c>
      <c r="B7372" s="4" t="s">
        <v>5</v>
      </c>
      <c r="C7372" s="4" t="s">
        <v>13</v>
      </c>
      <c r="D7372" s="4" t="s">
        <v>13</v>
      </c>
      <c r="E7372" s="4" t="s">
        <v>24</v>
      </c>
      <c r="F7372" s="4" t="s">
        <v>24</v>
      </c>
      <c r="G7372" s="4" t="s">
        <v>24</v>
      </c>
      <c r="H7372" s="4" t="s">
        <v>10</v>
      </c>
      <c r="I7372" s="4" t="s">
        <v>13</v>
      </c>
    </row>
    <row r="7373" spans="1:15">
      <c r="A7373" t="n">
        <v>57756</v>
      </c>
      <c r="B7373" s="39" t="n">
        <v>45</v>
      </c>
      <c r="C7373" s="7" t="n">
        <v>4</v>
      </c>
      <c r="D7373" s="7" t="n">
        <v>3</v>
      </c>
      <c r="E7373" s="7" t="n">
        <v>2.0699999332428</v>
      </c>
      <c r="F7373" s="7" t="n">
        <v>271.510009765625</v>
      </c>
      <c r="G7373" s="7" t="n">
        <v>10</v>
      </c>
      <c r="H7373" s="7" t="n">
        <v>0</v>
      </c>
      <c r="I7373" s="7" t="n">
        <v>0</v>
      </c>
    </row>
    <row r="7374" spans="1:15">
      <c r="A7374" t="s">
        <v>4</v>
      </c>
      <c r="B7374" s="4" t="s">
        <v>5</v>
      </c>
      <c r="C7374" s="4" t="s">
        <v>13</v>
      </c>
      <c r="D7374" s="4" t="s">
        <v>13</v>
      </c>
      <c r="E7374" s="4" t="s">
        <v>24</v>
      </c>
      <c r="F7374" s="4" t="s">
        <v>10</v>
      </c>
    </row>
    <row r="7375" spans="1:15">
      <c r="A7375" t="n">
        <v>57774</v>
      </c>
      <c r="B7375" s="39" t="n">
        <v>45</v>
      </c>
      <c r="C7375" s="7" t="n">
        <v>5</v>
      </c>
      <c r="D7375" s="7" t="n">
        <v>3</v>
      </c>
      <c r="E7375" s="7" t="n">
        <v>1.60000002384186</v>
      </c>
      <c r="F7375" s="7" t="n">
        <v>0</v>
      </c>
    </row>
    <row r="7376" spans="1:15">
      <c r="A7376" t="s">
        <v>4</v>
      </c>
      <c r="B7376" s="4" t="s">
        <v>5</v>
      </c>
      <c r="C7376" s="4" t="s">
        <v>13</v>
      </c>
      <c r="D7376" s="4" t="s">
        <v>13</v>
      </c>
      <c r="E7376" s="4" t="s">
        <v>24</v>
      </c>
      <c r="F7376" s="4" t="s">
        <v>10</v>
      </c>
    </row>
    <row r="7377" spans="1:15">
      <c r="A7377" t="n">
        <v>57783</v>
      </c>
      <c r="B7377" s="39" t="n">
        <v>45</v>
      </c>
      <c r="C7377" s="7" t="n">
        <v>11</v>
      </c>
      <c r="D7377" s="7" t="n">
        <v>3</v>
      </c>
      <c r="E7377" s="7" t="n">
        <v>39.4000015258789</v>
      </c>
      <c r="F7377" s="7" t="n">
        <v>0</v>
      </c>
    </row>
    <row r="7378" spans="1:15">
      <c r="A7378" t="s">
        <v>4</v>
      </c>
      <c r="B7378" s="4" t="s">
        <v>5</v>
      </c>
      <c r="C7378" s="4" t="s">
        <v>13</v>
      </c>
      <c r="D7378" s="4" t="s">
        <v>13</v>
      </c>
      <c r="E7378" s="4" t="s">
        <v>24</v>
      </c>
      <c r="F7378" s="4" t="s">
        <v>10</v>
      </c>
    </row>
    <row r="7379" spans="1:15">
      <c r="A7379" t="n">
        <v>57792</v>
      </c>
      <c r="B7379" s="39" t="n">
        <v>45</v>
      </c>
      <c r="C7379" s="7" t="n">
        <v>5</v>
      </c>
      <c r="D7379" s="7" t="n">
        <v>3</v>
      </c>
      <c r="E7379" s="7" t="n">
        <v>1.29999995231628</v>
      </c>
      <c r="F7379" s="7" t="n">
        <v>3000</v>
      </c>
    </row>
    <row r="7380" spans="1:15">
      <c r="A7380" t="s">
        <v>4</v>
      </c>
      <c r="B7380" s="4" t="s">
        <v>5</v>
      </c>
      <c r="C7380" s="4" t="s">
        <v>13</v>
      </c>
      <c r="D7380" s="4" t="s">
        <v>10</v>
      </c>
    </row>
    <row r="7381" spans="1:15">
      <c r="A7381" t="n">
        <v>57801</v>
      </c>
      <c r="B7381" s="22" t="n">
        <v>58</v>
      </c>
      <c r="C7381" s="7" t="n">
        <v>255</v>
      </c>
      <c r="D7381" s="7" t="n">
        <v>0</v>
      </c>
    </row>
    <row r="7382" spans="1:15">
      <c r="A7382" t="s">
        <v>4</v>
      </c>
      <c r="B7382" s="4" t="s">
        <v>5</v>
      </c>
      <c r="C7382" s="4" t="s">
        <v>13</v>
      </c>
      <c r="D7382" s="4" t="s">
        <v>13</v>
      </c>
      <c r="E7382" s="4" t="s">
        <v>13</v>
      </c>
      <c r="F7382" s="4" t="s">
        <v>13</v>
      </c>
    </row>
    <row r="7383" spans="1:15">
      <c r="A7383" t="n">
        <v>57805</v>
      </c>
      <c r="B7383" s="8" t="n">
        <v>14</v>
      </c>
      <c r="C7383" s="7" t="n">
        <v>0</v>
      </c>
      <c r="D7383" s="7" t="n">
        <v>1</v>
      </c>
      <c r="E7383" s="7" t="n">
        <v>0</v>
      </c>
      <c r="F7383" s="7" t="n">
        <v>0</v>
      </c>
    </row>
    <row r="7384" spans="1:15">
      <c r="A7384" t="s">
        <v>4</v>
      </c>
      <c r="B7384" s="4" t="s">
        <v>5</v>
      </c>
      <c r="C7384" s="4" t="s">
        <v>13</v>
      </c>
      <c r="D7384" s="4" t="s">
        <v>10</v>
      </c>
      <c r="E7384" s="4" t="s">
        <v>6</v>
      </c>
    </row>
    <row r="7385" spans="1:15">
      <c r="A7385" t="n">
        <v>57810</v>
      </c>
      <c r="B7385" s="48" t="n">
        <v>51</v>
      </c>
      <c r="C7385" s="7" t="n">
        <v>4</v>
      </c>
      <c r="D7385" s="7" t="n">
        <v>29</v>
      </c>
      <c r="E7385" s="7" t="s">
        <v>320</v>
      </c>
    </row>
    <row r="7386" spans="1:15">
      <c r="A7386" t="s">
        <v>4</v>
      </c>
      <c r="B7386" s="4" t="s">
        <v>5</v>
      </c>
      <c r="C7386" s="4" t="s">
        <v>10</v>
      </c>
    </row>
    <row r="7387" spans="1:15">
      <c r="A7387" t="n">
        <v>57824</v>
      </c>
      <c r="B7387" s="32" t="n">
        <v>16</v>
      </c>
      <c r="C7387" s="7" t="n">
        <v>0</v>
      </c>
    </row>
    <row r="7388" spans="1:15">
      <c r="A7388" t="s">
        <v>4</v>
      </c>
      <c r="B7388" s="4" t="s">
        <v>5</v>
      </c>
      <c r="C7388" s="4" t="s">
        <v>10</v>
      </c>
      <c r="D7388" s="4" t="s">
        <v>13</v>
      </c>
      <c r="E7388" s="4" t="s">
        <v>9</v>
      </c>
      <c r="F7388" s="4" t="s">
        <v>81</v>
      </c>
      <c r="G7388" s="4" t="s">
        <v>13</v>
      </c>
      <c r="H7388" s="4" t="s">
        <v>13</v>
      </c>
    </row>
    <row r="7389" spans="1:15">
      <c r="A7389" t="n">
        <v>57827</v>
      </c>
      <c r="B7389" s="49" t="n">
        <v>26</v>
      </c>
      <c r="C7389" s="7" t="n">
        <v>29</v>
      </c>
      <c r="D7389" s="7" t="n">
        <v>17</v>
      </c>
      <c r="E7389" s="7" t="n">
        <v>39345</v>
      </c>
      <c r="F7389" s="7" t="s">
        <v>556</v>
      </c>
      <c r="G7389" s="7" t="n">
        <v>2</v>
      </c>
      <c r="H7389" s="7" t="n">
        <v>0</v>
      </c>
    </row>
    <row r="7390" spans="1:15">
      <c r="A7390" t="s">
        <v>4</v>
      </c>
      <c r="B7390" s="4" t="s">
        <v>5</v>
      </c>
    </row>
    <row r="7391" spans="1:15">
      <c r="A7391" t="n">
        <v>57883</v>
      </c>
      <c r="B7391" s="50" t="n">
        <v>28</v>
      </c>
    </row>
    <row r="7392" spans="1:15">
      <c r="A7392" t="s">
        <v>4</v>
      </c>
      <c r="B7392" s="4" t="s">
        <v>5</v>
      </c>
      <c r="C7392" s="4" t="s">
        <v>13</v>
      </c>
      <c r="D7392" s="4" t="s">
        <v>10</v>
      </c>
      <c r="E7392" s="4" t="s">
        <v>6</v>
      </c>
      <c r="F7392" s="4" t="s">
        <v>6</v>
      </c>
      <c r="G7392" s="4" t="s">
        <v>6</v>
      </c>
      <c r="H7392" s="4" t="s">
        <v>6</v>
      </c>
    </row>
    <row r="7393" spans="1:8">
      <c r="A7393" t="n">
        <v>57884</v>
      </c>
      <c r="B7393" s="48" t="n">
        <v>51</v>
      </c>
      <c r="C7393" s="7" t="n">
        <v>3</v>
      </c>
      <c r="D7393" s="7" t="n">
        <v>29</v>
      </c>
      <c r="E7393" s="7" t="s">
        <v>295</v>
      </c>
      <c r="F7393" s="7" t="s">
        <v>78</v>
      </c>
      <c r="G7393" s="7" t="s">
        <v>79</v>
      </c>
      <c r="H7393" s="7" t="s">
        <v>78</v>
      </c>
    </row>
    <row r="7394" spans="1:8">
      <c r="A7394" t="s">
        <v>4</v>
      </c>
      <c r="B7394" s="4" t="s">
        <v>5</v>
      </c>
      <c r="C7394" s="4" t="s">
        <v>10</v>
      </c>
      <c r="D7394" s="4" t="s">
        <v>13</v>
      </c>
      <c r="E7394" s="4" t="s">
        <v>6</v>
      </c>
      <c r="F7394" s="4" t="s">
        <v>24</v>
      </c>
      <c r="G7394" s="4" t="s">
        <v>24</v>
      </c>
      <c r="H7394" s="4" t="s">
        <v>24</v>
      </c>
    </row>
    <row r="7395" spans="1:8">
      <c r="A7395" t="n">
        <v>57897</v>
      </c>
      <c r="B7395" s="55" t="n">
        <v>48</v>
      </c>
      <c r="C7395" s="7" t="n">
        <v>29</v>
      </c>
      <c r="D7395" s="7" t="n">
        <v>0</v>
      </c>
      <c r="E7395" s="7" t="s">
        <v>450</v>
      </c>
      <c r="F7395" s="7" t="n">
        <v>-1</v>
      </c>
      <c r="G7395" s="7" t="n">
        <v>1</v>
      </c>
      <c r="H7395" s="7" t="n">
        <v>0</v>
      </c>
    </row>
    <row r="7396" spans="1:8">
      <c r="A7396" t="s">
        <v>4</v>
      </c>
      <c r="B7396" s="4" t="s">
        <v>5</v>
      </c>
      <c r="C7396" s="4" t="s">
        <v>10</v>
      </c>
    </row>
    <row r="7397" spans="1:8">
      <c r="A7397" t="n">
        <v>57931</v>
      </c>
      <c r="B7397" s="32" t="n">
        <v>16</v>
      </c>
      <c r="C7397" s="7" t="n">
        <v>500</v>
      </c>
    </row>
    <row r="7398" spans="1:8">
      <c r="A7398" t="s">
        <v>4</v>
      </c>
      <c r="B7398" s="4" t="s">
        <v>5</v>
      </c>
      <c r="C7398" s="4" t="s">
        <v>9</v>
      </c>
    </row>
    <row r="7399" spans="1:8">
      <c r="A7399" t="n">
        <v>57934</v>
      </c>
      <c r="B7399" s="46" t="n">
        <v>15</v>
      </c>
      <c r="C7399" s="7" t="n">
        <v>256</v>
      </c>
    </row>
    <row r="7400" spans="1:8">
      <c r="A7400" t="s">
        <v>4</v>
      </c>
      <c r="B7400" s="4" t="s">
        <v>5</v>
      </c>
      <c r="C7400" s="4" t="s">
        <v>13</v>
      </c>
      <c r="D7400" s="4" t="s">
        <v>24</v>
      </c>
      <c r="E7400" s="4" t="s">
        <v>24</v>
      </c>
      <c r="F7400" s="4" t="s">
        <v>24</v>
      </c>
    </row>
    <row r="7401" spans="1:8">
      <c r="A7401" t="n">
        <v>57939</v>
      </c>
      <c r="B7401" s="39" t="n">
        <v>45</v>
      </c>
      <c r="C7401" s="7" t="n">
        <v>9</v>
      </c>
      <c r="D7401" s="7" t="n">
        <v>0.00999999977648258</v>
      </c>
      <c r="E7401" s="7" t="n">
        <v>0.00999999977648258</v>
      </c>
      <c r="F7401" s="7" t="n">
        <v>0.5</v>
      </c>
    </row>
    <row r="7402" spans="1:8">
      <c r="A7402" t="s">
        <v>4</v>
      </c>
      <c r="B7402" s="4" t="s">
        <v>5</v>
      </c>
      <c r="C7402" s="4" t="s">
        <v>13</v>
      </c>
      <c r="D7402" s="4" t="s">
        <v>10</v>
      </c>
      <c r="E7402" s="4" t="s">
        <v>6</v>
      </c>
    </row>
    <row r="7403" spans="1:8">
      <c r="A7403" t="n">
        <v>57953</v>
      </c>
      <c r="B7403" s="48" t="n">
        <v>51</v>
      </c>
      <c r="C7403" s="7" t="n">
        <v>4</v>
      </c>
      <c r="D7403" s="7" t="n">
        <v>29</v>
      </c>
      <c r="E7403" s="7" t="s">
        <v>181</v>
      </c>
    </row>
    <row r="7404" spans="1:8">
      <c r="A7404" t="s">
        <v>4</v>
      </c>
      <c r="B7404" s="4" t="s">
        <v>5</v>
      </c>
      <c r="C7404" s="4" t="s">
        <v>10</v>
      </c>
    </row>
    <row r="7405" spans="1:8">
      <c r="A7405" t="n">
        <v>57966</v>
      </c>
      <c r="B7405" s="32" t="n">
        <v>16</v>
      </c>
      <c r="C7405" s="7" t="n">
        <v>0</v>
      </c>
    </row>
    <row r="7406" spans="1:8">
      <c r="A7406" t="s">
        <v>4</v>
      </c>
      <c r="B7406" s="4" t="s">
        <v>5</v>
      </c>
      <c r="C7406" s="4" t="s">
        <v>10</v>
      </c>
      <c r="D7406" s="4" t="s">
        <v>13</v>
      </c>
      <c r="E7406" s="4" t="s">
        <v>9</v>
      </c>
      <c r="F7406" s="4" t="s">
        <v>81</v>
      </c>
      <c r="G7406" s="4" t="s">
        <v>13</v>
      </c>
      <c r="H7406" s="4" t="s">
        <v>13</v>
      </c>
    </row>
    <row r="7407" spans="1:8">
      <c r="A7407" t="n">
        <v>57969</v>
      </c>
      <c r="B7407" s="49" t="n">
        <v>26</v>
      </c>
      <c r="C7407" s="7" t="n">
        <v>29</v>
      </c>
      <c r="D7407" s="7" t="n">
        <v>17</v>
      </c>
      <c r="E7407" s="7" t="n">
        <v>39346</v>
      </c>
      <c r="F7407" s="7" t="s">
        <v>557</v>
      </c>
      <c r="G7407" s="7" t="n">
        <v>2</v>
      </c>
      <c r="H7407" s="7" t="n">
        <v>0</v>
      </c>
    </row>
    <row r="7408" spans="1:8">
      <c r="A7408" t="s">
        <v>4</v>
      </c>
      <c r="B7408" s="4" t="s">
        <v>5</v>
      </c>
    </row>
    <row r="7409" spans="1:8">
      <c r="A7409" t="n">
        <v>58047</v>
      </c>
      <c r="B7409" s="50" t="n">
        <v>28</v>
      </c>
    </row>
    <row r="7410" spans="1:8">
      <c r="A7410" t="s">
        <v>4</v>
      </c>
      <c r="B7410" s="4" t="s">
        <v>5</v>
      </c>
      <c r="C7410" s="4" t="s">
        <v>13</v>
      </c>
      <c r="D7410" s="4" t="s">
        <v>10</v>
      </c>
      <c r="E7410" s="4" t="s">
        <v>6</v>
      </c>
    </row>
    <row r="7411" spans="1:8">
      <c r="A7411" t="n">
        <v>58048</v>
      </c>
      <c r="B7411" s="48" t="n">
        <v>51</v>
      </c>
      <c r="C7411" s="7" t="n">
        <v>4</v>
      </c>
      <c r="D7411" s="7" t="n">
        <v>27</v>
      </c>
      <c r="E7411" s="7" t="s">
        <v>263</v>
      </c>
    </row>
    <row r="7412" spans="1:8">
      <c r="A7412" t="s">
        <v>4</v>
      </c>
      <c r="B7412" s="4" t="s">
        <v>5</v>
      </c>
      <c r="C7412" s="4" t="s">
        <v>10</v>
      </c>
    </row>
    <row r="7413" spans="1:8">
      <c r="A7413" t="n">
        <v>58062</v>
      </c>
      <c r="B7413" s="32" t="n">
        <v>16</v>
      </c>
      <c r="C7413" s="7" t="n">
        <v>0</v>
      </c>
    </row>
    <row r="7414" spans="1:8">
      <c r="A7414" t="s">
        <v>4</v>
      </c>
      <c r="B7414" s="4" t="s">
        <v>5</v>
      </c>
      <c r="C7414" s="4" t="s">
        <v>10</v>
      </c>
      <c r="D7414" s="4" t="s">
        <v>13</v>
      </c>
      <c r="E7414" s="4" t="s">
        <v>9</v>
      </c>
      <c r="F7414" s="4" t="s">
        <v>81</v>
      </c>
      <c r="G7414" s="4" t="s">
        <v>13</v>
      </c>
      <c r="H7414" s="4" t="s">
        <v>13</v>
      </c>
      <c r="I7414" s="4" t="s">
        <v>13</v>
      </c>
      <c r="J7414" s="4" t="s">
        <v>9</v>
      </c>
      <c r="K7414" s="4" t="s">
        <v>81</v>
      </c>
      <c r="L7414" s="4" t="s">
        <v>13</v>
      </c>
      <c r="M7414" s="4" t="s">
        <v>13</v>
      </c>
    </row>
    <row r="7415" spans="1:8">
      <c r="A7415" t="n">
        <v>58065</v>
      </c>
      <c r="B7415" s="49" t="n">
        <v>26</v>
      </c>
      <c r="C7415" s="7" t="n">
        <v>27</v>
      </c>
      <c r="D7415" s="7" t="n">
        <v>17</v>
      </c>
      <c r="E7415" s="7" t="n">
        <v>31336</v>
      </c>
      <c r="F7415" s="7" t="s">
        <v>558</v>
      </c>
      <c r="G7415" s="7" t="n">
        <v>2</v>
      </c>
      <c r="H7415" s="7" t="n">
        <v>3</v>
      </c>
      <c r="I7415" s="7" t="n">
        <v>17</v>
      </c>
      <c r="J7415" s="7" t="n">
        <v>31337</v>
      </c>
      <c r="K7415" s="7" t="s">
        <v>559</v>
      </c>
      <c r="L7415" s="7" t="n">
        <v>2</v>
      </c>
      <c r="M7415" s="7" t="n">
        <v>0</v>
      </c>
    </row>
    <row r="7416" spans="1:8">
      <c r="A7416" t="s">
        <v>4</v>
      </c>
      <c r="B7416" s="4" t="s">
        <v>5</v>
      </c>
    </row>
    <row r="7417" spans="1:8">
      <c r="A7417" t="n">
        <v>58228</v>
      </c>
      <c r="B7417" s="50" t="n">
        <v>28</v>
      </c>
    </row>
    <row r="7418" spans="1:8">
      <c r="A7418" t="s">
        <v>4</v>
      </c>
      <c r="B7418" s="4" t="s">
        <v>5</v>
      </c>
      <c r="C7418" s="4" t="s">
        <v>13</v>
      </c>
      <c r="D7418" s="4" t="s">
        <v>10</v>
      </c>
      <c r="E7418" s="4" t="s">
        <v>10</v>
      </c>
      <c r="F7418" s="4" t="s">
        <v>9</v>
      </c>
    </row>
    <row r="7419" spans="1:8">
      <c r="A7419" t="n">
        <v>58229</v>
      </c>
      <c r="B7419" s="40" t="n">
        <v>84</v>
      </c>
      <c r="C7419" s="7" t="n">
        <v>0</v>
      </c>
      <c r="D7419" s="7" t="n">
        <v>2</v>
      </c>
      <c r="E7419" s="7" t="n">
        <v>0</v>
      </c>
      <c r="F7419" s="7" t="n">
        <v>1045220557</v>
      </c>
    </row>
    <row r="7420" spans="1:8">
      <c r="A7420" t="s">
        <v>4</v>
      </c>
      <c r="B7420" s="4" t="s">
        <v>5</v>
      </c>
      <c r="C7420" s="4" t="s">
        <v>13</v>
      </c>
      <c r="D7420" s="4" t="s">
        <v>10</v>
      </c>
      <c r="E7420" s="4" t="s">
        <v>10</v>
      </c>
      <c r="F7420" s="4" t="s">
        <v>10</v>
      </c>
      <c r="G7420" s="4" t="s">
        <v>10</v>
      </c>
      <c r="H7420" s="4" t="s">
        <v>10</v>
      </c>
      <c r="I7420" s="4" t="s">
        <v>6</v>
      </c>
      <c r="J7420" s="4" t="s">
        <v>24</v>
      </c>
      <c r="K7420" s="4" t="s">
        <v>24</v>
      </c>
      <c r="L7420" s="4" t="s">
        <v>24</v>
      </c>
      <c r="M7420" s="4" t="s">
        <v>9</v>
      </c>
      <c r="N7420" s="4" t="s">
        <v>9</v>
      </c>
      <c r="O7420" s="4" t="s">
        <v>24</v>
      </c>
      <c r="P7420" s="4" t="s">
        <v>24</v>
      </c>
      <c r="Q7420" s="4" t="s">
        <v>24</v>
      </c>
      <c r="R7420" s="4" t="s">
        <v>24</v>
      </c>
      <c r="S7420" s="4" t="s">
        <v>13</v>
      </c>
    </row>
    <row r="7421" spans="1:8">
      <c r="A7421" t="n">
        <v>58239</v>
      </c>
      <c r="B7421" s="66" t="n">
        <v>39</v>
      </c>
      <c r="C7421" s="7" t="n">
        <v>12</v>
      </c>
      <c r="D7421" s="7" t="n">
        <v>65533</v>
      </c>
      <c r="E7421" s="7" t="n">
        <v>204</v>
      </c>
      <c r="F7421" s="7" t="n">
        <v>0</v>
      </c>
      <c r="G7421" s="7" t="n">
        <v>27</v>
      </c>
      <c r="H7421" s="7" t="n">
        <v>259</v>
      </c>
      <c r="I7421" s="7" t="s">
        <v>12</v>
      </c>
      <c r="J7421" s="7" t="n">
        <v>0</v>
      </c>
      <c r="K7421" s="7" t="n">
        <v>0</v>
      </c>
      <c r="L7421" s="7" t="n">
        <v>0</v>
      </c>
      <c r="M7421" s="7" t="n">
        <v>0</v>
      </c>
      <c r="N7421" s="7" t="n">
        <v>0</v>
      </c>
      <c r="O7421" s="7" t="n">
        <v>0</v>
      </c>
      <c r="P7421" s="7" t="n">
        <v>1</v>
      </c>
      <c r="Q7421" s="7" t="n">
        <v>1</v>
      </c>
      <c r="R7421" s="7" t="n">
        <v>1</v>
      </c>
      <c r="S7421" s="7" t="n">
        <v>100</v>
      </c>
    </row>
    <row r="7422" spans="1:8">
      <c r="A7422" t="s">
        <v>4</v>
      </c>
      <c r="B7422" s="4" t="s">
        <v>5</v>
      </c>
      <c r="C7422" s="4" t="s">
        <v>13</v>
      </c>
      <c r="D7422" s="4" t="s">
        <v>10</v>
      </c>
      <c r="E7422" s="4" t="s">
        <v>24</v>
      </c>
      <c r="F7422" s="4" t="s">
        <v>10</v>
      </c>
      <c r="G7422" s="4" t="s">
        <v>9</v>
      </c>
      <c r="H7422" s="4" t="s">
        <v>9</v>
      </c>
      <c r="I7422" s="4" t="s">
        <v>10</v>
      </c>
      <c r="J7422" s="4" t="s">
        <v>10</v>
      </c>
      <c r="K7422" s="4" t="s">
        <v>9</v>
      </c>
      <c r="L7422" s="4" t="s">
        <v>9</v>
      </c>
      <c r="M7422" s="4" t="s">
        <v>9</v>
      </c>
      <c r="N7422" s="4" t="s">
        <v>9</v>
      </c>
      <c r="O7422" s="4" t="s">
        <v>6</v>
      </c>
    </row>
    <row r="7423" spans="1:8">
      <c r="A7423" t="n">
        <v>58289</v>
      </c>
      <c r="B7423" s="15" t="n">
        <v>50</v>
      </c>
      <c r="C7423" s="7" t="n">
        <v>0</v>
      </c>
      <c r="D7423" s="7" t="n">
        <v>4520</v>
      </c>
      <c r="E7423" s="7" t="n">
        <v>0.699999988079071</v>
      </c>
      <c r="F7423" s="7" t="n">
        <v>1000</v>
      </c>
      <c r="G7423" s="7" t="n">
        <v>0</v>
      </c>
      <c r="H7423" s="7" t="n">
        <v>-1069547520</v>
      </c>
      <c r="I7423" s="7" t="n">
        <v>1</v>
      </c>
      <c r="J7423" s="7" t="n">
        <v>27</v>
      </c>
      <c r="K7423" s="7" t="n">
        <v>0</v>
      </c>
      <c r="L7423" s="7" t="n">
        <v>0</v>
      </c>
      <c r="M7423" s="7" t="n">
        <v>0</v>
      </c>
      <c r="N7423" s="7" t="n">
        <v>1109393408</v>
      </c>
      <c r="O7423" s="7" t="s">
        <v>12</v>
      </c>
    </row>
    <row r="7424" spans="1:8">
      <c r="A7424" t="s">
        <v>4</v>
      </c>
      <c r="B7424" s="4" t="s">
        <v>5</v>
      </c>
      <c r="C7424" s="4" t="s">
        <v>13</v>
      </c>
      <c r="D7424" s="4" t="s">
        <v>10</v>
      </c>
      <c r="E7424" s="4" t="s">
        <v>24</v>
      </c>
      <c r="F7424" s="4" t="s">
        <v>10</v>
      </c>
      <c r="G7424" s="4" t="s">
        <v>9</v>
      </c>
      <c r="H7424" s="4" t="s">
        <v>9</v>
      </c>
      <c r="I7424" s="4" t="s">
        <v>10</v>
      </c>
      <c r="J7424" s="4" t="s">
        <v>10</v>
      </c>
      <c r="K7424" s="4" t="s">
        <v>9</v>
      </c>
      <c r="L7424" s="4" t="s">
        <v>9</v>
      </c>
      <c r="M7424" s="4" t="s">
        <v>9</v>
      </c>
      <c r="N7424" s="4" t="s">
        <v>9</v>
      </c>
      <c r="O7424" s="4" t="s">
        <v>6</v>
      </c>
    </row>
    <row r="7425" spans="1:19">
      <c r="A7425" t="n">
        <v>58328</v>
      </c>
      <c r="B7425" s="15" t="n">
        <v>50</v>
      </c>
      <c r="C7425" s="7" t="n">
        <v>0</v>
      </c>
      <c r="D7425" s="7" t="n">
        <v>5045</v>
      </c>
      <c r="E7425" s="7" t="n">
        <v>0.300000011920929</v>
      </c>
      <c r="F7425" s="7" t="n">
        <v>1000</v>
      </c>
      <c r="G7425" s="7" t="n">
        <v>0</v>
      </c>
      <c r="H7425" s="7" t="n">
        <v>-1055916032</v>
      </c>
      <c r="I7425" s="7" t="n">
        <v>1</v>
      </c>
      <c r="J7425" s="7" t="n">
        <v>27</v>
      </c>
      <c r="K7425" s="7" t="n">
        <v>0</v>
      </c>
      <c r="L7425" s="7" t="n">
        <v>0</v>
      </c>
      <c r="M7425" s="7" t="n">
        <v>0</v>
      </c>
      <c r="N7425" s="7" t="n">
        <v>1109393408</v>
      </c>
      <c r="O7425" s="7" t="s">
        <v>12</v>
      </c>
    </row>
    <row r="7426" spans="1:19">
      <c r="A7426" t="s">
        <v>4</v>
      </c>
      <c r="B7426" s="4" t="s">
        <v>5</v>
      </c>
      <c r="C7426" s="4" t="s">
        <v>10</v>
      </c>
    </row>
    <row r="7427" spans="1:19">
      <c r="A7427" t="n">
        <v>58367</v>
      </c>
      <c r="B7427" s="32" t="n">
        <v>16</v>
      </c>
      <c r="C7427" s="7" t="n">
        <v>1000</v>
      </c>
    </row>
    <row r="7428" spans="1:19">
      <c r="A7428" t="s">
        <v>4</v>
      </c>
      <c r="B7428" s="4" t="s">
        <v>5</v>
      </c>
      <c r="C7428" s="4" t="s">
        <v>13</v>
      </c>
      <c r="D7428" s="4" t="s">
        <v>10</v>
      </c>
      <c r="E7428" s="4" t="s">
        <v>6</v>
      </c>
      <c r="F7428" s="4" t="s">
        <v>6</v>
      </c>
      <c r="G7428" s="4" t="s">
        <v>6</v>
      </c>
      <c r="H7428" s="4" t="s">
        <v>6</v>
      </c>
    </row>
    <row r="7429" spans="1:19">
      <c r="A7429" t="n">
        <v>58370</v>
      </c>
      <c r="B7429" s="48" t="n">
        <v>51</v>
      </c>
      <c r="C7429" s="7" t="n">
        <v>3</v>
      </c>
      <c r="D7429" s="7" t="n">
        <v>29</v>
      </c>
      <c r="E7429" s="7" t="s">
        <v>77</v>
      </c>
      <c r="F7429" s="7" t="s">
        <v>223</v>
      </c>
      <c r="G7429" s="7" t="s">
        <v>79</v>
      </c>
      <c r="H7429" s="7" t="s">
        <v>78</v>
      </c>
    </row>
    <row r="7430" spans="1:19">
      <c r="A7430" t="s">
        <v>4</v>
      </c>
      <c r="B7430" s="4" t="s">
        <v>5</v>
      </c>
      <c r="C7430" s="4" t="s">
        <v>10</v>
      </c>
      <c r="D7430" s="4" t="s">
        <v>13</v>
      </c>
      <c r="E7430" s="4" t="s">
        <v>24</v>
      </c>
      <c r="F7430" s="4" t="s">
        <v>10</v>
      </c>
    </row>
    <row r="7431" spans="1:19">
      <c r="A7431" t="n">
        <v>58383</v>
      </c>
      <c r="B7431" s="52" t="n">
        <v>59</v>
      </c>
      <c r="C7431" s="7" t="n">
        <v>29</v>
      </c>
      <c r="D7431" s="7" t="n">
        <v>16</v>
      </c>
      <c r="E7431" s="7" t="n">
        <v>0.150000005960464</v>
      </c>
      <c r="F7431" s="7" t="n">
        <v>0</v>
      </c>
    </row>
    <row r="7432" spans="1:19">
      <c r="A7432" t="s">
        <v>4</v>
      </c>
      <c r="B7432" s="4" t="s">
        <v>5</v>
      </c>
      <c r="C7432" s="4" t="s">
        <v>10</v>
      </c>
      <c r="D7432" s="4" t="s">
        <v>10</v>
      </c>
      <c r="E7432" s="4" t="s">
        <v>10</v>
      </c>
    </row>
    <row r="7433" spans="1:19">
      <c r="A7433" t="n">
        <v>58393</v>
      </c>
      <c r="B7433" s="45" t="n">
        <v>61</v>
      </c>
      <c r="C7433" s="7" t="n">
        <v>29</v>
      </c>
      <c r="D7433" s="7" t="n">
        <v>27</v>
      </c>
      <c r="E7433" s="7" t="n">
        <v>1000</v>
      </c>
    </row>
    <row r="7434" spans="1:19">
      <c r="A7434" t="s">
        <v>4</v>
      </c>
      <c r="B7434" s="4" t="s">
        <v>5</v>
      </c>
      <c r="C7434" s="4" t="s">
        <v>10</v>
      </c>
    </row>
    <row r="7435" spans="1:19">
      <c r="A7435" t="n">
        <v>58400</v>
      </c>
      <c r="B7435" s="32" t="n">
        <v>16</v>
      </c>
      <c r="C7435" s="7" t="n">
        <v>1000</v>
      </c>
    </row>
    <row r="7436" spans="1:19">
      <c r="A7436" t="s">
        <v>4</v>
      </c>
      <c r="B7436" s="4" t="s">
        <v>5</v>
      </c>
      <c r="C7436" s="4" t="s">
        <v>13</v>
      </c>
      <c r="D7436" s="4" t="s">
        <v>10</v>
      </c>
      <c r="E7436" s="4" t="s">
        <v>24</v>
      </c>
    </row>
    <row r="7437" spans="1:19">
      <c r="A7437" t="n">
        <v>58403</v>
      </c>
      <c r="B7437" s="22" t="n">
        <v>58</v>
      </c>
      <c r="C7437" s="7" t="n">
        <v>101</v>
      </c>
      <c r="D7437" s="7" t="n">
        <v>500</v>
      </c>
      <c r="E7437" s="7" t="n">
        <v>1</v>
      </c>
    </row>
    <row r="7438" spans="1:19">
      <c r="A7438" t="s">
        <v>4</v>
      </c>
      <c r="B7438" s="4" t="s">
        <v>5</v>
      </c>
      <c r="C7438" s="4" t="s">
        <v>13</v>
      </c>
      <c r="D7438" s="4" t="s">
        <v>10</v>
      </c>
    </row>
    <row r="7439" spans="1:19">
      <c r="A7439" t="n">
        <v>58411</v>
      </c>
      <c r="B7439" s="22" t="n">
        <v>58</v>
      </c>
      <c r="C7439" s="7" t="n">
        <v>254</v>
      </c>
      <c r="D7439" s="7" t="n">
        <v>0</v>
      </c>
    </row>
    <row r="7440" spans="1:19">
      <c r="A7440" t="s">
        <v>4</v>
      </c>
      <c r="B7440" s="4" t="s">
        <v>5</v>
      </c>
      <c r="C7440" s="4" t="s">
        <v>13</v>
      </c>
      <c r="D7440" s="4" t="s">
        <v>13</v>
      </c>
      <c r="E7440" s="4" t="s">
        <v>24</v>
      </c>
      <c r="F7440" s="4" t="s">
        <v>24</v>
      </c>
      <c r="G7440" s="4" t="s">
        <v>24</v>
      </c>
      <c r="H7440" s="4" t="s">
        <v>10</v>
      </c>
    </row>
    <row r="7441" spans="1:15">
      <c r="A7441" t="n">
        <v>58415</v>
      </c>
      <c r="B7441" s="39" t="n">
        <v>45</v>
      </c>
      <c r="C7441" s="7" t="n">
        <v>2</v>
      </c>
      <c r="D7441" s="7" t="n">
        <v>3</v>
      </c>
      <c r="E7441" s="7" t="n">
        <v>-0.720000028610229</v>
      </c>
      <c r="F7441" s="7" t="n">
        <v>14.0299997329712</v>
      </c>
      <c r="G7441" s="7" t="n">
        <v>-194.369995117188</v>
      </c>
      <c r="H7441" s="7" t="n">
        <v>0</v>
      </c>
    </row>
    <row r="7442" spans="1:15">
      <c r="A7442" t="s">
        <v>4</v>
      </c>
      <c r="B7442" s="4" t="s">
        <v>5</v>
      </c>
      <c r="C7442" s="4" t="s">
        <v>13</v>
      </c>
      <c r="D7442" s="4" t="s">
        <v>13</v>
      </c>
      <c r="E7442" s="4" t="s">
        <v>24</v>
      </c>
      <c r="F7442" s="4" t="s">
        <v>24</v>
      </c>
      <c r="G7442" s="4" t="s">
        <v>24</v>
      </c>
      <c r="H7442" s="4" t="s">
        <v>10</v>
      </c>
      <c r="I7442" s="4" t="s">
        <v>13</v>
      </c>
    </row>
    <row r="7443" spans="1:15">
      <c r="A7443" t="n">
        <v>58432</v>
      </c>
      <c r="B7443" s="39" t="n">
        <v>45</v>
      </c>
      <c r="C7443" s="7" t="n">
        <v>4</v>
      </c>
      <c r="D7443" s="7" t="n">
        <v>3</v>
      </c>
      <c r="E7443" s="7" t="n">
        <v>340.799987792969</v>
      </c>
      <c r="F7443" s="7" t="n">
        <v>86.0400009155273</v>
      </c>
      <c r="G7443" s="7" t="n">
        <v>16</v>
      </c>
      <c r="H7443" s="7" t="n">
        <v>0</v>
      </c>
      <c r="I7443" s="7" t="n">
        <v>0</v>
      </c>
    </row>
    <row r="7444" spans="1:15">
      <c r="A7444" t="s">
        <v>4</v>
      </c>
      <c r="B7444" s="4" t="s">
        <v>5</v>
      </c>
      <c r="C7444" s="4" t="s">
        <v>13</v>
      </c>
      <c r="D7444" s="4" t="s">
        <v>13</v>
      </c>
      <c r="E7444" s="4" t="s">
        <v>24</v>
      </c>
      <c r="F7444" s="4" t="s">
        <v>10</v>
      </c>
    </row>
    <row r="7445" spans="1:15">
      <c r="A7445" t="n">
        <v>58450</v>
      </c>
      <c r="B7445" s="39" t="n">
        <v>45</v>
      </c>
      <c r="C7445" s="7" t="n">
        <v>5</v>
      </c>
      <c r="D7445" s="7" t="n">
        <v>3</v>
      </c>
      <c r="E7445" s="7" t="n">
        <v>1.70000004768372</v>
      </c>
      <c r="F7445" s="7" t="n">
        <v>0</v>
      </c>
    </row>
    <row r="7446" spans="1:15">
      <c r="A7446" t="s">
        <v>4</v>
      </c>
      <c r="B7446" s="4" t="s">
        <v>5</v>
      </c>
      <c r="C7446" s="4" t="s">
        <v>13</v>
      </c>
      <c r="D7446" s="4" t="s">
        <v>13</v>
      </c>
      <c r="E7446" s="4" t="s">
        <v>24</v>
      </c>
      <c r="F7446" s="4" t="s">
        <v>10</v>
      </c>
    </row>
    <row r="7447" spans="1:15">
      <c r="A7447" t="n">
        <v>58459</v>
      </c>
      <c r="B7447" s="39" t="n">
        <v>45</v>
      </c>
      <c r="C7447" s="7" t="n">
        <v>11</v>
      </c>
      <c r="D7447" s="7" t="n">
        <v>3</v>
      </c>
      <c r="E7447" s="7" t="n">
        <v>39.4000015258789</v>
      </c>
      <c r="F7447" s="7" t="n">
        <v>0</v>
      </c>
    </row>
    <row r="7448" spans="1:15">
      <c r="A7448" t="s">
        <v>4</v>
      </c>
      <c r="B7448" s="4" t="s">
        <v>5</v>
      </c>
      <c r="C7448" s="4" t="s">
        <v>13</v>
      </c>
      <c r="D7448" s="4" t="s">
        <v>13</v>
      </c>
      <c r="E7448" s="4" t="s">
        <v>24</v>
      </c>
      <c r="F7448" s="4" t="s">
        <v>24</v>
      </c>
      <c r="G7448" s="4" t="s">
        <v>24</v>
      </c>
      <c r="H7448" s="4" t="s">
        <v>10</v>
      </c>
    </row>
    <row r="7449" spans="1:15">
      <c r="A7449" t="n">
        <v>58468</v>
      </c>
      <c r="B7449" s="39" t="n">
        <v>45</v>
      </c>
      <c r="C7449" s="7" t="n">
        <v>2</v>
      </c>
      <c r="D7449" s="7" t="n">
        <v>3</v>
      </c>
      <c r="E7449" s="7" t="n">
        <v>-0.720000028610229</v>
      </c>
      <c r="F7449" s="7" t="n">
        <v>14.4499998092651</v>
      </c>
      <c r="G7449" s="7" t="n">
        <v>-194.369995117188</v>
      </c>
      <c r="H7449" s="7" t="n">
        <v>6000</v>
      </c>
    </row>
    <row r="7450" spans="1:15">
      <c r="A7450" t="s">
        <v>4</v>
      </c>
      <c r="B7450" s="4" t="s">
        <v>5</v>
      </c>
      <c r="C7450" s="4" t="s">
        <v>13</v>
      </c>
      <c r="D7450" s="4" t="s">
        <v>13</v>
      </c>
      <c r="E7450" s="4" t="s">
        <v>24</v>
      </c>
      <c r="F7450" s="4" t="s">
        <v>24</v>
      </c>
      <c r="G7450" s="4" t="s">
        <v>24</v>
      </c>
      <c r="H7450" s="4" t="s">
        <v>10</v>
      </c>
      <c r="I7450" s="4" t="s">
        <v>13</v>
      </c>
    </row>
    <row r="7451" spans="1:15">
      <c r="A7451" t="n">
        <v>58485</v>
      </c>
      <c r="B7451" s="39" t="n">
        <v>45</v>
      </c>
      <c r="C7451" s="7" t="n">
        <v>4</v>
      </c>
      <c r="D7451" s="7" t="n">
        <v>3</v>
      </c>
      <c r="E7451" s="7" t="n">
        <v>352.290008544922</v>
      </c>
      <c r="F7451" s="7" t="n">
        <v>111.639999389648</v>
      </c>
      <c r="G7451" s="7" t="n">
        <v>18</v>
      </c>
      <c r="H7451" s="7" t="n">
        <v>6000</v>
      </c>
      <c r="I7451" s="7" t="n">
        <v>1</v>
      </c>
    </row>
    <row r="7452" spans="1:15">
      <c r="A7452" t="s">
        <v>4</v>
      </c>
      <c r="B7452" s="4" t="s">
        <v>5</v>
      </c>
      <c r="C7452" s="4" t="s">
        <v>13</v>
      </c>
      <c r="D7452" s="4" t="s">
        <v>13</v>
      </c>
      <c r="E7452" s="4" t="s">
        <v>24</v>
      </c>
      <c r="F7452" s="4" t="s">
        <v>10</v>
      </c>
    </row>
    <row r="7453" spans="1:15">
      <c r="A7453" t="n">
        <v>58503</v>
      </c>
      <c r="B7453" s="39" t="n">
        <v>45</v>
      </c>
      <c r="C7453" s="7" t="n">
        <v>5</v>
      </c>
      <c r="D7453" s="7" t="n">
        <v>3</v>
      </c>
      <c r="E7453" s="7" t="n">
        <v>1.79999995231628</v>
      </c>
      <c r="F7453" s="7" t="n">
        <v>6000</v>
      </c>
    </row>
    <row r="7454" spans="1:15">
      <c r="A7454" t="s">
        <v>4</v>
      </c>
      <c r="B7454" s="4" t="s">
        <v>5</v>
      </c>
      <c r="C7454" s="4" t="s">
        <v>13</v>
      </c>
      <c r="D7454" s="4" t="s">
        <v>13</v>
      </c>
      <c r="E7454" s="4" t="s">
        <v>24</v>
      </c>
      <c r="F7454" s="4" t="s">
        <v>10</v>
      </c>
    </row>
    <row r="7455" spans="1:15">
      <c r="A7455" t="n">
        <v>58512</v>
      </c>
      <c r="B7455" s="39" t="n">
        <v>45</v>
      </c>
      <c r="C7455" s="7" t="n">
        <v>11</v>
      </c>
      <c r="D7455" s="7" t="n">
        <v>3</v>
      </c>
      <c r="E7455" s="7" t="n">
        <v>39.4000015258789</v>
      </c>
      <c r="F7455" s="7" t="n">
        <v>6000</v>
      </c>
    </row>
    <row r="7456" spans="1:15">
      <c r="A7456" t="s">
        <v>4</v>
      </c>
      <c r="B7456" s="4" t="s">
        <v>5</v>
      </c>
      <c r="C7456" s="4" t="s">
        <v>13</v>
      </c>
      <c r="D7456" s="4" t="s">
        <v>10</v>
      </c>
    </row>
    <row r="7457" spans="1:9">
      <c r="A7457" t="n">
        <v>58521</v>
      </c>
      <c r="B7457" s="22" t="n">
        <v>58</v>
      </c>
      <c r="C7457" s="7" t="n">
        <v>255</v>
      </c>
      <c r="D7457" s="7" t="n">
        <v>0</v>
      </c>
    </row>
    <row r="7458" spans="1:9">
      <c r="A7458" t="s">
        <v>4</v>
      </c>
      <c r="B7458" s="4" t="s">
        <v>5</v>
      </c>
      <c r="C7458" s="4" t="s">
        <v>10</v>
      </c>
    </row>
    <row r="7459" spans="1:9">
      <c r="A7459" t="n">
        <v>58525</v>
      </c>
      <c r="B7459" s="32" t="n">
        <v>16</v>
      </c>
      <c r="C7459" s="7" t="n">
        <v>2000</v>
      </c>
    </row>
    <row r="7460" spans="1:9">
      <c r="A7460" t="s">
        <v>4</v>
      </c>
      <c r="B7460" s="4" t="s">
        <v>5</v>
      </c>
      <c r="C7460" s="4" t="s">
        <v>10</v>
      </c>
      <c r="D7460" s="4" t="s">
        <v>13</v>
      </c>
      <c r="E7460" s="4" t="s">
        <v>6</v>
      </c>
      <c r="F7460" s="4" t="s">
        <v>24</v>
      </c>
      <c r="G7460" s="4" t="s">
        <v>24</v>
      </c>
      <c r="H7460" s="4" t="s">
        <v>24</v>
      </c>
    </row>
    <row r="7461" spans="1:9">
      <c r="A7461" t="n">
        <v>58528</v>
      </c>
      <c r="B7461" s="55" t="n">
        <v>48</v>
      </c>
      <c r="C7461" s="7" t="n">
        <v>27</v>
      </c>
      <c r="D7461" s="7" t="n">
        <v>0</v>
      </c>
      <c r="E7461" s="7" t="s">
        <v>214</v>
      </c>
      <c r="F7461" s="7" t="n">
        <v>0.5</v>
      </c>
      <c r="G7461" s="7" t="n">
        <v>1</v>
      </c>
      <c r="H7461" s="7" t="n">
        <v>0</v>
      </c>
    </row>
    <row r="7462" spans="1:9">
      <c r="A7462" t="s">
        <v>4</v>
      </c>
      <c r="B7462" s="4" t="s">
        <v>5</v>
      </c>
      <c r="C7462" s="4" t="s">
        <v>13</v>
      </c>
      <c r="D7462" s="4" t="s">
        <v>10</v>
      </c>
    </row>
    <row r="7463" spans="1:9">
      <c r="A7463" t="n">
        <v>58557</v>
      </c>
      <c r="B7463" s="39" t="n">
        <v>45</v>
      </c>
      <c r="C7463" s="7" t="n">
        <v>7</v>
      </c>
      <c r="D7463" s="7" t="n">
        <v>255</v>
      </c>
    </row>
    <row r="7464" spans="1:9">
      <c r="A7464" t="s">
        <v>4</v>
      </c>
      <c r="B7464" s="4" t="s">
        <v>5</v>
      </c>
      <c r="C7464" s="4" t="s">
        <v>13</v>
      </c>
      <c r="D7464" s="4" t="s">
        <v>10</v>
      </c>
      <c r="E7464" s="4" t="s">
        <v>6</v>
      </c>
    </row>
    <row r="7465" spans="1:9">
      <c r="A7465" t="n">
        <v>58561</v>
      </c>
      <c r="B7465" s="48" t="n">
        <v>51</v>
      </c>
      <c r="C7465" s="7" t="n">
        <v>4</v>
      </c>
      <c r="D7465" s="7" t="n">
        <v>11</v>
      </c>
      <c r="E7465" s="7" t="s">
        <v>560</v>
      </c>
    </row>
    <row r="7466" spans="1:9">
      <c r="A7466" t="s">
        <v>4</v>
      </c>
      <c r="B7466" s="4" t="s">
        <v>5</v>
      </c>
      <c r="C7466" s="4" t="s">
        <v>10</v>
      </c>
    </row>
    <row r="7467" spans="1:9">
      <c r="A7467" t="n">
        <v>58576</v>
      </c>
      <c r="B7467" s="32" t="n">
        <v>16</v>
      </c>
      <c r="C7467" s="7" t="n">
        <v>0</v>
      </c>
    </row>
    <row r="7468" spans="1:9">
      <c r="A7468" t="s">
        <v>4</v>
      </c>
      <c r="B7468" s="4" t="s">
        <v>5</v>
      </c>
      <c r="C7468" s="4" t="s">
        <v>10</v>
      </c>
      <c r="D7468" s="4" t="s">
        <v>13</v>
      </c>
      <c r="E7468" s="4" t="s">
        <v>9</v>
      </c>
      <c r="F7468" s="4" t="s">
        <v>81</v>
      </c>
      <c r="G7468" s="4" t="s">
        <v>13</v>
      </c>
      <c r="H7468" s="4" t="s">
        <v>13</v>
      </c>
    </row>
    <row r="7469" spans="1:9">
      <c r="A7469" t="n">
        <v>58579</v>
      </c>
      <c r="B7469" s="49" t="n">
        <v>26</v>
      </c>
      <c r="C7469" s="7" t="n">
        <v>11</v>
      </c>
      <c r="D7469" s="7" t="n">
        <v>17</v>
      </c>
      <c r="E7469" s="7" t="n">
        <v>10318</v>
      </c>
      <c r="F7469" s="7" t="s">
        <v>377</v>
      </c>
      <c r="G7469" s="7" t="n">
        <v>2</v>
      </c>
      <c r="H7469" s="7" t="n">
        <v>0</v>
      </c>
    </row>
    <row r="7470" spans="1:9">
      <c r="A7470" t="s">
        <v>4</v>
      </c>
      <c r="B7470" s="4" t="s">
        <v>5</v>
      </c>
    </row>
    <row r="7471" spans="1:9">
      <c r="A7471" t="n">
        <v>58598</v>
      </c>
      <c r="B7471" s="50" t="n">
        <v>28</v>
      </c>
    </row>
    <row r="7472" spans="1:9">
      <c r="A7472" t="s">
        <v>4</v>
      </c>
      <c r="B7472" s="4" t="s">
        <v>5</v>
      </c>
      <c r="C7472" s="4" t="s">
        <v>13</v>
      </c>
      <c r="D7472" s="20" t="s">
        <v>33</v>
      </c>
      <c r="E7472" s="4" t="s">
        <v>5</v>
      </c>
      <c r="F7472" s="4" t="s">
        <v>13</v>
      </c>
      <c r="G7472" s="4" t="s">
        <v>10</v>
      </c>
      <c r="H7472" s="20" t="s">
        <v>34</v>
      </c>
      <c r="I7472" s="4" t="s">
        <v>13</v>
      </c>
      <c r="J7472" s="4" t="s">
        <v>23</v>
      </c>
    </row>
    <row r="7473" spans="1:10">
      <c r="A7473" t="n">
        <v>58599</v>
      </c>
      <c r="B7473" s="11" t="n">
        <v>5</v>
      </c>
      <c r="C7473" s="7" t="n">
        <v>28</v>
      </c>
      <c r="D7473" s="20" t="s">
        <v>3</v>
      </c>
      <c r="E7473" s="30" t="n">
        <v>64</v>
      </c>
      <c r="F7473" s="7" t="n">
        <v>5</v>
      </c>
      <c r="G7473" s="7" t="n">
        <v>16</v>
      </c>
      <c r="H7473" s="20" t="s">
        <v>3</v>
      </c>
      <c r="I7473" s="7" t="n">
        <v>1</v>
      </c>
      <c r="J7473" s="12" t="n">
        <f t="normal" ca="1">A7485</f>
        <v>0</v>
      </c>
    </row>
    <row r="7474" spans="1:10">
      <c r="A7474" t="s">
        <v>4</v>
      </c>
      <c r="B7474" s="4" t="s">
        <v>5</v>
      </c>
      <c r="C7474" s="4" t="s">
        <v>13</v>
      </c>
      <c r="D7474" s="4" t="s">
        <v>10</v>
      </c>
      <c r="E7474" s="4" t="s">
        <v>6</v>
      </c>
    </row>
    <row r="7475" spans="1:10">
      <c r="A7475" t="n">
        <v>58610</v>
      </c>
      <c r="B7475" s="48" t="n">
        <v>51</v>
      </c>
      <c r="C7475" s="7" t="n">
        <v>4</v>
      </c>
      <c r="D7475" s="7" t="n">
        <v>16</v>
      </c>
      <c r="E7475" s="7" t="s">
        <v>142</v>
      </c>
    </row>
    <row r="7476" spans="1:10">
      <c r="A7476" t="s">
        <v>4</v>
      </c>
      <c r="B7476" s="4" t="s">
        <v>5</v>
      </c>
      <c r="C7476" s="4" t="s">
        <v>10</v>
      </c>
    </row>
    <row r="7477" spans="1:10">
      <c r="A7477" t="n">
        <v>58623</v>
      </c>
      <c r="B7477" s="32" t="n">
        <v>16</v>
      </c>
      <c r="C7477" s="7" t="n">
        <v>0</v>
      </c>
    </row>
    <row r="7478" spans="1:10">
      <c r="A7478" t="s">
        <v>4</v>
      </c>
      <c r="B7478" s="4" t="s">
        <v>5</v>
      </c>
      <c r="C7478" s="4" t="s">
        <v>10</v>
      </c>
      <c r="D7478" s="4" t="s">
        <v>13</v>
      </c>
      <c r="E7478" s="4" t="s">
        <v>9</v>
      </c>
      <c r="F7478" s="4" t="s">
        <v>81</v>
      </c>
      <c r="G7478" s="4" t="s">
        <v>13</v>
      </c>
      <c r="H7478" s="4" t="s">
        <v>13</v>
      </c>
    </row>
    <row r="7479" spans="1:10">
      <c r="A7479" t="n">
        <v>58626</v>
      </c>
      <c r="B7479" s="49" t="n">
        <v>26</v>
      </c>
      <c r="C7479" s="7" t="n">
        <v>16</v>
      </c>
      <c r="D7479" s="7" t="n">
        <v>17</v>
      </c>
      <c r="E7479" s="7" t="n">
        <v>14388</v>
      </c>
      <c r="F7479" s="7" t="s">
        <v>561</v>
      </c>
      <c r="G7479" s="7" t="n">
        <v>2</v>
      </c>
      <c r="H7479" s="7" t="n">
        <v>0</v>
      </c>
    </row>
    <row r="7480" spans="1:10">
      <c r="A7480" t="s">
        <v>4</v>
      </c>
      <c r="B7480" s="4" t="s">
        <v>5</v>
      </c>
    </row>
    <row r="7481" spans="1:10">
      <c r="A7481" t="n">
        <v>58658</v>
      </c>
      <c r="B7481" s="50" t="n">
        <v>28</v>
      </c>
    </row>
    <row r="7482" spans="1:10">
      <c r="A7482" t="s">
        <v>4</v>
      </c>
      <c r="B7482" s="4" t="s">
        <v>5</v>
      </c>
      <c r="C7482" s="4" t="s">
        <v>23</v>
      </c>
    </row>
    <row r="7483" spans="1:10">
      <c r="A7483" t="n">
        <v>58659</v>
      </c>
      <c r="B7483" s="14" t="n">
        <v>3</v>
      </c>
      <c r="C7483" s="12" t="n">
        <f t="normal" ca="1">A7507</f>
        <v>0</v>
      </c>
    </row>
    <row r="7484" spans="1:10">
      <c r="A7484" t="s">
        <v>4</v>
      </c>
      <c r="B7484" s="4" t="s">
        <v>5</v>
      </c>
      <c r="C7484" s="4" t="s">
        <v>13</v>
      </c>
      <c r="D7484" s="20" t="s">
        <v>33</v>
      </c>
      <c r="E7484" s="4" t="s">
        <v>5</v>
      </c>
      <c r="F7484" s="4" t="s">
        <v>13</v>
      </c>
      <c r="G7484" s="4" t="s">
        <v>10</v>
      </c>
      <c r="H7484" s="20" t="s">
        <v>34</v>
      </c>
      <c r="I7484" s="4" t="s">
        <v>13</v>
      </c>
      <c r="J7484" s="4" t="s">
        <v>23</v>
      </c>
    </row>
    <row r="7485" spans="1:10">
      <c r="A7485" t="n">
        <v>58664</v>
      </c>
      <c r="B7485" s="11" t="n">
        <v>5</v>
      </c>
      <c r="C7485" s="7" t="n">
        <v>28</v>
      </c>
      <c r="D7485" s="20" t="s">
        <v>3</v>
      </c>
      <c r="E7485" s="30" t="n">
        <v>64</v>
      </c>
      <c r="F7485" s="7" t="n">
        <v>5</v>
      </c>
      <c r="G7485" s="7" t="n">
        <v>15</v>
      </c>
      <c r="H7485" s="20" t="s">
        <v>3</v>
      </c>
      <c r="I7485" s="7" t="n">
        <v>1</v>
      </c>
      <c r="J7485" s="12" t="n">
        <f t="normal" ca="1">A7497</f>
        <v>0</v>
      </c>
    </row>
    <row r="7486" spans="1:10">
      <c r="A7486" t="s">
        <v>4</v>
      </c>
      <c r="B7486" s="4" t="s">
        <v>5</v>
      </c>
      <c r="C7486" s="4" t="s">
        <v>13</v>
      </c>
      <c r="D7486" s="4" t="s">
        <v>10</v>
      </c>
      <c r="E7486" s="4" t="s">
        <v>6</v>
      </c>
    </row>
    <row r="7487" spans="1:10">
      <c r="A7487" t="n">
        <v>58675</v>
      </c>
      <c r="B7487" s="48" t="n">
        <v>51</v>
      </c>
      <c r="C7487" s="7" t="n">
        <v>4</v>
      </c>
      <c r="D7487" s="7" t="n">
        <v>15</v>
      </c>
      <c r="E7487" s="7" t="s">
        <v>142</v>
      </c>
    </row>
    <row r="7488" spans="1:10">
      <c r="A7488" t="s">
        <v>4</v>
      </c>
      <c r="B7488" s="4" t="s">
        <v>5</v>
      </c>
      <c r="C7488" s="4" t="s">
        <v>10</v>
      </c>
    </row>
    <row r="7489" spans="1:10">
      <c r="A7489" t="n">
        <v>58688</v>
      </c>
      <c r="B7489" s="32" t="n">
        <v>16</v>
      </c>
      <c r="C7489" s="7" t="n">
        <v>0</v>
      </c>
    </row>
    <row r="7490" spans="1:10">
      <c r="A7490" t="s">
        <v>4</v>
      </c>
      <c r="B7490" s="4" t="s">
        <v>5</v>
      </c>
      <c r="C7490" s="4" t="s">
        <v>10</v>
      </c>
      <c r="D7490" s="4" t="s">
        <v>13</v>
      </c>
      <c r="E7490" s="4" t="s">
        <v>9</v>
      </c>
      <c r="F7490" s="4" t="s">
        <v>81</v>
      </c>
      <c r="G7490" s="4" t="s">
        <v>13</v>
      </c>
      <c r="H7490" s="4" t="s">
        <v>13</v>
      </c>
    </row>
    <row r="7491" spans="1:10">
      <c r="A7491" t="n">
        <v>58691</v>
      </c>
      <c r="B7491" s="49" t="n">
        <v>26</v>
      </c>
      <c r="C7491" s="7" t="n">
        <v>15</v>
      </c>
      <c r="D7491" s="7" t="n">
        <v>17</v>
      </c>
      <c r="E7491" s="7" t="n">
        <v>15354</v>
      </c>
      <c r="F7491" s="7" t="s">
        <v>561</v>
      </c>
      <c r="G7491" s="7" t="n">
        <v>2</v>
      </c>
      <c r="H7491" s="7" t="n">
        <v>0</v>
      </c>
    </row>
    <row r="7492" spans="1:10">
      <c r="A7492" t="s">
        <v>4</v>
      </c>
      <c r="B7492" s="4" t="s">
        <v>5</v>
      </c>
    </row>
    <row r="7493" spans="1:10">
      <c r="A7493" t="n">
        <v>58723</v>
      </c>
      <c r="B7493" s="50" t="n">
        <v>28</v>
      </c>
    </row>
    <row r="7494" spans="1:10">
      <c r="A7494" t="s">
        <v>4</v>
      </c>
      <c r="B7494" s="4" t="s">
        <v>5</v>
      </c>
      <c r="C7494" s="4" t="s">
        <v>23</v>
      </c>
    </row>
    <row r="7495" spans="1:10">
      <c r="A7495" t="n">
        <v>58724</v>
      </c>
      <c r="B7495" s="14" t="n">
        <v>3</v>
      </c>
      <c r="C7495" s="12" t="n">
        <f t="normal" ca="1">A7507</f>
        <v>0</v>
      </c>
    </row>
    <row r="7496" spans="1:10">
      <c r="A7496" t="s">
        <v>4</v>
      </c>
      <c r="B7496" s="4" t="s">
        <v>5</v>
      </c>
      <c r="C7496" s="4" t="s">
        <v>13</v>
      </c>
      <c r="D7496" s="20" t="s">
        <v>33</v>
      </c>
      <c r="E7496" s="4" t="s">
        <v>5</v>
      </c>
      <c r="F7496" s="4" t="s">
        <v>13</v>
      </c>
      <c r="G7496" s="4" t="s">
        <v>10</v>
      </c>
      <c r="H7496" s="20" t="s">
        <v>34</v>
      </c>
      <c r="I7496" s="4" t="s">
        <v>13</v>
      </c>
      <c r="J7496" s="4" t="s">
        <v>23</v>
      </c>
    </row>
    <row r="7497" spans="1:10">
      <c r="A7497" t="n">
        <v>58729</v>
      </c>
      <c r="B7497" s="11" t="n">
        <v>5</v>
      </c>
      <c r="C7497" s="7" t="n">
        <v>28</v>
      </c>
      <c r="D7497" s="20" t="s">
        <v>3</v>
      </c>
      <c r="E7497" s="30" t="n">
        <v>64</v>
      </c>
      <c r="F7497" s="7" t="n">
        <v>5</v>
      </c>
      <c r="G7497" s="7" t="n">
        <v>14</v>
      </c>
      <c r="H7497" s="20" t="s">
        <v>3</v>
      </c>
      <c r="I7497" s="7" t="n">
        <v>1</v>
      </c>
      <c r="J7497" s="12" t="n">
        <f t="normal" ca="1">A7507</f>
        <v>0</v>
      </c>
    </row>
    <row r="7498" spans="1:10">
      <c r="A7498" t="s">
        <v>4</v>
      </c>
      <c r="B7498" s="4" t="s">
        <v>5</v>
      </c>
      <c r="C7498" s="4" t="s">
        <v>13</v>
      </c>
      <c r="D7498" s="4" t="s">
        <v>10</v>
      </c>
      <c r="E7498" s="4" t="s">
        <v>6</v>
      </c>
    </row>
    <row r="7499" spans="1:10">
      <c r="A7499" t="n">
        <v>58740</v>
      </c>
      <c r="B7499" s="48" t="n">
        <v>51</v>
      </c>
      <c r="C7499" s="7" t="n">
        <v>4</v>
      </c>
      <c r="D7499" s="7" t="n">
        <v>14</v>
      </c>
      <c r="E7499" s="7" t="s">
        <v>181</v>
      </c>
    </row>
    <row r="7500" spans="1:10">
      <c r="A7500" t="s">
        <v>4</v>
      </c>
      <c r="B7500" s="4" t="s">
        <v>5</v>
      </c>
      <c r="C7500" s="4" t="s">
        <v>10</v>
      </c>
    </row>
    <row r="7501" spans="1:10">
      <c r="A7501" t="n">
        <v>58753</v>
      </c>
      <c r="B7501" s="32" t="n">
        <v>16</v>
      </c>
      <c r="C7501" s="7" t="n">
        <v>0</v>
      </c>
    </row>
    <row r="7502" spans="1:10">
      <c r="A7502" t="s">
        <v>4</v>
      </c>
      <c r="B7502" s="4" t="s">
        <v>5</v>
      </c>
      <c r="C7502" s="4" t="s">
        <v>10</v>
      </c>
      <c r="D7502" s="4" t="s">
        <v>13</v>
      </c>
      <c r="E7502" s="4" t="s">
        <v>9</v>
      </c>
      <c r="F7502" s="4" t="s">
        <v>81</v>
      </c>
      <c r="G7502" s="4" t="s">
        <v>13</v>
      </c>
      <c r="H7502" s="4" t="s">
        <v>13</v>
      </c>
    </row>
    <row r="7503" spans="1:10">
      <c r="A7503" t="n">
        <v>58756</v>
      </c>
      <c r="B7503" s="49" t="n">
        <v>26</v>
      </c>
      <c r="C7503" s="7" t="n">
        <v>14</v>
      </c>
      <c r="D7503" s="7" t="n">
        <v>17</v>
      </c>
      <c r="E7503" s="7" t="n">
        <v>13340</v>
      </c>
      <c r="F7503" s="7" t="s">
        <v>562</v>
      </c>
      <c r="G7503" s="7" t="n">
        <v>2</v>
      </c>
      <c r="H7503" s="7" t="n">
        <v>0</v>
      </c>
    </row>
    <row r="7504" spans="1:10">
      <c r="A7504" t="s">
        <v>4</v>
      </c>
      <c r="B7504" s="4" t="s">
        <v>5</v>
      </c>
    </row>
    <row r="7505" spans="1:10">
      <c r="A7505" t="n">
        <v>58792</v>
      </c>
      <c r="B7505" s="50" t="n">
        <v>28</v>
      </c>
    </row>
    <row r="7506" spans="1:10">
      <c r="A7506" t="s">
        <v>4</v>
      </c>
      <c r="B7506" s="4" t="s">
        <v>5</v>
      </c>
      <c r="C7506" s="4" t="s">
        <v>10</v>
      </c>
    </row>
    <row r="7507" spans="1:10">
      <c r="A7507" t="n">
        <v>58793</v>
      </c>
      <c r="B7507" s="32" t="n">
        <v>16</v>
      </c>
      <c r="C7507" s="7" t="n">
        <v>300</v>
      </c>
    </row>
    <row r="7508" spans="1:10">
      <c r="A7508" t="s">
        <v>4</v>
      </c>
      <c r="B7508" s="4" t="s">
        <v>5</v>
      </c>
      <c r="C7508" s="4" t="s">
        <v>13</v>
      </c>
      <c r="D7508" s="4" t="s">
        <v>10</v>
      </c>
      <c r="E7508" s="4" t="s">
        <v>6</v>
      </c>
    </row>
    <row r="7509" spans="1:10">
      <c r="A7509" t="n">
        <v>58796</v>
      </c>
      <c r="B7509" s="48" t="n">
        <v>51</v>
      </c>
      <c r="C7509" s="7" t="n">
        <v>4</v>
      </c>
      <c r="D7509" s="7" t="n">
        <v>0</v>
      </c>
      <c r="E7509" s="7" t="s">
        <v>496</v>
      </c>
    </row>
    <row r="7510" spans="1:10">
      <c r="A7510" t="s">
        <v>4</v>
      </c>
      <c r="B7510" s="4" t="s">
        <v>5</v>
      </c>
      <c r="C7510" s="4" t="s">
        <v>10</v>
      </c>
    </row>
    <row r="7511" spans="1:10">
      <c r="A7511" t="n">
        <v>58810</v>
      </c>
      <c r="B7511" s="32" t="n">
        <v>16</v>
      </c>
      <c r="C7511" s="7" t="n">
        <v>0</v>
      </c>
    </row>
    <row r="7512" spans="1:10">
      <c r="A7512" t="s">
        <v>4</v>
      </c>
      <c r="B7512" s="4" t="s">
        <v>5</v>
      </c>
      <c r="C7512" s="4" t="s">
        <v>10</v>
      </c>
      <c r="D7512" s="4" t="s">
        <v>13</v>
      </c>
      <c r="E7512" s="4" t="s">
        <v>9</v>
      </c>
      <c r="F7512" s="4" t="s">
        <v>81</v>
      </c>
      <c r="G7512" s="4" t="s">
        <v>13</v>
      </c>
      <c r="H7512" s="4" t="s">
        <v>13</v>
      </c>
    </row>
    <row r="7513" spans="1:10">
      <c r="A7513" t="n">
        <v>58813</v>
      </c>
      <c r="B7513" s="49" t="n">
        <v>26</v>
      </c>
      <c r="C7513" s="7" t="n">
        <v>0</v>
      </c>
      <c r="D7513" s="7" t="n">
        <v>17</v>
      </c>
      <c r="E7513" s="7" t="n">
        <v>52712</v>
      </c>
      <c r="F7513" s="7" t="s">
        <v>563</v>
      </c>
      <c r="G7513" s="7" t="n">
        <v>2</v>
      </c>
      <c r="H7513" s="7" t="n">
        <v>0</v>
      </c>
    </row>
    <row r="7514" spans="1:10">
      <c r="A7514" t="s">
        <v>4</v>
      </c>
      <c r="B7514" s="4" t="s">
        <v>5</v>
      </c>
    </row>
    <row r="7515" spans="1:10">
      <c r="A7515" t="n">
        <v>58851</v>
      </c>
      <c r="B7515" s="50" t="n">
        <v>28</v>
      </c>
    </row>
    <row r="7516" spans="1:10">
      <c r="A7516" t="s">
        <v>4</v>
      </c>
      <c r="B7516" s="4" t="s">
        <v>5</v>
      </c>
      <c r="C7516" s="4" t="s">
        <v>10</v>
      </c>
      <c r="D7516" s="4" t="s">
        <v>13</v>
      </c>
    </row>
    <row r="7517" spans="1:10">
      <c r="A7517" t="n">
        <v>58852</v>
      </c>
      <c r="B7517" s="51" t="n">
        <v>89</v>
      </c>
      <c r="C7517" s="7" t="n">
        <v>65533</v>
      </c>
      <c r="D7517" s="7" t="n">
        <v>1</v>
      </c>
    </row>
    <row r="7518" spans="1:10">
      <c r="A7518" t="s">
        <v>4</v>
      </c>
      <c r="B7518" s="4" t="s">
        <v>5</v>
      </c>
      <c r="C7518" s="4" t="s">
        <v>13</v>
      </c>
      <c r="D7518" s="4" t="s">
        <v>10</v>
      </c>
      <c r="E7518" s="4" t="s">
        <v>24</v>
      </c>
    </row>
    <row r="7519" spans="1:10">
      <c r="A7519" t="n">
        <v>58856</v>
      </c>
      <c r="B7519" s="22" t="n">
        <v>58</v>
      </c>
      <c r="C7519" s="7" t="n">
        <v>101</v>
      </c>
      <c r="D7519" s="7" t="n">
        <v>500</v>
      </c>
      <c r="E7519" s="7" t="n">
        <v>1</v>
      </c>
    </row>
    <row r="7520" spans="1:10">
      <c r="A7520" t="s">
        <v>4</v>
      </c>
      <c r="B7520" s="4" t="s">
        <v>5</v>
      </c>
      <c r="C7520" s="4" t="s">
        <v>13</v>
      </c>
      <c r="D7520" s="4" t="s">
        <v>10</v>
      </c>
    </row>
    <row r="7521" spans="1:8">
      <c r="A7521" t="n">
        <v>58864</v>
      </c>
      <c r="B7521" s="22" t="n">
        <v>58</v>
      </c>
      <c r="C7521" s="7" t="n">
        <v>254</v>
      </c>
      <c r="D7521" s="7" t="n">
        <v>0</v>
      </c>
    </row>
    <row r="7522" spans="1:8">
      <c r="A7522" t="s">
        <v>4</v>
      </c>
      <c r="B7522" s="4" t="s">
        <v>5</v>
      </c>
      <c r="C7522" s="4" t="s">
        <v>13</v>
      </c>
      <c r="D7522" s="4" t="s">
        <v>13</v>
      </c>
      <c r="E7522" s="4" t="s">
        <v>24</v>
      </c>
      <c r="F7522" s="4" t="s">
        <v>24</v>
      </c>
      <c r="G7522" s="4" t="s">
        <v>24</v>
      </c>
      <c r="H7522" s="4" t="s">
        <v>10</v>
      </c>
    </row>
    <row r="7523" spans="1:8">
      <c r="A7523" t="n">
        <v>58868</v>
      </c>
      <c r="B7523" s="39" t="n">
        <v>45</v>
      </c>
      <c r="C7523" s="7" t="n">
        <v>2</v>
      </c>
      <c r="D7523" s="7" t="n">
        <v>3</v>
      </c>
      <c r="E7523" s="7" t="n">
        <v>-1.02999997138977</v>
      </c>
      <c r="F7523" s="7" t="n">
        <v>14.710000038147</v>
      </c>
      <c r="G7523" s="7" t="n">
        <v>-194.690002441406</v>
      </c>
      <c r="H7523" s="7" t="n">
        <v>0</v>
      </c>
    </row>
    <row r="7524" spans="1:8">
      <c r="A7524" t="s">
        <v>4</v>
      </c>
      <c r="B7524" s="4" t="s">
        <v>5</v>
      </c>
      <c r="C7524" s="4" t="s">
        <v>13</v>
      </c>
      <c r="D7524" s="4" t="s">
        <v>13</v>
      </c>
      <c r="E7524" s="4" t="s">
        <v>24</v>
      </c>
      <c r="F7524" s="4" t="s">
        <v>24</v>
      </c>
      <c r="G7524" s="4" t="s">
        <v>24</v>
      </c>
      <c r="H7524" s="4" t="s">
        <v>10</v>
      </c>
      <c r="I7524" s="4" t="s">
        <v>13</v>
      </c>
    </row>
    <row r="7525" spans="1:8">
      <c r="A7525" t="n">
        <v>58885</v>
      </c>
      <c r="B7525" s="39" t="n">
        <v>45</v>
      </c>
      <c r="C7525" s="7" t="n">
        <v>4</v>
      </c>
      <c r="D7525" s="7" t="n">
        <v>3</v>
      </c>
      <c r="E7525" s="7" t="n">
        <v>355.140014648438</v>
      </c>
      <c r="F7525" s="7" t="n">
        <v>350.019989013672</v>
      </c>
      <c r="G7525" s="7" t="n">
        <v>16</v>
      </c>
      <c r="H7525" s="7" t="n">
        <v>0</v>
      </c>
      <c r="I7525" s="7" t="n">
        <v>0</v>
      </c>
    </row>
    <row r="7526" spans="1:8">
      <c r="A7526" t="s">
        <v>4</v>
      </c>
      <c r="B7526" s="4" t="s">
        <v>5</v>
      </c>
      <c r="C7526" s="4" t="s">
        <v>13</v>
      </c>
      <c r="D7526" s="4" t="s">
        <v>13</v>
      </c>
      <c r="E7526" s="4" t="s">
        <v>24</v>
      </c>
      <c r="F7526" s="4" t="s">
        <v>10</v>
      </c>
    </row>
    <row r="7527" spans="1:8">
      <c r="A7527" t="n">
        <v>58903</v>
      </c>
      <c r="B7527" s="39" t="n">
        <v>45</v>
      </c>
      <c r="C7527" s="7" t="n">
        <v>5</v>
      </c>
      <c r="D7527" s="7" t="n">
        <v>3</v>
      </c>
      <c r="E7527" s="7" t="n">
        <v>1.39999997615814</v>
      </c>
      <c r="F7527" s="7" t="n">
        <v>0</v>
      </c>
    </row>
    <row r="7528" spans="1:8">
      <c r="A7528" t="s">
        <v>4</v>
      </c>
      <c r="B7528" s="4" t="s">
        <v>5</v>
      </c>
      <c r="C7528" s="4" t="s">
        <v>13</v>
      </c>
      <c r="D7528" s="4" t="s">
        <v>13</v>
      </c>
      <c r="E7528" s="4" t="s">
        <v>24</v>
      </c>
      <c r="F7528" s="4" t="s">
        <v>10</v>
      </c>
    </row>
    <row r="7529" spans="1:8">
      <c r="A7529" t="n">
        <v>58912</v>
      </c>
      <c r="B7529" s="39" t="n">
        <v>45</v>
      </c>
      <c r="C7529" s="7" t="n">
        <v>11</v>
      </c>
      <c r="D7529" s="7" t="n">
        <v>3</v>
      </c>
      <c r="E7529" s="7" t="n">
        <v>39.4000015258789</v>
      </c>
      <c r="F7529" s="7" t="n">
        <v>0</v>
      </c>
    </row>
    <row r="7530" spans="1:8">
      <c r="A7530" t="s">
        <v>4</v>
      </c>
      <c r="B7530" s="4" t="s">
        <v>5</v>
      </c>
      <c r="C7530" s="4" t="s">
        <v>13</v>
      </c>
      <c r="D7530" s="4" t="s">
        <v>13</v>
      </c>
      <c r="E7530" s="4" t="s">
        <v>24</v>
      </c>
      <c r="F7530" s="4" t="s">
        <v>24</v>
      </c>
      <c r="G7530" s="4" t="s">
        <v>24</v>
      </c>
      <c r="H7530" s="4" t="s">
        <v>10</v>
      </c>
      <c r="I7530" s="4" t="s">
        <v>13</v>
      </c>
    </row>
    <row r="7531" spans="1:8">
      <c r="A7531" t="n">
        <v>58921</v>
      </c>
      <c r="B7531" s="39" t="n">
        <v>45</v>
      </c>
      <c r="C7531" s="7" t="n">
        <v>4</v>
      </c>
      <c r="D7531" s="7" t="n">
        <v>3</v>
      </c>
      <c r="E7531" s="7" t="n">
        <v>359.769989013672</v>
      </c>
      <c r="F7531" s="7" t="n">
        <v>358.450012207031</v>
      </c>
      <c r="G7531" s="7" t="n">
        <v>16</v>
      </c>
      <c r="H7531" s="7" t="n">
        <v>20000</v>
      </c>
      <c r="I7531" s="7" t="n">
        <v>1</v>
      </c>
    </row>
    <row r="7532" spans="1:8">
      <c r="A7532" t="s">
        <v>4</v>
      </c>
      <c r="B7532" s="4" t="s">
        <v>5</v>
      </c>
      <c r="C7532" s="4" t="s">
        <v>10</v>
      </c>
      <c r="D7532" s="4" t="s">
        <v>13</v>
      </c>
      <c r="E7532" s="4" t="s">
        <v>6</v>
      </c>
      <c r="F7532" s="4" t="s">
        <v>24</v>
      </c>
      <c r="G7532" s="4" t="s">
        <v>24</v>
      </c>
      <c r="H7532" s="4" t="s">
        <v>24</v>
      </c>
    </row>
    <row r="7533" spans="1:8">
      <c r="A7533" t="n">
        <v>58939</v>
      </c>
      <c r="B7533" s="55" t="n">
        <v>48</v>
      </c>
      <c r="C7533" s="7" t="n">
        <v>29</v>
      </c>
      <c r="D7533" s="7" t="n">
        <v>0</v>
      </c>
      <c r="E7533" s="7" t="s">
        <v>69</v>
      </c>
      <c r="F7533" s="7" t="n">
        <v>-1</v>
      </c>
      <c r="G7533" s="7" t="n">
        <v>1</v>
      </c>
      <c r="H7533" s="7" t="n">
        <v>1.40129846432482e-45</v>
      </c>
    </row>
    <row r="7534" spans="1:8">
      <c r="A7534" t="s">
        <v>4</v>
      </c>
      <c r="B7534" s="4" t="s">
        <v>5</v>
      </c>
      <c r="C7534" s="4" t="s">
        <v>13</v>
      </c>
      <c r="D7534" s="4" t="s">
        <v>10</v>
      </c>
      <c r="E7534" s="4" t="s">
        <v>6</v>
      </c>
      <c r="F7534" s="4" t="s">
        <v>6</v>
      </c>
      <c r="G7534" s="4" t="s">
        <v>6</v>
      </c>
      <c r="H7534" s="4" t="s">
        <v>6</v>
      </c>
    </row>
    <row r="7535" spans="1:8">
      <c r="A7535" t="n">
        <v>58968</v>
      </c>
      <c r="B7535" s="48" t="n">
        <v>51</v>
      </c>
      <c r="C7535" s="7" t="n">
        <v>3</v>
      </c>
      <c r="D7535" s="7" t="n">
        <v>27</v>
      </c>
      <c r="E7535" s="7" t="s">
        <v>564</v>
      </c>
      <c r="F7535" s="7" t="s">
        <v>298</v>
      </c>
      <c r="G7535" s="7" t="s">
        <v>79</v>
      </c>
      <c r="H7535" s="7" t="s">
        <v>78</v>
      </c>
    </row>
    <row r="7536" spans="1:8">
      <c r="A7536" t="s">
        <v>4</v>
      </c>
      <c r="B7536" s="4" t="s">
        <v>5</v>
      </c>
      <c r="C7536" s="4" t="s">
        <v>13</v>
      </c>
      <c r="D7536" s="4" t="s">
        <v>10</v>
      </c>
    </row>
    <row r="7537" spans="1:9">
      <c r="A7537" t="n">
        <v>58981</v>
      </c>
      <c r="B7537" s="22" t="n">
        <v>58</v>
      </c>
      <c r="C7537" s="7" t="n">
        <v>255</v>
      </c>
      <c r="D7537" s="7" t="n">
        <v>0</v>
      </c>
    </row>
    <row r="7538" spans="1:9">
      <c r="A7538" t="s">
        <v>4</v>
      </c>
      <c r="B7538" s="4" t="s">
        <v>5</v>
      </c>
      <c r="C7538" s="4" t="s">
        <v>13</v>
      </c>
      <c r="D7538" s="4" t="s">
        <v>10</v>
      </c>
      <c r="E7538" s="4" t="s">
        <v>6</v>
      </c>
    </row>
    <row r="7539" spans="1:9">
      <c r="A7539" t="n">
        <v>58985</v>
      </c>
      <c r="B7539" s="48" t="n">
        <v>51</v>
      </c>
      <c r="C7539" s="7" t="n">
        <v>4</v>
      </c>
      <c r="D7539" s="7" t="n">
        <v>29</v>
      </c>
      <c r="E7539" s="7" t="s">
        <v>237</v>
      </c>
    </row>
    <row r="7540" spans="1:9">
      <c r="A7540" t="s">
        <v>4</v>
      </c>
      <c r="B7540" s="4" t="s">
        <v>5</v>
      </c>
      <c r="C7540" s="4" t="s">
        <v>10</v>
      </c>
    </row>
    <row r="7541" spans="1:9">
      <c r="A7541" t="n">
        <v>58998</v>
      </c>
      <c r="B7541" s="32" t="n">
        <v>16</v>
      </c>
      <c r="C7541" s="7" t="n">
        <v>0</v>
      </c>
    </row>
    <row r="7542" spans="1:9">
      <c r="A7542" t="s">
        <v>4</v>
      </c>
      <c r="B7542" s="4" t="s">
        <v>5</v>
      </c>
      <c r="C7542" s="4" t="s">
        <v>10</v>
      </c>
      <c r="D7542" s="4" t="s">
        <v>13</v>
      </c>
      <c r="E7542" s="4" t="s">
        <v>9</v>
      </c>
      <c r="F7542" s="4" t="s">
        <v>81</v>
      </c>
      <c r="G7542" s="4" t="s">
        <v>13</v>
      </c>
      <c r="H7542" s="4" t="s">
        <v>13</v>
      </c>
    </row>
    <row r="7543" spans="1:9">
      <c r="A7543" t="n">
        <v>59001</v>
      </c>
      <c r="B7543" s="49" t="n">
        <v>26</v>
      </c>
      <c r="C7543" s="7" t="n">
        <v>29</v>
      </c>
      <c r="D7543" s="7" t="n">
        <v>17</v>
      </c>
      <c r="E7543" s="7" t="n">
        <v>39347</v>
      </c>
      <c r="F7543" s="7" t="s">
        <v>565</v>
      </c>
      <c r="G7543" s="7" t="n">
        <v>2</v>
      </c>
      <c r="H7543" s="7" t="n">
        <v>0</v>
      </c>
    </row>
    <row r="7544" spans="1:9">
      <c r="A7544" t="s">
        <v>4</v>
      </c>
      <c r="B7544" s="4" t="s">
        <v>5</v>
      </c>
    </row>
    <row r="7545" spans="1:9">
      <c r="A7545" t="n">
        <v>59030</v>
      </c>
      <c r="B7545" s="50" t="n">
        <v>28</v>
      </c>
    </row>
    <row r="7546" spans="1:9">
      <c r="A7546" t="s">
        <v>4</v>
      </c>
      <c r="B7546" s="4" t="s">
        <v>5</v>
      </c>
      <c r="C7546" s="4" t="s">
        <v>13</v>
      </c>
      <c r="D7546" s="4" t="s">
        <v>10</v>
      </c>
      <c r="E7546" s="4" t="s">
        <v>6</v>
      </c>
    </row>
    <row r="7547" spans="1:9">
      <c r="A7547" t="n">
        <v>59031</v>
      </c>
      <c r="B7547" s="48" t="n">
        <v>51</v>
      </c>
      <c r="C7547" s="7" t="n">
        <v>4</v>
      </c>
      <c r="D7547" s="7" t="n">
        <v>29</v>
      </c>
      <c r="E7547" s="7" t="s">
        <v>283</v>
      </c>
    </row>
    <row r="7548" spans="1:9">
      <c r="A7548" t="s">
        <v>4</v>
      </c>
      <c r="B7548" s="4" t="s">
        <v>5</v>
      </c>
      <c r="C7548" s="4" t="s">
        <v>10</v>
      </c>
    </row>
    <row r="7549" spans="1:9">
      <c r="A7549" t="n">
        <v>59045</v>
      </c>
      <c r="B7549" s="32" t="n">
        <v>16</v>
      </c>
      <c r="C7549" s="7" t="n">
        <v>0</v>
      </c>
    </row>
    <row r="7550" spans="1:9">
      <c r="A7550" t="s">
        <v>4</v>
      </c>
      <c r="B7550" s="4" t="s">
        <v>5</v>
      </c>
      <c r="C7550" s="4" t="s">
        <v>10</v>
      </c>
      <c r="D7550" s="4" t="s">
        <v>13</v>
      </c>
      <c r="E7550" s="4" t="s">
        <v>9</v>
      </c>
      <c r="F7550" s="4" t="s">
        <v>81</v>
      </c>
      <c r="G7550" s="4" t="s">
        <v>13</v>
      </c>
      <c r="H7550" s="4" t="s">
        <v>13</v>
      </c>
    </row>
    <row r="7551" spans="1:9">
      <c r="A7551" t="n">
        <v>59048</v>
      </c>
      <c r="B7551" s="49" t="n">
        <v>26</v>
      </c>
      <c r="C7551" s="7" t="n">
        <v>29</v>
      </c>
      <c r="D7551" s="7" t="n">
        <v>17</v>
      </c>
      <c r="E7551" s="7" t="n">
        <v>39348</v>
      </c>
      <c r="F7551" s="7" t="s">
        <v>566</v>
      </c>
      <c r="G7551" s="7" t="n">
        <v>2</v>
      </c>
      <c r="H7551" s="7" t="n">
        <v>0</v>
      </c>
    </row>
    <row r="7552" spans="1:9">
      <c r="A7552" t="s">
        <v>4</v>
      </c>
      <c r="B7552" s="4" t="s">
        <v>5</v>
      </c>
      <c r="C7552" s="4" t="s">
        <v>10</v>
      </c>
    </row>
    <row r="7553" spans="1:8">
      <c r="A7553" t="n">
        <v>59143</v>
      </c>
      <c r="B7553" s="32" t="n">
        <v>16</v>
      </c>
      <c r="C7553" s="7" t="n">
        <v>2000</v>
      </c>
    </row>
    <row r="7554" spans="1:8">
      <c r="A7554" t="s">
        <v>4</v>
      </c>
      <c r="B7554" s="4" t="s">
        <v>5</v>
      </c>
      <c r="C7554" s="4" t="s">
        <v>13</v>
      </c>
      <c r="D7554" s="4" t="s">
        <v>10</v>
      </c>
      <c r="E7554" s="4" t="s">
        <v>6</v>
      </c>
      <c r="F7554" s="4" t="s">
        <v>6</v>
      </c>
      <c r="G7554" s="4" t="s">
        <v>6</v>
      </c>
      <c r="H7554" s="4" t="s">
        <v>6</v>
      </c>
    </row>
    <row r="7555" spans="1:8">
      <c r="A7555" t="n">
        <v>59146</v>
      </c>
      <c r="B7555" s="48" t="n">
        <v>51</v>
      </c>
      <c r="C7555" s="7" t="n">
        <v>3</v>
      </c>
      <c r="D7555" s="7" t="n">
        <v>29</v>
      </c>
      <c r="E7555" s="7" t="s">
        <v>295</v>
      </c>
      <c r="F7555" s="7" t="s">
        <v>12</v>
      </c>
      <c r="G7555" s="7" t="s">
        <v>79</v>
      </c>
      <c r="H7555" s="7" t="s">
        <v>78</v>
      </c>
    </row>
    <row r="7556" spans="1:8">
      <c r="A7556" t="s">
        <v>4</v>
      </c>
      <c r="B7556" s="4" t="s">
        <v>5</v>
      </c>
    </row>
    <row r="7557" spans="1:8">
      <c r="A7557" t="n">
        <v>59158</v>
      </c>
      <c r="B7557" s="50" t="n">
        <v>28</v>
      </c>
    </row>
    <row r="7558" spans="1:8">
      <c r="A7558" t="s">
        <v>4</v>
      </c>
      <c r="B7558" s="4" t="s">
        <v>5</v>
      </c>
      <c r="C7558" s="4" t="s">
        <v>13</v>
      </c>
      <c r="D7558" s="4" t="s">
        <v>10</v>
      </c>
      <c r="E7558" s="4" t="s">
        <v>13</v>
      </c>
    </row>
    <row r="7559" spans="1:8">
      <c r="A7559" t="n">
        <v>59159</v>
      </c>
      <c r="B7559" s="13" t="n">
        <v>49</v>
      </c>
      <c r="C7559" s="7" t="n">
        <v>1</v>
      </c>
      <c r="D7559" s="7" t="n">
        <v>4000</v>
      </c>
      <c r="E7559" s="7" t="n">
        <v>0</v>
      </c>
    </row>
    <row r="7560" spans="1:8">
      <c r="A7560" t="s">
        <v>4</v>
      </c>
      <c r="B7560" s="4" t="s">
        <v>5</v>
      </c>
      <c r="C7560" s="4" t="s">
        <v>13</v>
      </c>
      <c r="D7560" s="4" t="s">
        <v>10</v>
      </c>
      <c r="E7560" s="4" t="s">
        <v>24</v>
      </c>
      <c r="F7560" s="4" t="s">
        <v>10</v>
      </c>
      <c r="G7560" s="4" t="s">
        <v>9</v>
      </c>
      <c r="H7560" s="4" t="s">
        <v>9</v>
      </c>
      <c r="I7560" s="4" t="s">
        <v>10</v>
      </c>
      <c r="J7560" s="4" t="s">
        <v>10</v>
      </c>
      <c r="K7560" s="4" t="s">
        <v>9</v>
      </c>
      <c r="L7560" s="4" t="s">
        <v>9</v>
      </c>
      <c r="M7560" s="4" t="s">
        <v>9</v>
      </c>
      <c r="N7560" s="4" t="s">
        <v>9</v>
      </c>
      <c r="O7560" s="4" t="s">
        <v>6</v>
      </c>
    </row>
    <row r="7561" spans="1:8">
      <c r="A7561" t="n">
        <v>59164</v>
      </c>
      <c r="B7561" s="15" t="n">
        <v>50</v>
      </c>
      <c r="C7561" s="7" t="n">
        <v>0</v>
      </c>
      <c r="D7561" s="7" t="n">
        <v>8060</v>
      </c>
      <c r="E7561" s="7" t="n">
        <v>0.200000002980232</v>
      </c>
      <c r="F7561" s="7" t="n">
        <v>1000</v>
      </c>
      <c r="G7561" s="7" t="n">
        <v>0</v>
      </c>
      <c r="H7561" s="7" t="n">
        <v>-1065353216</v>
      </c>
      <c r="I7561" s="7" t="n">
        <v>0</v>
      </c>
      <c r="J7561" s="7" t="n">
        <v>65533</v>
      </c>
      <c r="K7561" s="7" t="n">
        <v>0</v>
      </c>
      <c r="L7561" s="7" t="n">
        <v>0</v>
      </c>
      <c r="M7561" s="7" t="n">
        <v>0</v>
      </c>
      <c r="N7561" s="7" t="n">
        <v>0</v>
      </c>
      <c r="O7561" s="7" t="s">
        <v>12</v>
      </c>
    </row>
    <row r="7562" spans="1:8">
      <c r="A7562" t="s">
        <v>4</v>
      </c>
      <c r="B7562" s="4" t="s">
        <v>5</v>
      </c>
      <c r="C7562" s="4" t="s">
        <v>10</v>
      </c>
    </row>
    <row r="7563" spans="1:8">
      <c r="A7563" t="n">
        <v>59203</v>
      </c>
      <c r="B7563" s="32" t="n">
        <v>16</v>
      </c>
      <c r="C7563" s="7" t="n">
        <v>500</v>
      </c>
    </row>
    <row r="7564" spans="1:8">
      <c r="A7564" t="s">
        <v>4</v>
      </c>
      <c r="B7564" s="4" t="s">
        <v>5</v>
      </c>
      <c r="C7564" s="4" t="s">
        <v>13</v>
      </c>
      <c r="D7564" s="4" t="s">
        <v>10</v>
      </c>
      <c r="E7564" s="4" t="s">
        <v>10</v>
      </c>
      <c r="F7564" s="4" t="s">
        <v>13</v>
      </c>
    </row>
    <row r="7565" spans="1:8">
      <c r="A7565" t="n">
        <v>59206</v>
      </c>
      <c r="B7565" s="56" t="n">
        <v>25</v>
      </c>
      <c r="C7565" s="7" t="n">
        <v>1</v>
      </c>
      <c r="D7565" s="7" t="n">
        <v>60</v>
      </c>
      <c r="E7565" s="7" t="n">
        <v>640</v>
      </c>
      <c r="F7565" s="7" t="n">
        <v>2</v>
      </c>
    </row>
    <row r="7566" spans="1:8">
      <c r="A7566" t="s">
        <v>4</v>
      </c>
      <c r="B7566" s="4" t="s">
        <v>5</v>
      </c>
      <c r="C7566" s="4" t="s">
        <v>6</v>
      </c>
      <c r="D7566" s="4" t="s">
        <v>10</v>
      </c>
    </row>
    <row r="7567" spans="1:8">
      <c r="A7567" t="n">
        <v>59213</v>
      </c>
      <c r="B7567" s="74" t="n">
        <v>29</v>
      </c>
      <c r="C7567" s="7" t="s">
        <v>567</v>
      </c>
      <c r="D7567" s="7" t="n">
        <v>65533</v>
      </c>
    </row>
    <row r="7568" spans="1:8">
      <c r="A7568" t="s">
        <v>4</v>
      </c>
      <c r="B7568" s="4" t="s">
        <v>5</v>
      </c>
      <c r="C7568" s="4" t="s">
        <v>13</v>
      </c>
      <c r="D7568" s="4" t="s">
        <v>24</v>
      </c>
      <c r="E7568" s="4" t="s">
        <v>24</v>
      </c>
      <c r="F7568" s="4" t="s">
        <v>24</v>
      </c>
    </row>
    <row r="7569" spans="1:15">
      <c r="A7569" t="n">
        <v>59226</v>
      </c>
      <c r="B7569" s="39" t="n">
        <v>45</v>
      </c>
      <c r="C7569" s="7" t="n">
        <v>9</v>
      </c>
      <c r="D7569" s="7" t="n">
        <v>0.0199999995529652</v>
      </c>
      <c r="E7569" s="7" t="n">
        <v>0.0199999995529652</v>
      </c>
      <c r="F7569" s="7" t="n">
        <v>0.5</v>
      </c>
    </row>
    <row r="7570" spans="1:15">
      <c r="A7570" t="s">
        <v>4</v>
      </c>
      <c r="B7570" s="4" t="s">
        <v>5</v>
      </c>
      <c r="C7570" s="4" t="s">
        <v>13</v>
      </c>
      <c r="D7570" s="4" t="s">
        <v>10</v>
      </c>
      <c r="E7570" s="4" t="s">
        <v>6</v>
      </c>
    </row>
    <row r="7571" spans="1:15">
      <c r="A7571" t="n">
        <v>59240</v>
      </c>
      <c r="B7571" s="48" t="n">
        <v>51</v>
      </c>
      <c r="C7571" s="7" t="n">
        <v>4</v>
      </c>
      <c r="D7571" s="7" t="n">
        <v>7014</v>
      </c>
      <c r="E7571" s="7" t="s">
        <v>181</v>
      </c>
    </row>
    <row r="7572" spans="1:15">
      <c r="A7572" t="s">
        <v>4</v>
      </c>
      <c r="B7572" s="4" t="s">
        <v>5</v>
      </c>
      <c r="C7572" s="4" t="s">
        <v>10</v>
      </c>
    </row>
    <row r="7573" spans="1:15">
      <c r="A7573" t="n">
        <v>59253</v>
      </c>
      <c r="B7573" s="32" t="n">
        <v>16</v>
      </c>
      <c r="C7573" s="7" t="n">
        <v>0</v>
      </c>
    </row>
    <row r="7574" spans="1:15">
      <c r="A7574" t="s">
        <v>4</v>
      </c>
      <c r="B7574" s="4" t="s">
        <v>5</v>
      </c>
      <c r="C7574" s="4" t="s">
        <v>10</v>
      </c>
      <c r="D7574" s="4" t="s">
        <v>13</v>
      </c>
      <c r="E7574" s="4" t="s">
        <v>9</v>
      </c>
      <c r="F7574" s="4" t="s">
        <v>81</v>
      </c>
      <c r="G7574" s="4" t="s">
        <v>13</v>
      </c>
      <c r="H7574" s="4" t="s">
        <v>13</v>
      </c>
    </row>
    <row r="7575" spans="1:15">
      <c r="A7575" t="n">
        <v>59256</v>
      </c>
      <c r="B7575" s="49" t="n">
        <v>26</v>
      </c>
      <c r="C7575" s="7" t="n">
        <v>7014</v>
      </c>
      <c r="D7575" s="7" t="n">
        <v>17</v>
      </c>
      <c r="E7575" s="7" t="n">
        <v>61806</v>
      </c>
      <c r="F7575" s="7" t="s">
        <v>568</v>
      </c>
      <c r="G7575" s="7" t="n">
        <v>2</v>
      </c>
      <c r="H7575" s="7" t="n">
        <v>0</v>
      </c>
    </row>
    <row r="7576" spans="1:15">
      <c r="A7576" t="s">
        <v>4</v>
      </c>
      <c r="B7576" s="4" t="s">
        <v>5</v>
      </c>
    </row>
    <row r="7577" spans="1:15">
      <c r="A7577" t="n">
        <v>59317</v>
      </c>
      <c r="B7577" s="50" t="n">
        <v>28</v>
      </c>
    </row>
    <row r="7578" spans="1:15">
      <c r="A7578" t="s">
        <v>4</v>
      </c>
      <c r="B7578" s="4" t="s">
        <v>5</v>
      </c>
      <c r="C7578" s="4" t="s">
        <v>6</v>
      </c>
      <c r="D7578" s="4" t="s">
        <v>10</v>
      </c>
    </row>
    <row r="7579" spans="1:15">
      <c r="A7579" t="n">
        <v>59318</v>
      </c>
      <c r="B7579" s="74" t="n">
        <v>29</v>
      </c>
      <c r="C7579" s="7" t="s">
        <v>12</v>
      </c>
      <c r="D7579" s="7" t="n">
        <v>65533</v>
      </c>
    </row>
    <row r="7580" spans="1:15">
      <c r="A7580" t="s">
        <v>4</v>
      </c>
      <c r="B7580" s="4" t="s">
        <v>5</v>
      </c>
      <c r="C7580" s="4" t="s">
        <v>13</v>
      </c>
      <c r="D7580" s="4" t="s">
        <v>10</v>
      </c>
      <c r="E7580" s="4" t="s">
        <v>10</v>
      </c>
      <c r="F7580" s="4" t="s">
        <v>13</v>
      </c>
    </row>
    <row r="7581" spans="1:15">
      <c r="A7581" t="n">
        <v>59322</v>
      </c>
      <c r="B7581" s="56" t="n">
        <v>25</v>
      </c>
      <c r="C7581" s="7" t="n">
        <v>1</v>
      </c>
      <c r="D7581" s="7" t="n">
        <v>65535</v>
      </c>
      <c r="E7581" s="7" t="n">
        <v>65535</v>
      </c>
      <c r="F7581" s="7" t="n">
        <v>0</v>
      </c>
    </row>
    <row r="7582" spans="1:15">
      <c r="A7582" t="s">
        <v>4</v>
      </c>
      <c r="B7582" s="4" t="s">
        <v>5</v>
      </c>
      <c r="C7582" s="4" t="s">
        <v>10</v>
      </c>
      <c r="D7582" s="4" t="s">
        <v>13</v>
      </c>
      <c r="E7582" s="4" t="s">
        <v>24</v>
      </c>
      <c r="F7582" s="4" t="s">
        <v>10</v>
      </c>
    </row>
    <row r="7583" spans="1:15">
      <c r="A7583" t="n">
        <v>59329</v>
      </c>
      <c r="B7583" s="52" t="n">
        <v>59</v>
      </c>
      <c r="C7583" s="7" t="n">
        <v>27</v>
      </c>
      <c r="D7583" s="7" t="n">
        <v>13</v>
      </c>
      <c r="E7583" s="7" t="n">
        <v>0.150000005960464</v>
      </c>
      <c r="F7583" s="7" t="n">
        <v>0</v>
      </c>
    </row>
    <row r="7584" spans="1:15">
      <c r="A7584" t="s">
        <v>4</v>
      </c>
      <c r="B7584" s="4" t="s">
        <v>5</v>
      </c>
      <c r="C7584" s="4" t="s">
        <v>10</v>
      </c>
      <c r="D7584" s="4" t="s">
        <v>13</v>
      </c>
      <c r="E7584" s="4" t="s">
        <v>24</v>
      </c>
      <c r="F7584" s="4" t="s">
        <v>10</v>
      </c>
    </row>
    <row r="7585" spans="1:8">
      <c r="A7585" t="n">
        <v>59339</v>
      </c>
      <c r="B7585" s="52" t="n">
        <v>59</v>
      </c>
      <c r="C7585" s="7" t="n">
        <v>27</v>
      </c>
      <c r="D7585" s="7" t="n">
        <v>13</v>
      </c>
      <c r="E7585" s="7" t="n">
        <v>0.150000005960464</v>
      </c>
      <c r="F7585" s="7" t="n">
        <v>0</v>
      </c>
    </row>
    <row r="7586" spans="1:8">
      <c r="A7586" t="s">
        <v>4</v>
      </c>
      <c r="B7586" s="4" t="s">
        <v>5</v>
      </c>
      <c r="C7586" s="4" t="s">
        <v>13</v>
      </c>
      <c r="D7586" s="4" t="s">
        <v>10</v>
      </c>
      <c r="E7586" s="4" t="s">
        <v>6</v>
      </c>
      <c r="F7586" s="4" t="s">
        <v>6</v>
      </c>
      <c r="G7586" s="4" t="s">
        <v>6</v>
      </c>
      <c r="H7586" s="4" t="s">
        <v>6</v>
      </c>
    </row>
    <row r="7587" spans="1:8">
      <c r="A7587" t="n">
        <v>59349</v>
      </c>
      <c r="B7587" s="48" t="n">
        <v>51</v>
      </c>
      <c r="C7587" s="7" t="n">
        <v>3</v>
      </c>
      <c r="D7587" s="7" t="n">
        <v>27</v>
      </c>
      <c r="E7587" s="7" t="s">
        <v>77</v>
      </c>
      <c r="F7587" s="7" t="s">
        <v>78</v>
      </c>
      <c r="G7587" s="7" t="s">
        <v>79</v>
      </c>
      <c r="H7587" s="7" t="s">
        <v>78</v>
      </c>
    </row>
    <row r="7588" spans="1:8">
      <c r="A7588" t="s">
        <v>4</v>
      </c>
      <c r="B7588" s="4" t="s">
        <v>5</v>
      </c>
      <c r="C7588" s="4" t="s">
        <v>13</v>
      </c>
      <c r="D7588" s="4" t="s">
        <v>10</v>
      </c>
      <c r="E7588" s="4" t="s">
        <v>6</v>
      </c>
      <c r="F7588" s="4" t="s">
        <v>6</v>
      </c>
      <c r="G7588" s="4" t="s">
        <v>6</v>
      </c>
      <c r="H7588" s="4" t="s">
        <v>6</v>
      </c>
    </row>
    <row r="7589" spans="1:8">
      <c r="A7589" t="n">
        <v>59362</v>
      </c>
      <c r="B7589" s="48" t="n">
        <v>51</v>
      </c>
      <c r="C7589" s="7" t="n">
        <v>3</v>
      </c>
      <c r="D7589" s="7" t="n">
        <v>29</v>
      </c>
      <c r="E7589" s="7" t="s">
        <v>77</v>
      </c>
      <c r="F7589" s="7" t="s">
        <v>223</v>
      </c>
      <c r="G7589" s="7" t="s">
        <v>79</v>
      </c>
      <c r="H7589" s="7" t="s">
        <v>78</v>
      </c>
    </row>
    <row r="7590" spans="1:8">
      <c r="A7590" t="s">
        <v>4</v>
      </c>
      <c r="B7590" s="4" t="s">
        <v>5</v>
      </c>
      <c r="C7590" s="4" t="s">
        <v>13</v>
      </c>
      <c r="D7590" s="4" t="s">
        <v>10</v>
      </c>
      <c r="E7590" s="4" t="s">
        <v>10</v>
      </c>
      <c r="F7590" s="4" t="s">
        <v>9</v>
      </c>
    </row>
    <row r="7591" spans="1:8">
      <c r="A7591" t="n">
        <v>59375</v>
      </c>
      <c r="B7591" s="40" t="n">
        <v>84</v>
      </c>
      <c r="C7591" s="7" t="n">
        <v>1</v>
      </c>
      <c r="D7591" s="7" t="n">
        <v>0</v>
      </c>
      <c r="E7591" s="7" t="n">
        <v>1000</v>
      </c>
      <c r="F7591" s="7" t="n">
        <v>0</v>
      </c>
    </row>
    <row r="7592" spans="1:8">
      <c r="A7592" t="s">
        <v>4</v>
      </c>
      <c r="B7592" s="4" t="s">
        <v>5</v>
      </c>
      <c r="C7592" s="4" t="s">
        <v>13</v>
      </c>
      <c r="D7592" s="4" t="s">
        <v>10</v>
      </c>
      <c r="E7592" s="4" t="s">
        <v>13</v>
      </c>
    </row>
    <row r="7593" spans="1:8">
      <c r="A7593" t="n">
        <v>59385</v>
      </c>
      <c r="B7593" s="66" t="n">
        <v>39</v>
      </c>
      <c r="C7593" s="7" t="n">
        <v>14</v>
      </c>
      <c r="D7593" s="7" t="n">
        <v>27</v>
      </c>
      <c r="E7593" s="7" t="n">
        <v>100</v>
      </c>
    </row>
    <row r="7594" spans="1:8">
      <c r="A7594" t="s">
        <v>4</v>
      </c>
      <c r="B7594" s="4" t="s">
        <v>5</v>
      </c>
      <c r="C7594" s="4" t="s">
        <v>13</v>
      </c>
      <c r="D7594" s="4" t="s">
        <v>10</v>
      </c>
      <c r="E7594" s="4" t="s">
        <v>10</v>
      </c>
    </row>
    <row r="7595" spans="1:8">
      <c r="A7595" t="n">
        <v>59390</v>
      </c>
      <c r="B7595" s="15" t="n">
        <v>50</v>
      </c>
      <c r="C7595" s="7" t="n">
        <v>1</v>
      </c>
      <c r="D7595" s="7" t="n">
        <v>4520</v>
      </c>
      <c r="E7595" s="7" t="n">
        <v>2500</v>
      </c>
    </row>
    <row r="7596" spans="1:8">
      <c r="A7596" t="s">
        <v>4</v>
      </c>
      <c r="B7596" s="4" t="s">
        <v>5</v>
      </c>
      <c r="C7596" s="4" t="s">
        <v>13</v>
      </c>
      <c r="D7596" s="4" t="s">
        <v>10</v>
      </c>
      <c r="E7596" s="4" t="s">
        <v>10</v>
      </c>
    </row>
    <row r="7597" spans="1:8">
      <c r="A7597" t="n">
        <v>59396</v>
      </c>
      <c r="B7597" s="15" t="n">
        <v>50</v>
      </c>
      <c r="C7597" s="7" t="n">
        <v>1</v>
      </c>
      <c r="D7597" s="7" t="n">
        <v>5045</v>
      </c>
      <c r="E7597" s="7" t="n">
        <v>2500</v>
      </c>
    </row>
    <row r="7598" spans="1:8">
      <c r="A7598" t="s">
        <v>4</v>
      </c>
      <c r="B7598" s="4" t="s">
        <v>5</v>
      </c>
      <c r="C7598" s="4" t="s">
        <v>10</v>
      </c>
    </row>
    <row r="7599" spans="1:8">
      <c r="A7599" t="n">
        <v>59402</v>
      </c>
      <c r="B7599" s="32" t="n">
        <v>16</v>
      </c>
      <c r="C7599" s="7" t="n">
        <v>2000</v>
      </c>
    </row>
    <row r="7600" spans="1:8">
      <c r="A7600" t="s">
        <v>4</v>
      </c>
      <c r="B7600" s="4" t="s">
        <v>5</v>
      </c>
      <c r="C7600" s="4" t="s">
        <v>10</v>
      </c>
      <c r="D7600" s="4" t="s">
        <v>13</v>
      </c>
      <c r="E7600" s="4" t="s">
        <v>6</v>
      </c>
      <c r="F7600" s="4" t="s">
        <v>24</v>
      </c>
      <c r="G7600" s="4" t="s">
        <v>24</v>
      </c>
      <c r="H7600" s="4" t="s">
        <v>24</v>
      </c>
    </row>
    <row r="7601" spans="1:8">
      <c r="A7601" t="n">
        <v>59405</v>
      </c>
      <c r="B7601" s="55" t="n">
        <v>48</v>
      </c>
      <c r="C7601" s="7" t="n">
        <v>27</v>
      </c>
      <c r="D7601" s="7" t="n">
        <v>0</v>
      </c>
      <c r="E7601" s="7" t="s">
        <v>54</v>
      </c>
      <c r="F7601" s="7" t="n">
        <v>0.5</v>
      </c>
      <c r="G7601" s="7" t="n">
        <v>1</v>
      </c>
      <c r="H7601" s="7" t="n">
        <v>0</v>
      </c>
    </row>
    <row r="7602" spans="1:8">
      <c r="A7602" t="s">
        <v>4</v>
      </c>
      <c r="B7602" s="4" t="s">
        <v>5</v>
      </c>
      <c r="C7602" s="4" t="s">
        <v>10</v>
      </c>
      <c r="D7602" s="4" t="s">
        <v>24</v>
      </c>
      <c r="E7602" s="4" t="s">
        <v>24</v>
      </c>
      <c r="F7602" s="4" t="s">
        <v>24</v>
      </c>
      <c r="G7602" s="4" t="s">
        <v>10</v>
      </c>
      <c r="H7602" s="4" t="s">
        <v>10</v>
      </c>
    </row>
    <row r="7603" spans="1:8">
      <c r="A7603" t="n">
        <v>59429</v>
      </c>
      <c r="B7603" s="44" t="n">
        <v>60</v>
      </c>
      <c r="C7603" s="7" t="n">
        <v>27</v>
      </c>
      <c r="D7603" s="7" t="n">
        <v>45</v>
      </c>
      <c r="E7603" s="7" t="n">
        <v>0</v>
      </c>
      <c r="F7603" s="7" t="n">
        <v>0</v>
      </c>
      <c r="G7603" s="7" t="n">
        <v>1000</v>
      </c>
      <c r="H7603" s="7" t="n">
        <v>0</v>
      </c>
    </row>
    <row r="7604" spans="1:8">
      <c r="A7604" t="s">
        <v>4</v>
      </c>
      <c r="B7604" s="4" t="s">
        <v>5</v>
      </c>
      <c r="C7604" s="4" t="s">
        <v>10</v>
      </c>
    </row>
    <row r="7605" spans="1:8">
      <c r="A7605" t="n">
        <v>59448</v>
      </c>
      <c r="B7605" s="32" t="n">
        <v>16</v>
      </c>
      <c r="C7605" s="7" t="n">
        <v>500</v>
      </c>
    </row>
    <row r="7606" spans="1:8">
      <c r="A7606" t="s">
        <v>4</v>
      </c>
      <c r="B7606" s="4" t="s">
        <v>5</v>
      </c>
      <c r="C7606" s="4" t="s">
        <v>13</v>
      </c>
      <c r="D7606" s="4" t="s">
        <v>10</v>
      </c>
      <c r="E7606" s="4" t="s">
        <v>6</v>
      </c>
    </row>
    <row r="7607" spans="1:8">
      <c r="A7607" t="n">
        <v>59451</v>
      </c>
      <c r="B7607" s="48" t="n">
        <v>51</v>
      </c>
      <c r="C7607" s="7" t="n">
        <v>4</v>
      </c>
      <c r="D7607" s="7" t="n">
        <v>27</v>
      </c>
      <c r="E7607" s="7" t="s">
        <v>508</v>
      </c>
    </row>
    <row r="7608" spans="1:8">
      <c r="A7608" t="s">
        <v>4</v>
      </c>
      <c r="B7608" s="4" t="s">
        <v>5</v>
      </c>
      <c r="C7608" s="4" t="s">
        <v>10</v>
      </c>
    </row>
    <row r="7609" spans="1:8">
      <c r="A7609" t="n">
        <v>59465</v>
      </c>
      <c r="B7609" s="32" t="n">
        <v>16</v>
      </c>
      <c r="C7609" s="7" t="n">
        <v>0</v>
      </c>
    </row>
    <row r="7610" spans="1:8">
      <c r="A7610" t="s">
        <v>4</v>
      </c>
      <c r="B7610" s="4" t="s">
        <v>5</v>
      </c>
      <c r="C7610" s="4" t="s">
        <v>10</v>
      </c>
      <c r="D7610" s="4" t="s">
        <v>13</v>
      </c>
      <c r="E7610" s="4" t="s">
        <v>9</v>
      </c>
      <c r="F7610" s="4" t="s">
        <v>81</v>
      </c>
      <c r="G7610" s="4" t="s">
        <v>13</v>
      </c>
      <c r="H7610" s="4" t="s">
        <v>13</v>
      </c>
    </row>
    <row r="7611" spans="1:8">
      <c r="A7611" t="n">
        <v>59468</v>
      </c>
      <c r="B7611" s="49" t="n">
        <v>26</v>
      </c>
      <c r="C7611" s="7" t="n">
        <v>27</v>
      </c>
      <c r="D7611" s="7" t="n">
        <v>17</v>
      </c>
      <c r="E7611" s="7" t="n">
        <v>31338</v>
      </c>
      <c r="F7611" s="7" t="s">
        <v>569</v>
      </c>
      <c r="G7611" s="7" t="n">
        <v>2</v>
      </c>
      <c r="H7611" s="7" t="n">
        <v>0</v>
      </c>
    </row>
    <row r="7612" spans="1:8">
      <c r="A7612" t="s">
        <v>4</v>
      </c>
      <c r="B7612" s="4" t="s">
        <v>5</v>
      </c>
    </row>
    <row r="7613" spans="1:8">
      <c r="A7613" t="n">
        <v>59493</v>
      </c>
      <c r="B7613" s="50" t="n">
        <v>28</v>
      </c>
    </row>
    <row r="7614" spans="1:8">
      <c r="A7614" t="s">
        <v>4</v>
      </c>
      <c r="B7614" s="4" t="s">
        <v>5</v>
      </c>
      <c r="C7614" s="4" t="s">
        <v>13</v>
      </c>
      <c r="D7614" s="4" t="s">
        <v>10</v>
      </c>
      <c r="E7614" s="4" t="s">
        <v>10</v>
      </c>
      <c r="F7614" s="4" t="s">
        <v>13</v>
      </c>
    </row>
    <row r="7615" spans="1:8">
      <c r="A7615" t="n">
        <v>59494</v>
      </c>
      <c r="B7615" s="56" t="n">
        <v>25</v>
      </c>
      <c r="C7615" s="7" t="n">
        <v>1</v>
      </c>
      <c r="D7615" s="7" t="n">
        <v>260</v>
      </c>
      <c r="E7615" s="7" t="n">
        <v>640</v>
      </c>
      <c r="F7615" s="7" t="n">
        <v>1</v>
      </c>
    </row>
    <row r="7616" spans="1:8">
      <c r="A7616" t="s">
        <v>4</v>
      </c>
      <c r="B7616" s="4" t="s">
        <v>5</v>
      </c>
      <c r="C7616" s="4" t="s">
        <v>13</v>
      </c>
      <c r="D7616" s="4" t="s">
        <v>10</v>
      </c>
      <c r="E7616" s="4" t="s">
        <v>6</v>
      </c>
    </row>
    <row r="7617" spans="1:8">
      <c r="A7617" t="n">
        <v>59501</v>
      </c>
      <c r="B7617" s="48" t="n">
        <v>51</v>
      </c>
      <c r="C7617" s="7" t="n">
        <v>4</v>
      </c>
      <c r="D7617" s="7" t="n">
        <v>6</v>
      </c>
      <c r="E7617" s="7" t="s">
        <v>80</v>
      </c>
    </row>
    <row r="7618" spans="1:8">
      <c r="A7618" t="s">
        <v>4</v>
      </c>
      <c r="B7618" s="4" t="s">
        <v>5</v>
      </c>
      <c r="C7618" s="4" t="s">
        <v>10</v>
      </c>
    </row>
    <row r="7619" spans="1:8">
      <c r="A7619" t="n">
        <v>59515</v>
      </c>
      <c r="B7619" s="32" t="n">
        <v>16</v>
      </c>
      <c r="C7619" s="7" t="n">
        <v>0</v>
      </c>
    </row>
    <row r="7620" spans="1:8">
      <c r="A7620" t="s">
        <v>4</v>
      </c>
      <c r="B7620" s="4" t="s">
        <v>5</v>
      </c>
      <c r="C7620" s="4" t="s">
        <v>10</v>
      </c>
      <c r="D7620" s="4" t="s">
        <v>13</v>
      </c>
      <c r="E7620" s="4" t="s">
        <v>9</v>
      </c>
      <c r="F7620" s="4" t="s">
        <v>81</v>
      </c>
      <c r="G7620" s="4" t="s">
        <v>13</v>
      </c>
      <c r="H7620" s="4" t="s">
        <v>13</v>
      </c>
    </row>
    <row r="7621" spans="1:8">
      <c r="A7621" t="n">
        <v>59518</v>
      </c>
      <c r="B7621" s="49" t="n">
        <v>26</v>
      </c>
      <c r="C7621" s="7" t="n">
        <v>6</v>
      </c>
      <c r="D7621" s="7" t="n">
        <v>17</v>
      </c>
      <c r="E7621" s="7" t="n">
        <v>8382</v>
      </c>
      <c r="F7621" s="7" t="s">
        <v>570</v>
      </c>
      <c r="G7621" s="7" t="n">
        <v>2</v>
      </c>
      <c r="H7621" s="7" t="n">
        <v>0</v>
      </c>
    </row>
    <row r="7622" spans="1:8">
      <c r="A7622" t="s">
        <v>4</v>
      </c>
      <c r="B7622" s="4" t="s">
        <v>5</v>
      </c>
    </row>
    <row r="7623" spans="1:8">
      <c r="A7623" t="n">
        <v>59552</v>
      </c>
      <c r="B7623" s="50" t="n">
        <v>28</v>
      </c>
    </row>
    <row r="7624" spans="1:8">
      <c r="A7624" t="s">
        <v>4</v>
      </c>
      <c r="B7624" s="4" t="s">
        <v>5</v>
      </c>
      <c r="C7624" s="4" t="s">
        <v>10</v>
      </c>
      <c r="D7624" s="4" t="s">
        <v>13</v>
      </c>
    </row>
    <row r="7625" spans="1:8">
      <c r="A7625" t="n">
        <v>59553</v>
      </c>
      <c r="B7625" s="51" t="n">
        <v>89</v>
      </c>
      <c r="C7625" s="7" t="n">
        <v>65533</v>
      </c>
      <c r="D7625" s="7" t="n">
        <v>1</v>
      </c>
    </row>
    <row r="7626" spans="1:8">
      <c r="A7626" t="s">
        <v>4</v>
      </c>
      <c r="B7626" s="4" t="s">
        <v>5</v>
      </c>
      <c r="C7626" s="4" t="s">
        <v>13</v>
      </c>
      <c r="D7626" s="4" t="s">
        <v>10</v>
      </c>
      <c r="E7626" s="4" t="s">
        <v>10</v>
      </c>
      <c r="F7626" s="4" t="s">
        <v>13</v>
      </c>
    </row>
    <row r="7627" spans="1:8">
      <c r="A7627" t="n">
        <v>59557</v>
      </c>
      <c r="B7627" s="56" t="n">
        <v>25</v>
      </c>
      <c r="C7627" s="7" t="n">
        <v>1</v>
      </c>
      <c r="D7627" s="7" t="n">
        <v>65535</v>
      </c>
      <c r="E7627" s="7" t="n">
        <v>65535</v>
      </c>
      <c r="F7627" s="7" t="n">
        <v>0</v>
      </c>
    </row>
    <row r="7628" spans="1:8">
      <c r="A7628" t="s">
        <v>4</v>
      </c>
      <c r="B7628" s="4" t="s">
        <v>5</v>
      </c>
      <c r="C7628" s="4" t="s">
        <v>13</v>
      </c>
      <c r="D7628" s="4" t="s">
        <v>10</v>
      </c>
      <c r="E7628" s="4" t="s">
        <v>24</v>
      </c>
    </row>
    <row r="7629" spans="1:8">
      <c r="A7629" t="n">
        <v>59564</v>
      </c>
      <c r="B7629" s="22" t="n">
        <v>58</v>
      </c>
      <c r="C7629" s="7" t="n">
        <v>101</v>
      </c>
      <c r="D7629" s="7" t="n">
        <v>500</v>
      </c>
      <c r="E7629" s="7" t="n">
        <v>1</v>
      </c>
    </row>
    <row r="7630" spans="1:8">
      <c r="A7630" t="s">
        <v>4</v>
      </c>
      <c r="B7630" s="4" t="s">
        <v>5</v>
      </c>
      <c r="C7630" s="4" t="s">
        <v>13</v>
      </c>
      <c r="D7630" s="4" t="s">
        <v>10</v>
      </c>
    </row>
    <row r="7631" spans="1:8">
      <c r="A7631" t="n">
        <v>59572</v>
      </c>
      <c r="B7631" s="22" t="n">
        <v>58</v>
      </c>
      <c r="C7631" s="7" t="n">
        <v>254</v>
      </c>
      <c r="D7631" s="7" t="n">
        <v>0</v>
      </c>
    </row>
    <row r="7632" spans="1:8">
      <c r="A7632" t="s">
        <v>4</v>
      </c>
      <c r="B7632" s="4" t="s">
        <v>5</v>
      </c>
      <c r="C7632" s="4" t="s">
        <v>13</v>
      </c>
    </row>
    <row r="7633" spans="1:8">
      <c r="A7633" t="n">
        <v>59576</v>
      </c>
      <c r="B7633" s="43" t="n">
        <v>116</v>
      </c>
      <c r="C7633" s="7" t="n">
        <v>0</v>
      </c>
    </row>
    <row r="7634" spans="1:8">
      <c r="A7634" t="s">
        <v>4</v>
      </c>
      <c r="B7634" s="4" t="s">
        <v>5</v>
      </c>
      <c r="C7634" s="4" t="s">
        <v>13</v>
      </c>
      <c r="D7634" s="4" t="s">
        <v>10</v>
      </c>
    </row>
    <row r="7635" spans="1:8">
      <c r="A7635" t="n">
        <v>59578</v>
      </c>
      <c r="B7635" s="43" t="n">
        <v>116</v>
      </c>
      <c r="C7635" s="7" t="n">
        <v>2</v>
      </c>
      <c r="D7635" s="7" t="n">
        <v>1</v>
      </c>
    </row>
    <row r="7636" spans="1:8">
      <c r="A7636" t="s">
        <v>4</v>
      </c>
      <c r="B7636" s="4" t="s">
        <v>5</v>
      </c>
      <c r="C7636" s="4" t="s">
        <v>13</v>
      </c>
      <c r="D7636" s="4" t="s">
        <v>9</v>
      </c>
    </row>
    <row r="7637" spans="1:8">
      <c r="A7637" t="n">
        <v>59582</v>
      </c>
      <c r="B7637" s="43" t="n">
        <v>116</v>
      </c>
      <c r="C7637" s="7" t="n">
        <v>5</v>
      </c>
      <c r="D7637" s="7" t="n">
        <v>1128792064</v>
      </c>
    </row>
    <row r="7638" spans="1:8">
      <c r="A7638" t="s">
        <v>4</v>
      </c>
      <c r="B7638" s="4" t="s">
        <v>5</v>
      </c>
      <c r="C7638" s="4" t="s">
        <v>13</v>
      </c>
      <c r="D7638" s="4" t="s">
        <v>10</v>
      </c>
    </row>
    <row r="7639" spans="1:8">
      <c r="A7639" t="n">
        <v>59588</v>
      </c>
      <c r="B7639" s="43" t="n">
        <v>116</v>
      </c>
      <c r="C7639" s="7" t="n">
        <v>6</v>
      </c>
      <c r="D7639" s="7" t="n">
        <v>1</v>
      </c>
    </row>
    <row r="7640" spans="1:8">
      <c r="A7640" t="s">
        <v>4</v>
      </c>
      <c r="B7640" s="4" t="s">
        <v>5</v>
      </c>
      <c r="C7640" s="4" t="s">
        <v>13</v>
      </c>
      <c r="D7640" s="4" t="s">
        <v>13</v>
      </c>
      <c r="E7640" s="4" t="s">
        <v>13</v>
      </c>
      <c r="F7640" s="4" t="s">
        <v>13</v>
      </c>
    </row>
    <row r="7641" spans="1:8">
      <c r="A7641" t="n">
        <v>59592</v>
      </c>
      <c r="B7641" s="8" t="n">
        <v>14</v>
      </c>
      <c r="C7641" s="7" t="n">
        <v>0</v>
      </c>
      <c r="D7641" s="7" t="n">
        <v>0</v>
      </c>
      <c r="E7641" s="7" t="n">
        <v>32</v>
      </c>
      <c r="F7641" s="7" t="n">
        <v>0</v>
      </c>
    </row>
    <row r="7642" spans="1:8">
      <c r="A7642" t="s">
        <v>4</v>
      </c>
      <c r="B7642" s="4" t="s">
        <v>5</v>
      </c>
      <c r="C7642" s="4" t="s">
        <v>13</v>
      </c>
      <c r="D7642" s="4" t="s">
        <v>13</v>
      </c>
      <c r="E7642" s="4" t="s">
        <v>24</v>
      </c>
      <c r="F7642" s="4" t="s">
        <v>24</v>
      </c>
      <c r="G7642" s="4" t="s">
        <v>24</v>
      </c>
      <c r="H7642" s="4" t="s">
        <v>10</v>
      </c>
    </row>
    <row r="7643" spans="1:8">
      <c r="A7643" t="n">
        <v>59597</v>
      </c>
      <c r="B7643" s="39" t="n">
        <v>45</v>
      </c>
      <c r="C7643" s="7" t="n">
        <v>2</v>
      </c>
      <c r="D7643" s="7" t="n">
        <v>3</v>
      </c>
      <c r="E7643" s="7" t="n">
        <v>-5.46000003814697</v>
      </c>
      <c r="F7643" s="7" t="n">
        <v>16.8600006103516</v>
      </c>
      <c r="G7643" s="7" t="n">
        <v>-183.990005493164</v>
      </c>
      <c r="H7643" s="7" t="n">
        <v>0</v>
      </c>
    </row>
    <row r="7644" spans="1:8">
      <c r="A7644" t="s">
        <v>4</v>
      </c>
      <c r="B7644" s="4" t="s">
        <v>5</v>
      </c>
      <c r="C7644" s="4" t="s">
        <v>13</v>
      </c>
      <c r="D7644" s="4" t="s">
        <v>13</v>
      </c>
      <c r="E7644" s="4" t="s">
        <v>24</v>
      </c>
      <c r="F7644" s="4" t="s">
        <v>24</v>
      </c>
      <c r="G7644" s="4" t="s">
        <v>24</v>
      </c>
      <c r="H7644" s="4" t="s">
        <v>10</v>
      </c>
      <c r="I7644" s="4" t="s">
        <v>13</v>
      </c>
    </row>
    <row r="7645" spans="1:8">
      <c r="A7645" t="n">
        <v>59614</v>
      </c>
      <c r="B7645" s="39" t="n">
        <v>45</v>
      </c>
      <c r="C7645" s="7" t="n">
        <v>4</v>
      </c>
      <c r="D7645" s="7" t="n">
        <v>3</v>
      </c>
      <c r="E7645" s="7" t="n">
        <v>23.2199993133545</v>
      </c>
      <c r="F7645" s="7" t="n">
        <v>309.170013427734</v>
      </c>
      <c r="G7645" s="7" t="n">
        <v>0</v>
      </c>
      <c r="H7645" s="7" t="n">
        <v>0</v>
      </c>
      <c r="I7645" s="7" t="n">
        <v>0</v>
      </c>
    </row>
    <row r="7646" spans="1:8">
      <c r="A7646" t="s">
        <v>4</v>
      </c>
      <c r="B7646" s="4" t="s">
        <v>5</v>
      </c>
      <c r="C7646" s="4" t="s">
        <v>13</v>
      </c>
      <c r="D7646" s="4" t="s">
        <v>13</v>
      </c>
      <c r="E7646" s="4" t="s">
        <v>24</v>
      </c>
      <c r="F7646" s="4" t="s">
        <v>10</v>
      </c>
    </row>
    <row r="7647" spans="1:8">
      <c r="A7647" t="n">
        <v>59632</v>
      </c>
      <c r="B7647" s="39" t="n">
        <v>45</v>
      </c>
      <c r="C7647" s="7" t="n">
        <v>5</v>
      </c>
      <c r="D7647" s="7" t="n">
        <v>3</v>
      </c>
      <c r="E7647" s="7" t="n">
        <v>3.09999990463257</v>
      </c>
      <c r="F7647" s="7" t="n">
        <v>0</v>
      </c>
    </row>
    <row r="7648" spans="1:8">
      <c r="A7648" t="s">
        <v>4</v>
      </c>
      <c r="B7648" s="4" t="s">
        <v>5</v>
      </c>
      <c r="C7648" s="4" t="s">
        <v>13</v>
      </c>
      <c r="D7648" s="4" t="s">
        <v>13</v>
      </c>
      <c r="E7648" s="4" t="s">
        <v>24</v>
      </c>
      <c r="F7648" s="4" t="s">
        <v>10</v>
      </c>
    </row>
    <row r="7649" spans="1:9">
      <c r="A7649" t="n">
        <v>59641</v>
      </c>
      <c r="B7649" s="39" t="n">
        <v>45</v>
      </c>
      <c r="C7649" s="7" t="n">
        <v>11</v>
      </c>
      <c r="D7649" s="7" t="n">
        <v>3</v>
      </c>
      <c r="E7649" s="7" t="n">
        <v>38.7999992370605</v>
      </c>
      <c r="F7649" s="7" t="n">
        <v>0</v>
      </c>
    </row>
    <row r="7650" spans="1:9">
      <c r="A7650" t="s">
        <v>4</v>
      </c>
      <c r="B7650" s="4" t="s">
        <v>5</v>
      </c>
      <c r="C7650" s="4" t="s">
        <v>13</v>
      </c>
      <c r="D7650" s="4" t="s">
        <v>13</v>
      </c>
      <c r="E7650" s="4" t="s">
        <v>24</v>
      </c>
      <c r="F7650" s="4" t="s">
        <v>24</v>
      </c>
      <c r="G7650" s="4" t="s">
        <v>24</v>
      </c>
      <c r="H7650" s="4" t="s">
        <v>10</v>
      </c>
    </row>
    <row r="7651" spans="1:9">
      <c r="A7651" t="n">
        <v>59650</v>
      </c>
      <c r="B7651" s="39" t="n">
        <v>45</v>
      </c>
      <c r="C7651" s="7" t="n">
        <v>2</v>
      </c>
      <c r="D7651" s="7" t="n">
        <v>3</v>
      </c>
      <c r="E7651" s="7" t="n">
        <v>21.3600006103516</v>
      </c>
      <c r="F7651" s="7" t="n">
        <v>10.5299997329712</v>
      </c>
      <c r="G7651" s="7" t="n">
        <v>-191.669998168945</v>
      </c>
      <c r="H7651" s="7" t="n">
        <v>5000</v>
      </c>
    </row>
    <row r="7652" spans="1:9">
      <c r="A7652" t="s">
        <v>4</v>
      </c>
      <c r="B7652" s="4" t="s">
        <v>5</v>
      </c>
      <c r="C7652" s="4" t="s">
        <v>13</v>
      </c>
      <c r="D7652" s="4" t="s">
        <v>13</v>
      </c>
      <c r="E7652" s="4" t="s">
        <v>24</v>
      </c>
      <c r="F7652" s="4" t="s">
        <v>24</v>
      </c>
      <c r="G7652" s="4" t="s">
        <v>24</v>
      </c>
      <c r="H7652" s="4" t="s">
        <v>10</v>
      </c>
      <c r="I7652" s="4" t="s">
        <v>13</v>
      </c>
    </row>
    <row r="7653" spans="1:9">
      <c r="A7653" t="n">
        <v>59667</v>
      </c>
      <c r="B7653" s="39" t="n">
        <v>45</v>
      </c>
      <c r="C7653" s="7" t="n">
        <v>4</v>
      </c>
      <c r="D7653" s="7" t="n">
        <v>3</v>
      </c>
      <c r="E7653" s="7" t="n">
        <v>22.0300006866455</v>
      </c>
      <c r="F7653" s="7" t="n">
        <v>310.459991455078</v>
      </c>
      <c r="G7653" s="7" t="n">
        <v>0</v>
      </c>
      <c r="H7653" s="7" t="n">
        <v>5000</v>
      </c>
      <c r="I7653" s="7" t="n">
        <v>1</v>
      </c>
    </row>
    <row r="7654" spans="1:9">
      <c r="A7654" t="s">
        <v>4</v>
      </c>
      <c r="B7654" s="4" t="s">
        <v>5</v>
      </c>
      <c r="C7654" s="4" t="s">
        <v>13</v>
      </c>
      <c r="D7654" s="4" t="s">
        <v>13</v>
      </c>
      <c r="E7654" s="4" t="s">
        <v>24</v>
      </c>
      <c r="F7654" s="4" t="s">
        <v>10</v>
      </c>
    </row>
    <row r="7655" spans="1:9">
      <c r="A7655" t="n">
        <v>59685</v>
      </c>
      <c r="B7655" s="39" t="n">
        <v>45</v>
      </c>
      <c r="C7655" s="7" t="n">
        <v>5</v>
      </c>
      <c r="D7655" s="7" t="n">
        <v>3</v>
      </c>
      <c r="E7655" s="7" t="n">
        <v>0.200000002980232</v>
      </c>
      <c r="F7655" s="7" t="n">
        <v>5000</v>
      </c>
    </row>
    <row r="7656" spans="1:9">
      <c r="A7656" t="s">
        <v>4</v>
      </c>
      <c r="B7656" s="4" t="s">
        <v>5</v>
      </c>
      <c r="C7656" s="4" t="s">
        <v>13</v>
      </c>
      <c r="D7656" s="4" t="s">
        <v>13</v>
      </c>
      <c r="E7656" s="4" t="s">
        <v>24</v>
      </c>
      <c r="F7656" s="4" t="s">
        <v>10</v>
      </c>
    </row>
    <row r="7657" spans="1:9">
      <c r="A7657" t="n">
        <v>59694</v>
      </c>
      <c r="B7657" s="39" t="n">
        <v>45</v>
      </c>
      <c r="C7657" s="7" t="n">
        <v>11</v>
      </c>
      <c r="D7657" s="7" t="n">
        <v>3</v>
      </c>
      <c r="E7657" s="7" t="n">
        <v>38.7999992370605</v>
      </c>
      <c r="F7657" s="7" t="n">
        <v>5000</v>
      </c>
    </row>
    <row r="7658" spans="1:9">
      <c r="A7658" t="s">
        <v>4</v>
      </c>
      <c r="B7658" s="4" t="s">
        <v>5</v>
      </c>
      <c r="C7658" s="4" t="s">
        <v>13</v>
      </c>
      <c r="D7658" s="4" t="s">
        <v>10</v>
      </c>
    </row>
    <row r="7659" spans="1:9">
      <c r="A7659" t="n">
        <v>59703</v>
      </c>
      <c r="B7659" s="22" t="n">
        <v>58</v>
      </c>
      <c r="C7659" s="7" t="n">
        <v>255</v>
      </c>
      <c r="D7659" s="7" t="n">
        <v>0</v>
      </c>
    </row>
    <row r="7660" spans="1:9">
      <c r="A7660" t="s">
        <v>4</v>
      </c>
      <c r="B7660" s="4" t="s">
        <v>5</v>
      </c>
      <c r="C7660" s="4" t="s">
        <v>13</v>
      </c>
      <c r="D7660" s="4" t="s">
        <v>10</v>
      </c>
    </row>
    <row r="7661" spans="1:9">
      <c r="A7661" t="n">
        <v>59707</v>
      </c>
      <c r="B7661" s="39" t="n">
        <v>45</v>
      </c>
      <c r="C7661" s="7" t="n">
        <v>7</v>
      </c>
      <c r="D7661" s="7" t="n">
        <v>255</v>
      </c>
    </row>
    <row r="7662" spans="1:9">
      <c r="A7662" t="s">
        <v>4</v>
      </c>
      <c r="B7662" s="4" t="s">
        <v>5</v>
      </c>
      <c r="C7662" s="4" t="s">
        <v>13</v>
      </c>
      <c r="D7662" s="4" t="s">
        <v>13</v>
      </c>
    </row>
    <row r="7663" spans="1:9">
      <c r="A7663" t="n">
        <v>59711</v>
      </c>
      <c r="B7663" s="13" t="n">
        <v>49</v>
      </c>
      <c r="C7663" s="7" t="n">
        <v>2</v>
      </c>
      <c r="D7663" s="7" t="n">
        <v>0</v>
      </c>
    </row>
    <row r="7664" spans="1:9">
      <c r="A7664" t="s">
        <v>4</v>
      </c>
      <c r="B7664" s="4" t="s">
        <v>5</v>
      </c>
      <c r="C7664" s="4" t="s">
        <v>13</v>
      </c>
      <c r="D7664" s="4" t="s">
        <v>10</v>
      </c>
      <c r="E7664" s="4" t="s">
        <v>9</v>
      </c>
      <c r="F7664" s="4" t="s">
        <v>10</v>
      </c>
      <c r="G7664" s="4" t="s">
        <v>9</v>
      </c>
      <c r="H7664" s="4" t="s">
        <v>13</v>
      </c>
    </row>
    <row r="7665" spans="1:9">
      <c r="A7665" t="n">
        <v>59714</v>
      </c>
      <c r="B7665" s="13" t="n">
        <v>49</v>
      </c>
      <c r="C7665" s="7" t="n">
        <v>0</v>
      </c>
      <c r="D7665" s="7" t="n">
        <v>521</v>
      </c>
      <c r="E7665" s="7" t="n">
        <v>1065353216</v>
      </c>
      <c r="F7665" s="7" t="n">
        <v>0</v>
      </c>
      <c r="G7665" s="7" t="n">
        <v>0</v>
      </c>
      <c r="H7665" s="7" t="n">
        <v>0</v>
      </c>
    </row>
    <row r="7666" spans="1:9">
      <c r="A7666" t="s">
        <v>4</v>
      </c>
      <c r="B7666" s="4" t="s">
        <v>5</v>
      </c>
      <c r="C7666" s="4" t="s">
        <v>13</v>
      </c>
      <c r="D7666" s="4" t="s">
        <v>10</v>
      </c>
      <c r="E7666" s="4" t="s">
        <v>10</v>
      </c>
    </row>
    <row r="7667" spans="1:9">
      <c r="A7667" t="n">
        <v>59729</v>
      </c>
      <c r="B7667" s="15" t="n">
        <v>50</v>
      </c>
      <c r="C7667" s="7" t="n">
        <v>1</v>
      </c>
      <c r="D7667" s="7" t="n">
        <v>8060</v>
      </c>
      <c r="E7667" s="7" t="n">
        <v>4000</v>
      </c>
    </row>
    <row r="7668" spans="1:9">
      <c r="A7668" t="s">
        <v>4</v>
      </c>
      <c r="B7668" s="4" t="s">
        <v>5</v>
      </c>
      <c r="C7668" s="4" t="s">
        <v>13</v>
      </c>
      <c r="D7668" s="4" t="s">
        <v>10</v>
      </c>
      <c r="E7668" s="4" t="s">
        <v>24</v>
      </c>
    </row>
    <row r="7669" spans="1:9">
      <c r="A7669" t="n">
        <v>59735</v>
      </c>
      <c r="B7669" s="22" t="n">
        <v>58</v>
      </c>
      <c r="C7669" s="7" t="n">
        <v>101</v>
      </c>
      <c r="D7669" s="7" t="n">
        <v>500</v>
      </c>
      <c r="E7669" s="7" t="n">
        <v>1</v>
      </c>
    </row>
    <row r="7670" spans="1:9">
      <c r="A7670" t="s">
        <v>4</v>
      </c>
      <c r="B7670" s="4" t="s">
        <v>5</v>
      </c>
      <c r="C7670" s="4" t="s">
        <v>13</v>
      </c>
      <c r="D7670" s="4" t="s">
        <v>10</v>
      </c>
    </row>
    <row r="7671" spans="1:9">
      <c r="A7671" t="n">
        <v>59743</v>
      </c>
      <c r="B7671" s="22" t="n">
        <v>58</v>
      </c>
      <c r="C7671" s="7" t="n">
        <v>254</v>
      </c>
      <c r="D7671" s="7" t="n">
        <v>0</v>
      </c>
    </row>
    <row r="7672" spans="1:9">
      <c r="A7672" t="s">
        <v>4</v>
      </c>
      <c r="B7672" s="4" t="s">
        <v>5</v>
      </c>
      <c r="C7672" s="4" t="s">
        <v>13</v>
      </c>
      <c r="D7672" s="4" t="s">
        <v>13</v>
      </c>
      <c r="E7672" s="4" t="s">
        <v>24</v>
      </c>
      <c r="F7672" s="4" t="s">
        <v>24</v>
      </c>
      <c r="G7672" s="4" t="s">
        <v>24</v>
      </c>
      <c r="H7672" s="4" t="s">
        <v>10</v>
      </c>
    </row>
    <row r="7673" spans="1:9">
      <c r="A7673" t="n">
        <v>59747</v>
      </c>
      <c r="B7673" s="39" t="n">
        <v>45</v>
      </c>
      <c r="C7673" s="7" t="n">
        <v>2</v>
      </c>
      <c r="D7673" s="7" t="n">
        <v>3</v>
      </c>
      <c r="E7673" s="7" t="n">
        <v>27.9599990844727</v>
      </c>
      <c r="F7673" s="7" t="n">
        <v>7.65000009536743</v>
      </c>
      <c r="G7673" s="7" t="n">
        <v>-196.410003662109</v>
      </c>
      <c r="H7673" s="7" t="n">
        <v>0</v>
      </c>
    </row>
    <row r="7674" spans="1:9">
      <c r="A7674" t="s">
        <v>4</v>
      </c>
      <c r="B7674" s="4" t="s">
        <v>5</v>
      </c>
      <c r="C7674" s="4" t="s">
        <v>13</v>
      </c>
      <c r="D7674" s="4" t="s">
        <v>13</v>
      </c>
      <c r="E7674" s="4" t="s">
        <v>24</v>
      </c>
      <c r="F7674" s="4" t="s">
        <v>24</v>
      </c>
      <c r="G7674" s="4" t="s">
        <v>24</v>
      </c>
      <c r="H7674" s="4" t="s">
        <v>10</v>
      </c>
      <c r="I7674" s="4" t="s">
        <v>13</v>
      </c>
    </row>
    <row r="7675" spans="1:9">
      <c r="A7675" t="n">
        <v>59764</v>
      </c>
      <c r="B7675" s="39" t="n">
        <v>45</v>
      </c>
      <c r="C7675" s="7" t="n">
        <v>4</v>
      </c>
      <c r="D7675" s="7" t="n">
        <v>3</v>
      </c>
      <c r="E7675" s="7" t="n">
        <v>8.77999973297119</v>
      </c>
      <c r="F7675" s="7" t="n">
        <v>313.670013427734</v>
      </c>
      <c r="G7675" s="7" t="n">
        <v>0</v>
      </c>
      <c r="H7675" s="7" t="n">
        <v>0</v>
      </c>
      <c r="I7675" s="7" t="n">
        <v>0</v>
      </c>
    </row>
    <row r="7676" spans="1:9">
      <c r="A7676" t="s">
        <v>4</v>
      </c>
      <c r="B7676" s="4" t="s">
        <v>5</v>
      </c>
      <c r="C7676" s="4" t="s">
        <v>13</v>
      </c>
      <c r="D7676" s="4" t="s">
        <v>13</v>
      </c>
      <c r="E7676" s="4" t="s">
        <v>24</v>
      </c>
      <c r="F7676" s="4" t="s">
        <v>10</v>
      </c>
    </row>
    <row r="7677" spans="1:9">
      <c r="A7677" t="n">
        <v>59782</v>
      </c>
      <c r="B7677" s="39" t="n">
        <v>45</v>
      </c>
      <c r="C7677" s="7" t="n">
        <v>5</v>
      </c>
      <c r="D7677" s="7" t="n">
        <v>3</v>
      </c>
      <c r="E7677" s="7" t="n">
        <v>2.20000004768372</v>
      </c>
      <c r="F7677" s="7" t="n">
        <v>0</v>
      </c>
    </row>
    <row r="7678" spans="1:9">
      <c r="A7678" t="s">
        <v>4</v>
      </c>
      <c r="B7678" s="4" t="s">
        <v>5</v>
      </c>
      <c r="C7678" s="4" t="s">
        <v>13</v>
      </c>
      <c r="D7678" s="4" t="s">
        <v>13</v>
      </c>
      <c r="E7678" s="4" t="s">
        <v>24</v>
      </c>
      <c r="F7678" s="4" t="s">
        <v>10</v>
      </c>
    </row>
    <row r="7679" spans="1:9">
      <c r="A7679" t="n">
        <v>59791</v>
      </c>
      <c r="B7679" s="39" t="n">
        <v>45</v>
      </c>
      <c r="C7679" s="7" t="n">
        <v>11</v>
      </c>
      <c r="D7679" s="7" t="n">
        <v>3</v>
      </c>
      <c r="E7679" s="7" t="n">
        <v>38.7999992370605</v>
      </c>
      <c r="F7679" s="7" t="n">
        <v>0</v>
      </c>
    </row>
    <row r="7680" spans="1:9">
      <c r="A7680" t="s">
        <v>4</v>
      </c>
      <c r="B7680" s="4" t="s">
        <v>5</v>
      </c>
      <c r="C7680" s="4" t="s">
        <v>13</v>
      </c>
      <c r="D7680" s="4" t="s">
        <v>13</v>
      </c>
      <c r="E7680" s="4" t="s">
        <v>24</v>
      </c>
      <c r="F7680" s="4" t="s">
        <v>24</v>
      </c>
      <c r="G7680" s="4" t="s">
        <v>24</v>
      </c>
      <c r="H7680" s="4" t="s">
        <v>10</v>
      </c>
    </row>
    <row r="7681" spans="1:9">
      <c r="A7681" t="n">
        <v>59800</v>
      </c>
      <c r="B7681" s="39" t="n">
        <v>45</v>
      </c>
      <c r="C7681" s="7" t="n">
        <v>2</v>
      </c>
      <c r="D7681" s="7" t="n">
        <v>3</v>
      </c>
      <c r="E7681" s="7" t="n">
        <v>27.8700008392334</v>
      </c>
      <c r="F7681" s="7" t="n">
        <v>7.42999982833862</v>
      </c>
      <c r="G7681" s="7" t="n">
        <v>-196.490005493164</v>
      </c>
      <c r="H7681" s="7" t="n">
        <v>4000</v>
      </c>
    </row>
    <row r="7682" spans="1:9">
      <c r="A7682" t="s">
        <v>4</v>
      </c>
      <c r="B7682" s="4" t="s">
        <v>5</v>
      </c>
      <c r="C7682" s="4" t="s">
        <v>13</v>
      </c>
      <c r="D7682" s="4" t="s">
        <v>13</v>
      </c>
      <c r="E7682" s="4" t="s">
        <v>24</v>
      </c>
      <c r="F7682" s="4" t="s">
        <v>24</v>
      </c>
      <c r="G7682" s="4" t="s">
        <v>24</v>
      </c>
      <c r="H7682" s="4" t="s">
        <v>10</v>
      </c>
      <c r="I7682" s="4" t="s">
        <v>13</v>
      </c>
    </row>
    <row r="7683" spans="1:9">
      <c r="A7683" t="n">
        <v>59817</v>
      </c>
      <c r="B7683" s="39" t="n">
        <v>45</v>
      </c>
      <c r="C7683" s="7" t="n">
        <v>4</v>
      </c>
      <c r="D7683" s="7" t="n">
        <v>3</v>
      </c>
      <c r="E7683" s="7" t="n">
        <v>9.75</v>
      </c>
      <c r="F7683" s="7" t="n">
        <v>326.160003662109</v>
      </c>
      <c r="G7683" s="7" t="n">
        <v>0</v>
      </c>
      <c r="H7683" s="7" t="n">
        <v>4000</v>
      </c>
      <c r="I7683" s="7" t="n">
        <v>0</v>
      </c>
    </row>
    <row r="7684" spans="1:9">
      <c r="A7684" t="s">
        <v>4</v>
      </c>
      <c r="B7684" s="4" t="s">
        <v>5</v>
      </c>
      <c r="C7684" s="4" t="s">
        <v>13</v>
      </c>
      <c r="D7684" s="4" t="s">
        <v>13</v>
      </c>
      <c r="E7684" s="4" t="s">
        <v>24</v>
      </c>
      <c r="F7684" s="4" t="s">
        <v>10</v>
      </c>
    </row>
    <row r="7685" spans="1:9">
      <c r="A7685" t="n">
        <v>59835</v>
      </c>
      <c r="B7685" s="39" t="n">
        <v>45</v>
      </c>
      <c r="C7685" s="7" t="n">
        <v>5</v>
      </c>
      <c r="D7685" s="7" t="n">
        <v>3</v>
      </c>
      <c r="E7685" s="7" t="n">
        <v>2.20000004768372</v>
      </c>
      <c r="F7685" s="7" t="n">
        <v>4000</v>
      </c>
    </row>
    <row r="7686" spans="1:9">
      <c r="A7686" t="s">
        <v>4</v>
      </c>
      <c r="B7686" s="4" t="s">
        <v>5</v>
      </c>
      <c r="C7686" s="4" t="s">
        <v>13</v>
      </c>
      <c r="D7686" s="4" t="s">
        <v>10</v>
      </c>
    </row>
    <row r="7687" spans="1:9">
      <c r="A7687" t="n">
        <v>59844</v>
      </c>
      <c r="B7687" s="22" t="n">
        <v>58</v>
      </c>
      <c r="C7687" s="7" t="n">
        <v>255</v>
      </c>
      <c r="D7687" s="7" t="n">
        <v>0</v>
      </c>
    </row>
    <row r="7688" spans="1:9">
      <c r="A7688" t="s">
        <v>4</v>
      </c>
      <c r="B7688" s="4" t="s">
        <v>5</v>
      </c>
      <c r="C7688" s="4" t="s">
        <v>10</v>
      </c>
    </row>
    <row r="7689" spans="1:9">
      <c r="A7689" t="n">
        <v>59848</v>
      </c>
      <c r="B7689" s="32" t="n">
        <v>16</v>
      </c>
      <c r="C7689" s="7" t="n">
        <v>1500</v>
      </c>
    </row>
    <row r="7690" spans="1:9">
      <c r="A7690" t="s">
        <v>4</v>
      </c>
      <c r="B7690" s="4" t="s">
        <v>5</v>
      </c>
      <c r="C7690" s="4" t="s">
        <v>13</v>
      </c>
      <c r="D7690" s="4" t="s">
        <v>24</v>
      </c>
      <c r="E7690" s="4" t="s">
        <v>10</v>
      </c>
      <c r="F7690" s="4" t="s">
        <v>13</v>
      </c>
    </row>
    <row r="7691" spans="1:9">
      <c r="A7691" t="n">
        <v>59851</v>
      </c>
      <c r="B7691" s="13" t="n">
        <v>49</v>
      </c>
      <c r="C7691" s="7" t="n">
        <v>3</v>
      </c>
      <c r="D7691" s="7" t="n">
        <v>0.699999988079071</v>
      </c>
      <c r="E7691" s="7" t="n">
        <v>500</v>
      </c>
      <c r="F7691" s="7" t="n">
        <v>0</v>
      </c>
    </row>
    <row r="7692" spans="1:9">
      <c r="A7692" t="s">
        <v>4</v>
      </c>
      <c r="B7692" s="4" t="s">
        <v>5</v>
      </c>
      <c r="C7692" s="4" t="s">
        <v>13</v>
      </c>
      <c r="D7692" s="4" t="s">
        <v>10</v>
      </c>
      <c r="E7692" s="4" t="s">
        <v>10</v>
      </c>
      <c r="F7692" s="4" t="s">
        <v>13</v>
      </c>
    </row>
    <row r="7693" spans="1:9">
      <c r="A7693" t="n">
        <v>59860</v>
      </c>
      <c r="B7693" s="56" t="n">
        <v>25</v>
      </c>
      <c r="C7693" s="7" t="n">
        <v>1</v>
      </c>
      <c r="D7693" s="7" t="n">
        <v>260</v>
      </c>
      <c r="E7693" s="7" t="n">
        <v>640</v>
      </c>
      <c r="F7693" s="7" t="n">
        <v>1</v>
      </c>
    </row>
    <row r="7694" spans="1:9">
      <c r="A7694" t="s">
        <v>4</v>
      </c>
      <c r="B7694" s="4" t="s">
        <v>5</v>
      </c>
      <c r="C7694" s="4" t="s">
        <v>13</v>
      </c>
      <c r="D7694" s="4" t="s">
        <v>10</v>
      </c>
      <c r="E7694" s="4" t="s">
        <v>6</v>
      </c>
    </row>
    <row r="7695" spans="1:9">
      <c r="A7695" t="n">
        <v>59867</v>
      </c>
      <c r="B7695" s="48" t="n">
        <v>51</v>
      </c>
      <c r="C7695" s="7" t="n">
        <v>4</v>
      </c>
      <c r="D7695" s="7" t="n">
        <v>0</v>
      </c>
      <c r="E7695" s="7" t="s">
        <v>80</v>
      </c>
    </row>
    <row r="7696" spans="1:9">
      <c r="A7696" t="s">
        <v>4</v>
      </c>
      <c r="B7696" s="4" t="s">
        <v>5</v>
      </c>
      <c r="C7696" s="4" t="s">
        <v>10</v>
      </c>
    </row>
    <row r="7697" spans="1:9">
      <c r="A7697" t="n">
        <v>59881</v>
      </c>
      <c r="B7697" s="32" t="n">
        <v>16</v>
      </c>
      <c r="C7697" s="7" t="n">
        <v>0</v>
      </c>
    </row>
    <row r="7698" spans="1:9">
      <c r="A7698" t="s">
        <v>4</v>
      </c>
      <c r="B7698" s="4" t="s">
        <v>5</v>
      </c>
      <c r="C7698" s="4" t="s">
        <v>10</v>
      </c>
      <c r="D7698" s="4" t="s">
        <v>13</v>
      </c>
      <c r="E7698" s="4" t="s">
        <v>9</v>
      </c>
      <c r="F7698" s="4" t="s">
        <v>81</v>
      </c>
      <c r="G7698" s="4" t="s">
        <v>13</v>
      </c>
      <c r="H7698" s="4" t="s">
        <v>13</v>
      </c>
    </row>
    <row r="7699" spans="1:9">
      <c r="A7699" t="n">
        <v>59884</v>
      </c>
      <c r="B7699" s="49" t="n">
        <v>26</v>
      </c>
      <c r="C7699" s="7" t="n">
        <v>0</v>
      </c>
      <c r="D7699" s="7" t="n">
        <v>17</v>
      </c>
      <c r="E7699" s="7" t="n">
        <v>52713</v>
      </c>
      <c r="F7699" s="7" t="s">
        <v>571</v>
      </c>
      <c r="G7699" s="7" t="n">
        <v>2</v>
      </c>
      <c r="H7699" s="7" t="n">
        <v>0</v>
      </c>
    </row>
    <row r="7700" spans="1:9">
      <c r="A7700" t="s">
        <v>4</v>
      </c>
      <c r="B7700" s="4" t="s">
        <v>5</v>
      </c>
    </row>
    <row r="7701" spans="1:9">
      <c r="A7701" t="n">
        <v>59926</v>
      </c>
      <c r="B7701" s="50" t="n">
        <v>28</v>
      </c>
    </row>
    <row r="7702" spans="1:9">
      <c r="A7702" t="s">
        <v>4</v>
      </c>
      <c r="B7702" s="4" t="s">
        <v>5</v>
      </c>
      <c r="C7702" s="4" t="s">
        <v>13</v>
      </c>
      <c r="D7702" s="4" t="s">
        <v>10</v>
      </c>
      <c r="E7702" s="4" t="s">
        <v>10</v>
      </c>
      <c r="F7702" s="4" t="s">
        <v>13</v>
      </c>
    </row>
    <row r="7703" spans="1:9">
      <c r="A7703" t="n">
        <v>59927</v>
      </c>
      <c r="B7703" s="56" t="n">
        <v>25</v>
      </c>
      <c r="C7703" s="7" t="n">
        <v>1</v>
      </c>
      <c r="D7703" s="7" t="n">
        <v>60</v>
      </c>
      <c r="E7703" s="7" t="n">
        <v>640</v>
      </c>
      <c r="F7703" s="7" t="n">
        <v>1</v>
      </c>
    </row>
    <row r="7704" spans="1:9">
      <c r="A7704" t="s">
        <v>4</v>
      </c>
      <c r="B7704" s="4" t="s">
        <v>5</v>
      </c>
      <c r="C7704" s="4" t="s">
        <v>13</v>
      </c>
      <c r="D7704" s="4" t="s">
        <v>10</v>
      </c>
      <c r="E7704" s="4" t="s">
        <v>6</v>
      </c>
    </row>
    <row r="7705" spans="1:9">
      <c r="A7705" t="n">
        <v>59934</v>
      </c>
      <c r="B7705" s="48" t="n">
        <v>51</v>
      </c>
      <c r="C7705" s="7" t="n">
        <v>4</v>
      </c>
      <c r="D7705" s="7" t="n">
        <v>6</v>
      </c>
      <c r="E7705" s="7" t="s">
        <v>89</v>
      </c>
    </row>
    <row r="7706" spans="1:9">
      <c r="A7706" t="s">
        <v>4</v>
      </c>
      <c r="B7706" s="4" t="s">
        <v>5</v>
      </c>
      <c r="C7706" s="4" t="s">
        <v>10</v>
      </c>
    </row>
    <row r="7707" spans="1:9">
      <c r="A7707" t="n">
        <v>59947</v>
      </c>
      <c r="B7707" s="32" t="n">
        <v>16</v>
      </c>
      <c r="C7707" s="7" t="n">
        <v>0</v>
      </c>
    </row>
    <row r="7708" spans="1:9">
      <c r="A7708" t="s">
        <v>4</v>
      </c>
      <c r="B7708" s="4" t="s">
        <v>5</v>
      </c>
      <c r="C7708" s="4" t="s">
        <v>10</v>
      </c>
      <c r="D7708" s="4" t="s">
        <v>13</v>
      </c>
      <c r="E7708" s="4" t="s">
        <v>9</v>
      </c>
      <c r="F7708" s="4" t="s">
        <v>81</v>
      </c>
      <c r="G7708" s="4" t="s">
        <v>13</v>
      </c>
      <c r="H7708" s="4" t="s">
        <v>13</v>
      </c>
    </row>
    <row r="7709" spans="1:9">
      <c r="A7709" t="n">
        <v>59950</v>
      </c>
      <c r="B7709" s="49" t="n">
        <v>26</v>
      </c>
      <c r="C7709" s="7" t="n">
        <v>6</v>
      </c>
      <c r="D7709" s="7" t="n">
        <v>17</v>
      </c>
      <c r="E7709" s="7" t="n">
        <v>8383</v>
      </c>
      <c r="F7709" s="7" t="s">
        <v>572</v>
      </c>
      <c r="G7709" s="7" t="n">
        <v>2</v>
      </c>
      <c r="H7709" s="7" t="n">
        <v>0</v>
      </c>
    </row>
    <row r="7710" spans="1:9">
      <c r="A7710" t="s">
        <v>4</v>
      </c>
      <c r="B7710" s="4" t="s">
        <v>5</v>
      </c>
    </row>
    <row r="7711" spans="1:9">
      <c r="A7711" t="n">
        <v>59981</v>
      </c>
      <c r="B7711" s="50" t="n">
        <v>28</v>
      </c>
    </row>
    <row r="7712" spans="1:9">
      <c r="A7712" t="s">
        <v>4</v>
      </c>
      <c r="B7712" s="4" t="s">
        <v>5</v>
      </c>
      <c r="C7712" s="4" t="s">
        <v>13</v>
      </c>
      <c r="D7712" s="4" t="s">
        <v>10</v>
      </c>
      <c r="E7712" s="4" t="s">
        <v>10</v>
      </c>
      <c r="F7712" s="4" t="s">
        <v>13</v>
      </c>
    </row>
    <row r="7713" spans="1:8">
      <c r="A7713" t="n">
        <v>59982</v>
      </c>
      <c r="B7713" s="56" t="n">
        <v>25</v>
      </c>
      <c r="C7713" s="7" t="n">
        <v>1</v>
      </c>
      <c r="D7713" s="7" t="n">
        <v>65535</v>
      </c>
      <c r="E7713" s="7" t="n">
        <v>65535</v>
      </c>
      <c r="F7713" s="7" t="n">
        <v>0</v>
      </c>
    </row>
    <row r="7714" spans="1:8">
      <c r="A7714" t="s">
        <v>4</v>
      </c>
      <c r="B7714" s="4" t="s">
        <v>5</v>
      </c>
      <c r="C7714" s="4" t="s">
        <v>13</v>
      </c>
      <c r="D7714" s="4" t="s">
        <v>10</v>
      </c>
      <c r="E7714" s="4" t="s">
        <v>6</v>
      </c>
    </row>
    <row r="7715" spans="1:8">
      <c r="A7715" t="n">
        <v>59989</v>
      </c>
      <c r="B7715" s="48" t="n">
        <v>51</v>
      </c>
      <c r="C7715" s="7" t="n">
        <v>4</v>
      </c>
      <c r="D7715" s="7" t="n">
        <v>5259</v>
      </c>
      <c r="E7715" s="7" t="s">
        <v>241</v>
      </c>
    </row>
    <row r="7716" spans="1:8">
      <c r="A7716" t="s">
        <v>4</v>
      </c>
      <c r="B7716" s="4" t="s">
        <v>5</v>
      </c>
      <c r="C7716" s="4" t="s">
        <v>10</v>
      </c>
    </row>
    <row r="7717" spans="1:8">
      <c r="A7717" t="n">
        <v>60002</v>
      </c>
      <c r="B7717" s="32" t="n">
        <v>16</v>
      </c>
      <c r="C7717" s="7" t="n">
        <v>0</v>
      </c>
    </row>
    <row r="7718" spans="1:8">
      <c r="A7718" t="s">
        <v>4</v>
      </c>
      <c r="B7718" s="4" t="s">
        <v>5</v>
      </c>
      <c r="C7718" s="4" t="s">
        <v>10</v>
      </c>
      <c r="D7718" s="4" t="s">
        <v>13</v>
      </c>
      <c r="E7718" s="4" t="s">
        <v>9</v>
      </c>
      <c r="F7718" s="4" t="s">
        <v>81</v>
      </c>
      <c r="G7718" s="4" t="s">
        <v>13</v>
      </c>
      <c r="H7718" s="4" t="s">
        <v>13</v>
      </c>
    </row>
    <row r="7719" spans="1:8">
      <c r="A7719" t="n">
        <v>60005</v>
      </c>
      <c r="B7719" s="49" t="n">
        <v>26</v>
      </c>
      <c r="C7719" s="7" t="n">
        <v>5259</v>
      </c>
      <c r="D7719" s="7" t="n">
        <v>17</v>
      </c>
      <c r="E7719" s="7" t="n">
        <v>61807</v>
      </c>
      <c r="F7719" s="7" t="s">
        <v>573</v>
      </c>
      <c r="G7719" s="7" t="n">
        <v>2</v>
      </c>
      <c r="H7719" s="7" t="n">
        <v>0</v>
      </c>
    </row>
    <row r="7720" spans="1:8">
      <c r="A7720" t="s">
        <v>4</v>
      </c>
      <c r="B7720" s="4" t="s">
        <v>5</v>
      </c>
    </row>
    <row r="7721" spans="1:8">
      <c r="A7721" t="n">
        <v>60028</v>
      </c>
      <c r="B7721" s="50" t="n">
        <v>28</v>
      </c>
    </row>
    <row r="7722" spans="1:8">
      <c r="A7722" t="s">
        <v>4</v>
      </c>
      <c r="B7722" s="4" t="s">
        <v>5</v>
      </c>
      <c r="C7722" s="4" t="s">
        <v>13</v>
      </c>
      <c r="D7722" s="4" t="s">
        <v>10</v>
      </c>
      <c r="E7722" s="4" t="s">
        <v>6</v>
      </c>
    </row>
    <row r="7723" spans="1:8">
      <c r="A7723" t="n">
        <v>60029</v>
      </c>
      <c r="B7723" s="48" t="n">
        <v>51</v>
      </c>
      <c r="C7723" s="7" t="n">
        <v>4</v>
      </c>
      <c r="D7723" s="7" t="n">
        <v>7014</v>
      </c>
      <c r="E7723" s="7" t="s">
        <v>574</v>
      </c>
    </row>
    <row r="7724" spans="1:8">
      <c r="A7724" t="s">
        <v>4</v>
      </c>
      <c r="B7724" s="4" t="s">
        <v>5</v>
      </c>
      <c r="C7724" s="4" t="s">
        <v>10</v>
      </c>
    </row>
    <row r="7725" spans="1:8">
      <c r="A7725" t="n">
        <v>60043</v>
      </c>
      <c r="B7725" s="32" t="n">
        <v>16</v>
      </c>
      <c r="C7725" s="7" t="n">
        <v>0</v>
      </c>
    </row>
    <row r="7726" spans="1:8">
      <c r="A7726" t="s">
        <v>4</v>
      </c>
      <c r="B7726" s="4" t="s">
        <v>5</v>
      </c>
      <c r="C7726" s="4" t="s">
        <v>10</v>
      </c>
      <c r="D7726" s="4" t="s">
        <v>13</v>
      </c>
      <c r="E7726" s="4" t="s">
        <v>9</v>
      </c>
      <c r="F7726" s="4" t="s">
        <v>81</v>
      </c>
      <c r="G7726" s="4" t="s">
        <v>13</v>
      </c>
      <c r="H7726" s="4" t="s">
        <v>13</v>
      </c>
    </row>
    <row r="7727" spans="1:8">
      <c r="A7727" t="n">
        <v>60046</v>
      </c>
      <c r="B7727" s="49" t="n">
        <v>26</v>
      </c>
      <c r="C7727" s="7" t="n">
        <v>7014</v>
      </c>
      <c r="D7727" s="7" t="n">
        <v>17</v>
      </c>
      <c r="E7727" s="7" t="n">
        <v>61808</v>
      </c>
      <c r="F7727" s="7" t="s">
        <v>575</v>
      </c>
      <c r="G7727" s="7" t="n">
        <v>2</v>
      </c>
      <c r="H7727" s="7" t="n">
        <v>0</v>
      </c>
    </row>
    <row r="7728" spans="1:8">
      <c r="A7728" t="s">
        <v>4</v>
      </c>
      <c r="B7728" s="4" t="s">
        <v>5</v>
      </c>
    </row>
    <row r="7729" spans="1:8">
      <c r="A7729" t="n">
        <v>60095</v>
      </c>
      <c r="B7729" s="50" t="n">
        <v>28</v>
      </c>
    </row>
    <row r="7730" spans="1:8">
      <c r="A7730" t="s">
        <v>4</v>
      </c>
      <c r="B7730" s="4" t="s">
        <v>5</v>
      </c>
      <c r="C7730" s="4" t="s">
        <v>10</v>
      </c>
      <c r="D7730" s="4" t="s">
        <v>13</v>
      </c>
    </row>
    <row r="7731" spans="1:8">
      <c r="A7731" t="n">
        <v>60096</v>
      </c>
      <c r="B7731" s="51" t="n">
        <v>89</v>
      </c>
      <c r="C7731" s="7" t="n">
        <v>65533</v>
      </c>
      <c r="D7731" s="7" t="n">
        <v>1</v>
      </c>
    </row>
    <row r="7732" spans="1:8">
      <c r="A7732" t="s">
        <v>4</v>
      </c>
      <c r="B7732" s="4" t="s">
        <v>5</v>
      </c>
      <c r="C7732" s="4" t="s">
        <v>10</v>
      </c>
      <c r="D7732" s="4" t="s">
        <v>10</v>
      </c>
      <c r="E7732" s="4" t="s">
        <v>10</v>
      </c>
    </row>
    <row r="7733" spans="1:8">
      <c r="A7733" t="n">
        <v>60100</v>
      </c>
      <c r="B7733" s="45" t="n">
        <v>61</v>
      </c>
      <c r="C7733" s="7" t="n">
        <v>0</v>
      </c>
      <c r="D7733" s="7" t="n">
        <v>7014</v>
      </c>
      <c r="E7733" s="7" t="n">
        <v>0</v>
      </c>
    </row>
    <row r="7734" spans="1:8">
      <c r="A7734" t="s">
        <v>4</v>
      </c>
      <c r="B7734" s="4" t="s">
        <v>5</v>
      </c>
      <c r="C7734" s="4" t="s">
        <v>10</v>
      </c>
      <c r="D7734" s="4" t="s">
        <v>10</v>
      </c>
      <c r="E7734" s="4" t="s">
        <v>10</v>
      </c>
    </row>
    <row r="7735" spans="1:8">
      <c r="A7735" t="n">
        <v>60107</v>
      </c>
      <c r="B7735" s="45" t="n">
        <v>61</v>
      </c>
      <c r="C7735" s="7" t="n">
        <v>61489</v>
      </c>
      <c r="D7735" s="7" t="n">
        <v>7014</v>
      </c>
      <c r="E7735" s="7" t="n">
        <v>0</v>
      </c>
    </row>
    <row r="7736" spans="1:8">
      <c r="A7736" t="s">
        <v>4</v>
      </c>
      <c r="B7736" s="4" t="s">
        <v>5</v>
      </c>
      <c r="C7736" s="4" t="s">
        <v>10</v>
      </c>
      <c r="D7736" s="4" t="s">
        <v>10</v>
      </c>
      <c r="E7736" s="4" t="s">
        <v>10</v>
      </c>
    </row>
    <row r="7737" spans="1:8">
      <c r="A7737" t="n">
        <v>60114</v>
      </c>
      <c r="B7737" s="45" t="n">
        <v>61</v>
      </c>
      <c r="C7737" s="7" t="n">
        <v>61490</v>
      </c>
      <c r="D7737" s="7" t="n">
        <v>7014</v>
      </c>
      <c r="E7737" s="7" t="n">
        <v>0</v>
      </c>
    </row>
    <row r="7738" spans="1:8">
      <c r="A7738" t="s">
        <v>4</v>
      </c>
      <c r="B7738" s="4" t="s">
        <v>5</v>
      </c>
      <c r="C7738" s="4" t="s">
        <v>10</v>
      </c>
      <c r="D7738" s="4" t="s">
        <v>10</v>
      </c>
      <c r="E7738" s="4" t="s">
        <v>10</v>
      </c>
    </row>
    <row r="7739" spans="1:8">
      <c r="A7739" t="n">
        <v>60121</v>
      </c>
      <c r="B7739" s="45" t="n">
        <v>61</v>
      </c>
      <c r="C7739" s="7" t="n">
        <v>61488</v>
      </c>
      <c r="D7739" s="7" t="n">
        <v>7014</v>
      </c>
      <c r="E7739" s="7" t="n">
        <v>0</v>
      </c>
    </row>
    <row r="7740" spans="1:8">
      <c r="A7740" t="s">
        <v>4</v>
      </c>
      <c r="B7740" s="4" t="s">
        <v>5</v>
      </c>
      <c r="C7740" s="4" t="s">
        <v>10</v>
      </c>
      <c r="D7740" s="4" t="s">
        <v>10</v>
      </c>
      <c r="E7740" s="4" t="s">
        <v>10</v>
      </c>
    </row>
    <row r="7741" spans="1:8">
      <c r="A7741" t="n">
        <v>60128</v>
      </c>
      <c r="B7741" s="45" t="n">
        <v>61</v>
      </c>
      <c r="C7741" s="7" t="n">
        <v>3</v>
      </c>
      <c r="D7741" s="7" t="n">
        <v>7014</v>
      </c>
      <c r="E7741" s="7" t="n">
        <v>0</v>
      </c>
    </row>
    <row r="7742" spans="1:8">
      <c r="A7742" t="s">
        <v>4</v>
      </c>
      <c r="B7742" s="4" t="s">
        <v>5</v>
      </c>
      <c r="C7742" s="4" t="s">
        <v>10</v>
      </c>
      <c r="D7742" s="4" t="s">
        <v>10</v>
      </c>
      <c r="E7742" s="4" t="s">
        <v>10</v>
      </c>
    </row>
    <row r="7743" spans="1:8">
      <c r="A7743" t="n">
        <v>60135</v>
      </c>
      <c r="B7743" s="45" t="n">
        <v>61</v>
      </c>
      <c r="C7743" s="7" t="n">
        <v>5</v>
      </c>
      <c r="D7743" s="7" t="n">
        <v>7014</v>
      </c>
      <c r="E7743" s="7" t="n">
        <v>0</v>
      </c>
    </row>
    <row r="7744" spans="1:8">
      <c r="A7744" t="s">
        <v>4</v>
      </c>
      <c r="B7744" s="4" t="s">
        <v>5</v>
      </c>
      <c r="C7744" s="4" t="s">
        <v>10</v>
      </c>
      <c r="D7744" s="4" t="s">
        <v>10</v>
      </c>
      <c r="E7744" s="4" t="s">
        <v>10</v>
      </c>
    </row>
    <row r="7745" spans="1:5">
      <c r="A7745" t="n">
        <v>60142</v>
      </c>
      <c r="B7745" s="45" t="n">
        <v>61</v>
      </c>
      <c r="C7745" s="7" t="n">
        <v>6</v>
      </c>
      <c r="D7745" s="7" t="n">
        <v>7014</v>
      </c>
      <c r="E7745" s="7" t="n">
        <v>0</v>
      </c>
    </row>
    <row r="7746" spans="1:5">
      <c r="A7746" t="s">
        <v>4</v>
      </c>
      <c r="B7746" s="4" t="s">
        <v>5</v>
      </c>
      <c r="C7746" s="4" t="s">
        <v>10</v>
      </c>
      <c r="D7746" s="4" t="s">
        <v>10</v>
      </c>
      <c r="E7746" s="4" t="s">
        <v>10</v>
      </c>
    </row>
    <row r="7747" spans="1:5">
      <c r="A7747" t="n">
        <v>60149</v>
      </c>
      <c r="B7747" s="45" t="n">
        <v>61</v>
      </c>
      <c r="C7747" s="7" t="n">
        <v>7032</v>
      </c>
      <c r="D7747" s="7" t="n">
        <v>7014</v>
      </c>
      <c r="E7747" s="7" t="n">
        <v>0</v>
      </c>
    </row>
    <row r="7748" spans="1:5">
      <c r="A7748" t="s">
        <v>4</v>
      </c>
      <c r="B7748" s="4" t="s">
        <v>5</v>
      </c>
      <c r="C7748" s="4" t="s">
        <v>10</v>
      </c>
      <c r="D7748" s="4" t="s">
        <v>10</v>
      </c>
      <c r="E7748" s="4" t="s">
        <v>10</v>
      </c>
    </row>
    <row r="7749" spans="1:5">
      <c r="A7749" t="n">
        <v>60156</v>
      </c>
      <c r="B7749" s="45" t="n">
        <v>61</v>
      </c>
      <c r="C7749" s="7" t="n">
        <v>27</v>
      </c>
      <c r="D7749" s="7" t="n">
        <v>7014</v>
      </c>
      <c r="E7749" s="7" t="n">
        <v>0</v>
      </c>
    </row>
    <row r="7750" spans="1:5">
      <c r="A7750" t="s">
        <v>4</v>
      </c>
      <c r="B7750" s="4" t="s">
        <v>5</v>
      </c>
      <c r="C7750" s="4" t="s">
        <v>10</v>
      </c>
      <c r="D7750" s="4" t="s">
        <v>10</v>
      </c>
      <c r="E7750" s="4" t="s">
        <v>10</v>
      </c>
    </row>
    <row r="7751" spans="1:5">
      <c r="A7751" t="n">
        <v>60163</v>
      </c>
      <c r="B7751" s="45" t="n">
        <v>61</v>
      </c>
      <c r="C7751" s="7" t="n">
        <v>29</v>
      </c>
      <c r="D7751" s="7" t="n">
        <v>7014</v>
      </c>
      <c r="E7751" s="7" t="n">
        <v>0</v>
      </c>
    </row>
    <row r="7752" spans="1:5">
      <c r="A7752" t="s">
        <v>4</v>
      </c>
      <c r="B7752" s="4" t="s">
        <v>5</v>
      </c>
      <c r="C7752" s="4" t="s">
        <v>10</v>
      </c>
      <c r="D7752" s="4" t="s">
        <v>10</v>
      </c>
      <c r="E7752" s="4" t="s">
        <v>10</v>
      </c>
    </row>
    <row r="7753" spans="1:5">
      <c r="A7753" t="n">
        <v>60170</v>
      </c>
      <c r="B7753" s="45" t="n">
        <v>61</v>
      </c>
      <c r="C7753" s="7" t="n">
        <v>11</v>
      </c>
      <c r="D7753" s="7" t="n">
        <v>7014</v>
      </c>
      <c r="E7753" s="7" t="n">
        <v>0</v>
      </c>
    </row>
    <row r="7754" spans="1:5">
      <c r="A7754" t="s">
        <v>4</v>
      </c>
      <c r="B7754" s="4" t="s">
        <v>5</v>
      </c>
      <c r="C7754" s="4" t="s">
        <v>10</v>
      </c>
    </row>
    <row r="7755" spans="1:5">
      <c r="A7755" t="n">
        <v>60177</v>
      </c>
      <c r="B7755" s="32" t="n">
        <v>16</v>
      </c>
      <c r="C7755" s="7" t="n">
        <v>500</v>
      </c>
    </row>
    <row r="7756" spans="1:5">
      <c r="A7756" t="s">
        <v>4</v>
      </c>
      <c r="B7756" s="4" t="s">
        <v>5</v>
      </c>
      <c r="C7756" s="4" t="s">
        <v>13</v>
      </c>
      <c r="D7756" s="4" t="s">
        <v>24</v>
      </c>
      <c r="E7756" s="4" t="s">
        <v>24</v>
      </c>
      <c r="F7756" s="4" t="s">
        <v>24</v>
      </c>
    </row>
    <row r="7757" spans="1:5">
      <c r="A7757" t="n">
        <v>60180</v>
      </c>
      <c r="B7757" s="39" t="n">
        <v>45</v>
      </c>
      <c r="C7757" s="7" t="n">
        <v>9</v>
      </c>
      <c r="D7757" s="7" t="n">
        <v>0.0500000007450581</v>
      </c>
      <c r="E7757" s="7" t="n">
        <v>0.0500000007450581</v>
      </c>
      <c r="F7757" s="7" t="n">
        <v>0.200000002980232</v>
      </c>
    </row>
    <row r="7758" spans="1:5">
      <c r="A7758" t="s">
        <v>4</v>
      </c>
      <c r="B7758" s="4" t="s">
        <v>5</v>
      </c>
      <c r="C7758" s="4" t="s">
        <v>13</v>
      </c>
      <c r="D7758" s="4" t="s">
        <v>10</v>
      </c>
      <c r="E7758" s="4" t="s">
        <v>6</v>
      </c>
    </row>
    <row r="7759" spans="1:5">
      <c r="A7759" t="n">
        <v>60194</v>
      </c>
      <c r="B7759" s="48" t="n">
        <v>51</v>
      </c>
      <c r="C7759" s="7" t="n">
        <v>4</v>
      </c>
      <c r="D7759" s="7" t="n">
        <v>7014</v>
      </c>
      <c r="E7759" s="7" t="s">
        <v>181</v>
      </c>
    </row>
    <row r="7760" spans="1:5">
      <c r="A7760" t="s">
        <v>4</v>
      </c>
      <c r="B7760" s="4" t="s">
        <v>5</v>
      </c>
      <c r="C7760" s="4" t="s">
        <v>10</v>
      </c>
    </row>
    <row r="7761" spans="1:6">
      <c r="A7761" t="n">
        <v>60207</v>
      </c>
      <c r="B7761" s="32" t="n">
        <v>16</v>
      </c>
      <c r="C7761" s="7" t="n">
        <v>0</v>
      </c>
    </row>
    <row r="7762" spans="1:6">
      <c r="A7762" t="s">
        <v>4</v>
      </c>
      <c r="B7762" s="4" t="s">
        <v>5</v>
      </c>
      <c r="C7762" s="4" t="s">
        <v>10</v>
      </c>
      <c r="D7762" s="4" t="s">
        <v>13</v>
      </c>
      <c r="E7762" s="4" t="s">
        <v>9</v>
      </c>
      <c r="F7762" s="4" t="s">
        <v>81</v>
      </c>
      <c r="G7762" s="4" t="s">
        <v>13</v>
      </c>
      <c r="H7762" s="4" t="s">
        <v>13</v>
      </c>
    </row>
    <row r="7763" spans="1:6">
      <c r="A7763" t="n">
        <v>60210</v>
      </c>
      <c r="B7763" s="49" t="n">
        <v>26</v>
      </c>
      <c r="C7763" s="7" t="n">
        <v>7014</v>
      </c>
      <c r="D7763" s="7" t="n">
        <v>17</v>
      </c>
      <c r="E7763" s="7" t="n">
        <v>61809</v>
      </c>
      <c r="F7763" s="7" t="s">
        <v>576</v>
      </c>
      <c r="G7763" s="7" t="n">
        <v>2</v>
      </c>
      <c r="H7763" s="7" t="n">
        <v>0</v>
      </c>
    </row>
    <row r="7764" spans="1:6">
      <c r="A7764" t="s">
        <v>4</v>
      </c>
      <c r="B7764" s="4" t="s">
        <v>5</v>
      </c>
    </row>
    <row r="7765" spans="1:6">
      <c r="A7765" t="n">
        <v>60305</v>
      </c>
      <c r="B7765" s="50" t="n">
        <v>28</v>
      </c>
    </row>
    <row r="7766" spans="1:6">
      <c r="A7766" t="s">
        <v>4</v>
      </c>
      <c r="B7766" s="4" t="s">
        <v>5</v>
      </c>
      <c r="C7766" s="4" t="s">
        <v>13</v>
      </c>
      <c r="D7766" s="4" t="s">
        <v>10</v>
      </c>
      <c r="E7766" s="4" t="s">
        <v>10</v>
      </c>
      <c r="F7766" s="4" t="s">
        <v>13</v>
      </c>
    </row>
    <row r="7767" spans="1:6">
      <c r="A7767" t="n">
        <v>60306</v>
      </c>
      <c r="B7767" s="56" t="n">
        <v>25</v>
      </c>
      <c r="C7767" s="7" t="n">
        <v>1</v>
      </c>
      <c r="D7767" s="7" t="n">
        <v>260</v>
      </c>
      <c r="E7767" s="7" t="n">
        <v>640</v>
      </c>
      <c r="F7767" s="7" t="n">
        <v>2</v>
      </c>
    </row>
    <row r="7768" spans="1:6">
      <c r="A7768" t="s">
        <v>4</v>
      </c>
      <c r="B7768" s="4" t="s">
        <v>5</v>
      </c>
      <c r="C7768" s="4" t="s">
        <v>13</v>
      </c>
      <c r="D7768" s="4" t="s">
        <v>10</v>
      </c>
      <c r="E7768" s="4" t="s">
        <v>6</v>
      </c>
    </row>
    <row r="7769" spans="1:6">
      <c r="A7769" t="n">
        <v>60313</v>
      </c>
      <c r="B7769" s="48" t="n">
        <v>51</v>
      </c>
      <c r="C7769" s="7" t="n">
        <v>4</v>
      </c>
      <c r="D7769" s="7" t="n">
        <v>5</v>
      </c>
      <c r="E7769" s="7" t="s">
        <v>237</v>
      </c>
    </row>
    <row r="7770" spans="1:6">
      <c r="A7770" t="s">
        <v>4</v>
      </c>
      <c r="B7770" s="4" t="s">
        <v>5</v>
      </c>
      <c r="C7770" s="4" t="s">
        <v>10</v>
      </c>
    </row>
    <row r="7771" spans="1:6">
      <c r="A7771" t="n">
        <v>60326</v>
      </c>
      <c r="B7771" s="32" t="n">
        <v>16</v>
      </c>
      <c r="C7771" s="7" t="n">
        <v>0</v>
      </c>
    </row>
    <row r="7772" spans="1:6">
      <c r="A7772" t="s">
        <v>4</v>
      </c>
      <c r="B7772" s="4" t="s">
        <v>5</v>
      </c>
      <c r="C7772" s="4" t="s">
        <v>10</v>
      </c>
      <c r="D7772" s="4" t="s">
        <v>13</v>
      </c>
      <c r="E7772" s="4" t="s">
        <v>9</v>
      </c>
      <c r="F7772" s="4" t="s">
        <v>81</v>
      </c>
      <c r="G7772" s="4" t="s">
        <v>13</v>
      </c>
      <c r="H7772" s="4" t="s">
        <v>13</v>
      </c>
    </row>
    <row r="7773" spans="1:6">
      <c r="A7773" t="n">
        <v>60329</v>
      </c>
      <c r="B7773" s="49" t="n">
        <v>26</v>
      </c>
      <c r="C7773" s="7" t="n">
        <v>5</v>
      </c>
      <c r="D7773" s="7" t="n">
        <v>17</v>
      </c>
      <c r="E7773" s="7" t="n">
        <v>3370</v>
      </c>
      <c r="F7773" s="7" t="s">
        <v>577</v>
      </c>
      <c r="G7773" s="7" t="n">
        <v>2</v>
      </c>
      <c r="H7773" s="7" t="n">
        <v>0</v>
      </c>
    </row>
    <row r="7774" spans="1:6">
      <c r="A7774" t="s">
        <v>4</v>
      </c>
      <c r="B7774" s="4" t="s">
        <v>5</v>
      </c>
    </row>
    <row r="7775" spans="1:6">
      <c r="A7775" t="n">
        <v>60353</v>
      </c>
      <c r="B7775" s="50" t="n">
        <v>28</v>
      </c>
    </row>
    <row r="7776" spans="1:6">
      <c r="A7776" t="s">
        <v>4</v>
      </c>
      <c r="B7776" s="4" t="s">
        <v>5</v>
      </c>
      <c r="C7776" s="4" t="s">
        <v>13</v>
      </c>
      <c r="D7776" s="4" t="s">
        <v>10</v>
      </c>
      <c r="E7776" s="4" t="s">
        <v>10</v>
      </c>
      <c r="F7776" s="4" t="s">
        <v>13</v>
      </c>
    </row>
    <row r="7777" spans="1:8">
      <c r="A7777" t="n">
        <v>60354</v>
      </c>
      <c r="B7777" s="56" t="n">
        <v>25</v>
      </c>
      <c r="C7777" s="7" t="n">
        <v>1</v>
      </c>
      <c r="D7777" s="7" t="n">
        <v>60</v>
      </c>
      <c r="E7777" s="7" t="n">
        <v>640</v>
      </c>
      <c r="F7777" s="7" t="n">
        <v>1</v>
      </c>
    </row>
    <row r="7778" spans="1:8">
      <c r="A7778" t="s">
        <v>4</v>
      </c>
      <c r="B7778" s="4" t="s">
        <v>5</v>
      </c>
      <c r="C7778" s="4" t="s">
        <v>13</v>
      </c>
      <c r="D7778" s="4" t="s">
        <v>10</v>
      </c>
      <c r="E7778" s="4" t="s">
        <v>6</v>
      </c>
    </row>
    <row r="7779" spans="1:8">
      <c r="A7779" t="n">
        <v>60361</v>
      </c>
      <c r="B7779" s="48" t="n">
        <v>51</v>
      </c>
      <c r="C7779" s="7" t="n">
        <v>4</v>
      </c>
      <c r="D7779" s="7" t="n">
        <v>27</v>
      </c>
      <c r="E7779" s="7" t="s">
        <v>283</v>
      </c>
    </row>
    <row r="7780" spans="1:8">
      <c r="A7780" t="s">
        <v>4</v>
      </c>
      <c r="B7780" s="4" t="s">
        <v>5</v>
      </c>
      <c r="C7780" s="4" t="s">
        <v>10</v>
      </c>
    </row>
    <row r="7781" spans="1:8">
      <c r="A7781" t="n">
        <v>60375</v>
      </c>
      <c r="B7781" s="32" t="n">
        <v>16</v>
      </c>
      <c r="C7781" s="7" t="n">
        <v>0</v>
      </c>
    </row>
    <row r="7782" spans="1:8">
      <c r="A7782" t="s">
        <v>4</v>
      </c>
      <c r="B7782" s="4" t="s">
        <v>5</v>
      </c>
      <c r="C7782" s="4" t="s">
        <v>10</v>
      </c>
      <c r="D7782" s="4" t="s">
        <v>13</v>
      </c>
      <c r="E7782" s="4" t="s">
        <v>9</v>
      </c>
      <c r="F7782" s="4" t="s">
        <v>81</v>
      </c>
      <c r="G7782" s="4" t="s">
        <v>13</v>
      </c>
      <c r="H7782" s="4" t="s">
        <v>13</v>
      </c>
      <c r="I7782" s="4" t="s">
        <v>13</v>
      </c>
      <c r="J7782" s="4" t="s">
        <v>9</v>
      </c>
      <c r="K7782" s="4" t="s">
        <v>81</v>
      </c>
      <c r="L7782" s="4" t="s">
        <v>13</v>
      </c>
      <c r="M7782" s="4" t="s">
        <v>13</v>
      </c>
    </row>
    <row r="7783" spans="1:8">
      <c r="A7783" t="n">
        <v>60378</v>
      </c>
      <c r="B7783" s="49" t="n">
        <v>26</v>
      </c>
      <c r="C7783" s="7" t="n">
        <v>27</v>
      </c>
      <c r="D7783" s="7" t="n">
        <v>17</v>
      </c>
      <c r="E7783" s="7" t="n">
        <v>31339</v>
      </c>
      <c r="F7783" s="7" t="s">
        <v>578</v>
      </c>
      <c r="G7783" s="7" t="n">
        <v>2</v>
      </c>
      <c r="H7783" s="7" t="n">
        <v>3</v>
      </c>
      <c r="I7783" s="7" t="n">
        <v>17</v>
      </c>
      <c r="J7783" s="7" t="n">
        <v>31340</v>
      </c>
      <c r="K7783" s="7" t="s">
        <v>579</v>
      </c>
      <c r="L7783" s="7" t="n">
        <v>2</v>
      </c>
      <c r="M7783" s="7" t="n">
        <v>0</v>
      </c>
    </row>
    <row r="7784" spans="1:8">
      <c r="A7784" t="s">
        <v>4</v>
      </c>
      <c r="B7784" s="4" t="s">
        <v>5</v>
      </c>
    </row>
    <row r="7785" spans="1:8">
      <c r="A7785" t="n">
        <v>60519</v>
      </c>
      <c r="B7785" s="50" t="n">
        <v>28</v>
      </c>
    </row>
    <row r="7786" spans="1:8">
      <c r="A7786" t="s">
        <v>4</v>
      </c>
      <c r="B7786" s="4" t="s">
        <v>5</v>
      </c>
      <c r="C7786" s="4" t="s">
        <v>13</v>
      </c>
      <c r="D7786" s="4" t="s">
        <v>10</v>
      </c>
      <c r="E7786" s="4" t="s">
        <v>10</v>
      </c>
      <c r="F7786" s="4" t="s">
        <v>13</v>
      </c>
    </row>
    <row r="7787" spans="1:8">
      <c r="A7787" t="n">
        <v>60520</v>
      </c>
      <c r="B7787" s="56" t="n">
        <v>25</v>
      </c>
      <c r="C7787" s="7" t="n">
        <v>1</v>
      </c>
      <c r="D7787" s="7" t="n">
        <v>65535</v>
      </c>
      <c r="E7787" s="7" t="n">
        <v>65535</v>
      </c>
      <c r="F7787" s="7" t="n">
        <v>0</v>
      </c>
    </row>
    <row r="7788" spans="1:8">
      <c r="A7788" t="s">
        <v>4</v>
      </c>
      <c r="B7788" s="4" t="s">
        <v>5</v>
      </c>
      <c r="C7788" s="4" t="s">
        <v>10</v>
      </c>
      <c r="D7788" s="4" t="s">
        <v>13</v>
      </c>
      <c r="E7788" s="4" t="s">
        <v>13</v>
      </c>
      <c r="F7788" s="4" t="s">
        <v>6</v>
      </c>
    </row>
    <row r="7789" spans="1:8">
      <c r="A7789" t="n">
        <v>60527</v>
      </c>
      <c r="B7789" s="27" t="n">
        <v>47</v>
      </c>
      <c r="C7789" s="7" t="n">
        <v>7014</v>
      </c>
      <c r="D7789" s="7" t="n">
        <v>0</v>
      </c>
      <c r="E7789" s="7" t="n">
        <v>0</v>
      </c>
      <c r="F7789" s="7" t="s">
        <v>215</v>
      </c>
    </row>
    <row r="7790" spans="1:8">
      <c r="A7790" t="s">
        <v>4</v>
      </c>
      <c r="B7790" s="4" t="s">
        <v>5</v>
      </c>
      <c r="C7790" s="4" t="s">
        <v>10</v>
      </c>
    </row>
    <row r="7791" spans="1:8">
      <c r="A7791" t="n">
        <v>60551</v>
      </c>
      <c r="B7791" s="32" t="n">
        <v>16</v>
      </c>
      <c r="C7791" s="7" t="n">
        <v>500</v>
      </c>
    </row>
    <row r="7792" spans="1:8">
      <c r="A7792" t="s">
        <v>4</v>
      </c>
      <c r="B7792" s="4" t="s">
        <v>5</v>
      </c>
      <c r="C7792" s="4" t="s">
        <v>13</v>
      </c>
      <c r="D7792" s="4" t="s">
        <v>24</v>
      </c>
      <c r="E7792" s="4" t="s">
        <v>24</v>
      </c>
      <c r="F7792" s="4" t="s">
        <v>24</v>
      </c>
    </row>
    <row r="7793" spans="1:13">
      <c r="A7793" t="n">
        <v>60554</v>
      </c>
      <c r="B7793" s="39" t="n">
        <v>45</v>
      </c>
      <c r="C7793" s="7" t="n">
        <v>9</v>
      </c>
      <c r="D7793" s="7" t="n">
        <v>0.00999999977648258</v>
      </c>
      <c r="E7793" s="7" t="n">
        <v>0.00999999977648258</v>
      </c>
      <c r="F7793" s="7" t="n">
        <v>0.5</v>
      </c>
    </row>
    <row r="7794" spans="1:13">
      <c r="A7794" t="s">
        <v>4</v>
      </c>
      <c r="B7794" s="4" t="s">
        <v>5</v>
      </c>
      <c r="C7794" s="4" t="s">
        <v>13</v>
      </c>
      <c r="D7794" s="4" t="s">
        <v>10</v>
      </c>
      <c r="E7794" s="4" t="s">
        <v>6</v>
      </c>
    </row>
    <row r="7795" spans="1:13">
      <c r="A7795" t="n">
        <v>60568</v>
      </c>
      <c r="B7795" s="48" t="n">
        <v>51</v>
      </c>
      <c r="C7795" s="7" t="n">
        <v>4</v>
      </c>
      <c r="D7795" s="7" t="n">
        <v>7014</v>
      </c>
      <c r="E7795" s="7" t="s">
        <v>574</v>
      </c>
    </row>
    <row r="7796" spans="1:13">
      <c r="A7796" t="s">
        <v>4</v>
      </c>
      <c r="B7796" s="4" t="s">
        <v>5</v>
      </c>
      <c r="C7796" s="4" t="s">
        <v>10</v>
      </c>
    </row>
    <row r="7797" spans="1:13">
      <c r="A7797" t="n">
        <v>60582</v>
      </c>
      <c r="B7797" s="32" t="n">
        <v>16</v>
      </c>
      <c r="C7797" s="7" t="n">
        <v>0</v>
      </c>
    </row>
    <row r="7798" spans="1:13">
      <c r="A7798" t="s">
        <v>4</v>
      </c>
      <c r="B7798" s="4" t="s">
        <v>5</v>
      </c>
      <c r="C7798" s="4" t="s">
        <v>10</v>
      </c>
      <c r="D7798" s="4" t="s">
        <v>13</v>
      </c>
      <c r="E7798" s="4" t="s">
        <v>9</v>
      </c>
      <c r="F7798" s="4" t="s">
        <v>81</v>
      </c>
      <c r="G7798" s="4" t="s">
        <v>13</v>
      </c>
      <c r="H7798" s="4" t="s">
        <v>13</v>
      </c>
    </row>
    <row r="7799" spans="1:13">
      <c r="A7799" t="n">
        <v>60585</v>
      </c>
      <c r="B7799" s="49" t="n">
        <v>26</v>
      </c>
      <c r="C7799" s="7" t="n">
        <v>7014</v>
      </c>
      <c r="D7799" s="7" t="n">
        <v>17</v>
      </c>
      <c r="E7799" s="7" t="n">
        <v>61810</v>
      </c>
      <c r="F7799" s="7" t="s">
        <v>580</v>
      </c>
      <c r="G7799" s="7" t="n">
        <v>2</v>
      </c>
      <c r="H7799" s="7" t="n">
        <v>0</v>
      </c>
    </row>
    <row r="7800" spans="1:13">
      <c r="A7800" t="s">
        <v>4</v>
      </c>
      <c r="B7800" s="4" t="s">
        <v>5</v>
      </c>
    </row>
    <row r="7801" spans="1:13">
      <c r="A7801" t="n">
        <v>60642</v>
      </c>
      <c r="B7801" s="50" t="n">
        <v>28</v>
      </c>
    </row>
    <row r="7802" spans="1:13">
      <c r="A7802" t="s">
        <v>4</v>
      </c>
      <c r="B7802" s="4" t="s">
        <v>5</v>
      </c>
      <c r="C7802" s="4" t="s">
        <v>10</v>
      </c>
      <c r="D7802" s="4" t="s">
        <v>13</v>
      </c>
    </row>
    <row r="7803" spans="1:13">
      <c r="A7803" t="n">
        <v>60643</v>
      </c>
      <c r="B7803" s="51" t="n">
        <v>89</v>
      </c>
      <c r="C7803" s="7" t="n">
        <v>65533</v>
      </c>
      <c r="D7803" s="7" t="n">
        <v>1</v>
      </c>
    </row>
    <row r="7804" spans="1:13">
      <c r="A7804" t="s">
        <v>4</v>
      </c>
      <c r="B7804" s="4" t="s">
        <v>5</v>
      </c>
      <c r="C7804" s="4" t="s">
        <v>13</v>
      </c>
      <c r="D7804" s="4" t="s">
        <v>10</v>
      </c>
      <c r="E7804" s="4" t="s">
        <v>24</v>
      </c>
    </row>
    <row r="7805" spans="1:13">
      <c r="A7805" t="n">
        <v>60647</v>
      </c>
      <c r="B7805" s="22" t="n">
        <v>58</v>
      </c>
      <c r="C7805" s="7" t="n">
        <v>101</v>
      </c>
      <c r="D7805" s="7" t="n">
        <v>500</v>
      </c>
      <c r="E7805" s="7" t="n">
        <v>1</v>
      </c>
    </row>
    <row r="7806" spans="1:13">
      <c r="A7806" t="s">
        <v>4</v>
      </c>
      <c r="B7806" s="4" t="s">
        <v>5</v>
      </c>
      <c r="C7806" s="4" t="s">
        <v>13</v>
      </c>
      <c r="D7806" s="4" t="s">
        <v>10</v>
      </c>
    </row>
    <row r="7807" spans="1:13">
      <c r="A7807" t="n">
        <v>60655</v>
      </c>
      <c r="B7807" s="22" t="n">
        <v>58</v>
      </c>
      <c r="C7807" s="7" t="n">
        <v>254</v>
      </c>
      <c r="D7807" s="7" t="n">
        <v>0</v>
      </c>
    </row>
    <row r="7808" spans="1:13">
      <c r="A7808" t="s">
        <v>4</v>
      </c>
      <c r="B7808" s="4" t="s">
        <v>5</v>
      </c>
      <c r="C7808" s="4" t="s">
        <v>13</v>
      </c>
      <c r="D7808" s="4" t="s">
        <v>13</v>
      </c>
      <c r="E7808" s="4" t="s">
        <v>24</v>
      </c>
      <c r="F7808" s="4" t="s">
        <v>24</v>
      </c>
      <c r="G7808" s="4" t="s">
        <v>24</v>
      </c>
      <c r="H7808" s="4" t="s">
        <v>10</v>
      </c>
    </row>
    <row r="7809" spans="1:8">
      <c r="A7809" t="n">
        <v>60659</v>
      </c>
      <c r="B7809" s="39" t="n">
        <v>45</v>
      </c>
      <c r="C7809" s="7" t="n">
        <v>2</v>
      </c>
      <c r="D7809" s="7" t="n">
        <v>3</v>
      </c>
      <c r="E7809" s="7" t="n">
        <v>8.47000026702881</v>
      </c>
      <c r="F7809" s="7" t="n">
        <v>13.8199996948242</v>
      </c>
      <c r="G7809" s="7" t="n">
        <v>-187.429992675781</v>
      </c>
      <c r="H7809" s="7" t="n">
        <v>0</v>
      </c>
    </row>
    <row r="7810" spans="1:8">
      <c r="A7810" t="s">
        <v>4</v>
      </c>
      <c r="B7810" s="4" t="s">
        <v>5</v>
      </c>
      <c r="C7810" s="4" t="s">
        <v>13</v>
      </c>
      <c r="D7810" s="4" t="s">
        <v>13</v>
      </c>
      <c r="E7810" s="4" t="s">
        <v>24</v>
      </c>
      <c r="F7810" s="4" t="s">
        <v>24</v>
      </c>
      <c r="G7810" s="4" t="s">
        <v>24</v>
      </c>
      <c r="H7810" s="4" t="s">
        <v>10</v>
      </c>
      <c r="I7810" s="4" t="s">
        <v>13</v>
      </c>
    </row>
    <row r="7811" spans="1:8">
      <c r="A7811" t="n">
        <v>60676</v>
      </c>
      <c r="B7811" s="39" t="n">
        <v>45</v>
      </c>
      <c r="C7811" s="7" t="n">
        <v>4</v>
      </c>
      <c r="D7811" s="7" t="n">
        <v>3</v>
      </c>
      <c r="E7811" s="7" t="n">
        <v>15.9700002670288</v>
      </c>
      <c r="F7811" s="7" t="n">
        <v>300.5</v>
      </c>
      <c r="G7811" s="7" t="n">
        <v>0</v>
      </c>
      <c r="H7811" s="7" t="n">
        <v>0</v>
      </c>
      <c r="I7811" s="7" t="n">
        <v>0</v>
      </c>
    </row>
    <row r="7812" spans="1:8">
      <c r="A7812" t="s">
        <v>4</v>
      </c>
      <c r="B7812" s="4" t="s">
        <v>5</v>
      </c>
      <c r="C7812" s="4" t="s">
        <v>13</v>
      </c>
      <c r="D7812" s="4" t="s">
        <v>13</v>
      </c>
      <c r="E7812" s="4" t="s">
        <v>24</v>
      </c>
      <c r="F7812" s="4" t="s">
        <v>10</v>
      </c>
    </row>
    <row r="7813" spans="1:8">
      <c r="A7813" t="n">
        <v>60694</v>
      </c>
      <c r="B7813" s="39" t="n">
        <v>45</v>
      </c>
      <c r="C7813" s="7" t="n">
        <v>5</v>
      </c>
      <c r="D7813" s="7" t="n">
        <v>3</v>
      </c>
      <c r="E7813" s="7" t="n">
        <v>4.30000019073486</v>
      </c>
      <c r="F7813" s="7" t="n">
        <v>0</v>
      </c>
    </row>
    <row r="7814" spans="1:8">
      <c r="A7814" t="s">
        <v>4</v>
      </c>
      <c r="B7814" s="4" t="s">
        <v>5</v>
      </c>
      <c r="C7814" s="4" t="s">
        <v>13</v>
      </c>
      <c r="D7814" s="4" t="s">
        <v>13</v>
      </c>
      <c r="E7814" s="4" t="s">
        <v>24</v>
      </c>
      <c r="F7814" s="4" t="s">
        <v>10</v>
      </c>
    </row>
    <row r="7815" spans="1:8">
      <c r="A7815" t="n">
        <v>60703</v>
      </c>
      <c r="B7815" s="39" t="n">
        <v>45</v>
      </c>
      <c r="C7815" s="7" t="n">
        <v>11</v>
      </c>
      <c r="D7815" s="7" t="n">
        <v>3</v>
      </c>
      <c r="E7815" s="7" t="n">
        <v>37.7000007629395</v>
      </c>
      <c r="F7815" s="7" t="n">
        <v>0</v>
      </c>
    </row>
    <row r="7816" spans="1:8">
      <c r="A7816" t="s">
        <v>4</v>
      </c>
      <c r="B7816" s="4" t="s">
        <v>5</v>
      </c>
      <c r="C7816" s="4" t="s">
        <v>13</v>
      </c>
      <c r="D7816" s="4" t="s">
        <v>13</v>
      </c>
      <c r="E7816" s="4" t="s">
        <v>24</v>
      </c>
      <c r="F7816" s="4" t="s">
        <v>24</v>
      </c>
      <c r="G7816" s="4" t="s">
        <v>24</v>
      </c>
      <c r="H7816" s="4" t="s">
        <v>10</v>
      </c>
      <c r="I7816" s="4" t="s">
        <v>13</v>
      </c>
    </row>
    <row r="7817" spans="1:8">
      <c r="A7817" t="n">
        <v>60712</v>
      </c>
      <c r="B7817" s="39" t="n">
        <v>45</v>
      </c>
      <c r="C7817" s="7" t="n">
        <v>4</v>
      </c>
      <c r="D7817" s="7" t="n">
        <v>3</v>
      </c>
      <c r="E7817" s="7" t="n">
        <v>15.9700002670288</v>
      </c>
      <c r="F7817" s="7" t="n">
        <v>302.790008544922</v>
      </c>
      <c r="G7817" s="7" t="n">
        <v>0</v>
      </c>
      <c r="H7817" s="7" t="n">
        <v>20000</v>
      </c>
      <c r="I7817" s="7" t="n">
        <v>1</v>
      </c>
    </row>
    <row r="7818" spans="1:8">
      <c r="A7818" t="s">
        <v>4</v>
      </c>
      <c r="B7818" s="4" t="s">
        <v>5</v>
      </c>
      <c r="C7818" s="4" t="s">
        <v>10</v>
      </c>
      <c r="D7818" s="4" t="s">
        <v>24</v>
      </c>
      <c r="E7818" s="4" t="s">
        <v>24</v>
      </c>
      <c r="F7818" s="4" t="s">
        <v>24</v>
      </c>
      <c r="G7818" s="4" t="s">
        <v>24</v>
      </c>
    </row>
    <row r="7819" spans="1:8">
      <c r="A7819" t="n">
        <v>60730</v>
      </c>
      <c r="B7819" s="37" t="n">
        <v>46</v>
      </c>
      <c r="C7819" s="7" t="n">
        <v>6</v>
      </c>
      <c r="D7819" s="7" t="n">
        <v>5.69000005722046</v>
      </c>
      <c r="E7819" s="7" t="n">
        <v>13.210000038147</v>
      </c>
      <c r="F7819" s="7" t="n">
        <v>-186.009994506836</v>
      </c>
      <c r="G7819" s="7" t="n">
        <v>140</v>
      </c>
    </row>
    <row r="7820" spans="1:8">
      <c r="A7820" t="s">
        <v>4</v>
      </c>
      <c r="B7820" s="4" t="s">
        <v>5</v>
      </c>
      <c r="C7820" s="4" t="s">
        <v>10</v>
      </c>
      <c r="D7820" s="4" t="s">
        <v>13</v>
      </c>
      <c r="E7820" s="4" t="s">
        <v>6</v>
      </c>
      <c r="F7820" s="4" t="s">
        <v>24</v>
      </c>
      <c r="G7820" s="4" t="s">
        <v>24</v>
      </c>
      <c r="H7820" s="4" t="s">
        <v>24</v>
      </c>
    </row>
    <row r="7821" spans="1:8">
      <c r="A7821" t="n">
        <v>60749</v>
      </c>
      <c r="B7821" s="55" t="n">
        <v>48</v>
      </c>
      <c r="C7821" s="7" t="n">
        <v>7014</v>
      </c>
      <c r="D7821" s="7" t="n">
        <v>0</v>
      </c>
      <c r="E7821" s="7" t="s">
        <v>54</v>
      </c>
      <c r="F7821" s="7" t="n">
        <v>0</v>
      </c>
      <c r="G7821" s="7" t="n">
        <v>1</v>
      </c>
      <c r="H7821" s="7" t="n">
        <v>0</v>
      </c>
    </row>
    <row r="7822" spans="1:8">
      <c r="A7822" t="s">
        <v>4</v>
      </c>
      <c r="B7822" s="4" t="s">
        <v>5</v>
      </c>
      <c r="C7822" s="4" t="s">
        <v>13</v>
      </c>
      <c r="D7822" s="4" t="s">
        <v>10</v>
      </c>
    </row>
    <row r="7823" spans="1:8">
      <c r="A7823" t="n">
        <v>60773</v>
      </c>
      <c r="B7823" s="22" t="n">
        <v>58</v>
      </c>
      <c r="C7823" s="7" t="n">
        <v>255</v>
      </c>
      <c r="D7823" s="7" t="n">
        <v>0</v>
      </c>
    </row>
    <row r="7824" spans="1:8">
      <c r="A7824" t="s">
        <v>4</v>
      </c>
      <c r="B7824" s="4" t="s">
        <v>5</v>
      </c>
      <c r="C7824" s="4" t="s">
        <v>13</v>
      </c>
      <c r="D7824" s="4" t="s">
        <v>10</v>
      </c>
      <c r="E7824" s="4" t="s">
        <v>6</v>
      </c>
    </row>
    <row r="7825" spans="1:9">
      <c r="A7825" t="n">
        <v>60777</v>
      </c>
      <c r="B7825" s="48" t="n">
        <v>51</v>
      </c>
      <c r="C7825" s="7" t="n">
        <v>4</v>
      </c>
      <c r="D7825" s="7" t="n">
        <v>7014</v>
      </c>
      <c r="E7825" s="7" t="s">
        <v>181</v>
      </c>
    </row>
    <row r="7826" spans="1:9">
      <c r="A7826" t="s">
        <v>4</v>
      </c>
      <c r="B7826" s="4" t="s">
        <v>5</v>
      </c>
      <c r="C7826" s="4" t="s">
        <v>10</v>
      </c>
    </row>
    <row r="7827" spans="1:9">
      <c r="A7827" t="n">
        <v>60790</v>
      </c>
      <c r="B7827" s="32" t="n">
        <v>16</v>
      </c>
      <c r="C7827" s="7" t="n">
        <v>0</v>
      </c>
    </row>
    <row r="7828" spans="1:9">
      <c r="A7828" t="s">
        <v>4</v>
      </c>
      <c r="B7828" s="4" t="s">
        <v>5</v>
      </c>
      <c r="C7828" s="4" t="s">
        <v>10</v>
      </c>
      <c r="D7828" s="4" t="s">
        <v>13</v>
      </c>
      <c r="E7828" s="4" t="s">
        <v>9</v>
      </c>
      <c r="F7828" s="4" t="s">
        <v>81</v>
      </c>
      <c r="G7828" s="4" t="s">
        <v>13</v>
      </c>
      <c r="H7828" s="4" t="s">
        <v>13</v>
      </c>
      <c r="I7828" s="4" t="s">
        <v>13</v>
      </c>
      <c r="J7828" s="4" t="s">
        <v>9</v>
      </c>
      <c r="K7828" s="4" t="s">
        <v>81</v>
      </c>
      <c r="L7828" s="4" t="s">
        <v>13</v>
      </c>
      <c r="M7828" s="4" t="s">
        <v>13</v>
      </c>
    </row>
    <row r="7829" spans="1:9">
      <c r="A7829" t="n">
        <v>60793</v>
      </c>
      <c r="B7829" s="49" t="n">
        <v>26</v>
      </c>
      <c r="C7829" s="7" t="n">
        <v>7014</v>
      </c>
      <c r="D7829" s="7" t="n">
        <v>17</v>
      </c>
      <c r="E7829" s="7" t="n">
        <v>61811</v>
      </c>
      <c r="F7829" s="7" t="s">
        <v>581</v>
      </c>
      <c r="G7829" s="7" t="n">
        <v>2</v>
      </c>
      <c r="H7829" s="7" t="n">
        <v>3</v>
      </c>
      <c r="I7829" s="7" t="n">
        <v>17</v>
      </c>
      <c r="J7829" s="7" t="n">
        <v>61812</v>
      </c>
      <c r="K7829" s="7" t="s">
        <v>582</v>
      </c>
      <c r="L7829" s="7" t="n">
        <v>2</v>
      </c>
      <c r="M7829" s="7" t="n">
        <v>0</v>
      </c>
    </row>
    <row r="7830" spans="1:9">
      <c r="A7830" t="s">
        <v>4</v>
      </c>
      <c r="B7830" s="4" t="s">
        <v>5</v>
      </c>
    </row>
    <row r="7831" spans="1:9">
      <c r="A7831" t="n">
        <v>60978</v>
      </c>
      <c r="B7831" s="50" t="n">
        <v>28</v>
      </c>
    </row>
    <row r="7832" spans="1:9">
      <c r="A7832" t="s">
        <v>4</v>
      </c>
      <c r="B7832" s="4" t="s">
        <v>5</v>
      </c>
      <c r="C7832" s="4" t="s">
        <v>13</v>
      </c>
      <c r="D7832" s="4" t="s">
        <v>10</v>
      </c>
      <c r="E7832" s="4" t="s">
        <v>6</v>
      </c>
    </row>
    <row r="7833" spans="1:9">
      <c r="A7833" t="n">
        <v>60979</v>
      </c>
      <c r="B7833" s="48" t="n">
        <v>51</v>
      </c>
      <c r="C7833" s="7" t="n">
        <v>4</v>
      </c>
      <c r="D7833" s="7" t="n">
        <v>6</v>
      </c>
      <c r="E7833" s="7" t="s">
        <v>102</v>
      </c>
    </row>
    <row r="7834" spans="1:9">
      <c r="A7834" t="s">
        <v>4</v>
      </c>
      <c r="B7834" s="4" t="s">
        <v>5</v>
      </c>
      <c r="C7834" s="4" t="s">
        <v>10</v>
      </c>
    </row>
    <row r="7835" spans="1:9">
      <c r="A7835" t="n">
        <v>60993</v>
      </c>
      <c r="B7835" s="32" t="n">
        <v>16</v>
      </c>
      <c r="C7835" s="7" t="n">
        <v>0</v>
      </c>
    </row>
    <row r="7836" spans="1:9">
      <c r="A7836" t="s">
        <v>4</v>
      </c>
      <c r="B7836" s="4" t="s">
        <v>5</v>
      </c>
      <c r="C7836" s="4" t="s">
        <v>10</v>
      </c>
      <c r="D7836" s="4" t="s">
        <v>13</v>
      </c>
      <c r="E7836" s="4" t="s">
        <v>9</v>
      </c>
      <c r="F7836" s="4" t="s">
        <v>81</v>
      </c>
      <c r="G7836" s="4" t="s">
        <v>13</v>
      </c>
      <c r="H7836" s="4" t="s">
        <v>13</v>
      </c>
      <c r="I7836" s="4" t="s">
        <v>13</v>
      </c>
      <c r="J7836" s="4" t="s">
        <v>9</v>
      </c>
      <c r="K7836" s="4" t="s">
        <v>81</v>
      </c>
      <c r="L7836" s="4" t="s">
        <v>13</v>
      </c>
      <c r="M7836" s="4" t="s">
        <v>13</v>
      </c>
      <c r="N7836" s="4" t="s">
        <v>13</v>
      </c>
      <c r="O7836" s="4" t="s">
        <v>9</v>
      </c>
      <c r="P7836" s="4" t="s">
        <v>81</v>
      </c>
      <c r="Q7836" s="4" t="s">
        <v>13</v>
      </c>
      <c r="R7836" s="4" t="s">
        <v>13</v>
      </c>
    </row>
    <row r="7837" spans="1:9">
      <c r="A7837" t="n">
        <v>60996</v>
      </c>
      <c r="B7837" s="49" t="n">
        <v>26</v>
      </c>
      <c r="C7837" s="7" t="n">
        <v>6</v>
      </c>
      <c r="D7837" s="7" t="n">
        <v>17</v>
      </c>
      <c r="E7837" s="7" t="n">
        <v>8384</v>
      </c>
      <c r="F7837" s="7" t="s">
        <v>583</v>
      </c>
      <c r="G7837" s="7" t="n">
        <v>2</v>
      </c>
      <c r="H7837" s="7" t="n">
        <v>3</v>
      </c>
      <c r="I7837" s="7" t="n">
        <v>17</v>
      </c>
      <c r="J7837" s="7" t="n">
        <v>8385</v>
      </c>
      <c r="K7837" s="7" t="s">
        <v>584</v>
      </c>
      <c r="L7837" s="7" t="n">
        <v>2</v>
      </c>
      <c r="M7837" s="7" t="n">
        <v>3</v>
      </c>
      <c r="N7837" s="7" t="n">
        <v>17</v>
      </c>
      <c r="O7837" s="7" t="n">
        <v>8386</v>
      </c>
      <c r="P7837" s="7" t="s">
        <v>585</v>
      </c>
      <c r="Q7837" s="7" t="n">
        <v>2</v>
      </c>
      <c r="R7837" s="7" t="n">
        <v>0</v>
      </c>
    </row>
    <row r="7838" spans="1:9">
      <c r="A7838" t="s">
        <v>4</v>
      </c>
      <c r="B7838" s="4" t="s">
        <v>5</v>
      </c>
    </row>
    <row r="7839" spans="1:9">
      <c r="A7839" t="n">
        <v>61279</v>
      </c>
      <c r="B7839" s="50" t="n">
        <v>28</v>
      </c>
    </row>
    <row r="7840" spans="1:9">
      <c r="A7840" t="s">
        <v>4</v>
      </c>
      <c r="B7840" s="4" t="s">
        <v>5</v>
      </c>
      <c r="C7840" s="4" t="s">
        <v>10</v>
      </c>
      <c r="D7840" s="4" t="s">
        <v>24</v>
      </c>
      <c r="E7840" s="4" t="s">
        <v>24</v>
      </c>
      <c r="F7840" s="4" t="s">
        <v>24</v>
      </c>
      <c r="G7840" s="4" t="s">
        <v>10</v>
      </c>
      <c r="H7840" s="4" t="s">
        <v>10</v>
      </c>
    </row>
    <row r="7841" spans="1:18">
      <c r="A7841" t="n">
        <v>61280</v>
      </c>
      <c r="B7841" s="44" t="n">
        <v>60</v>
      </c>
      <c r="C7841" s="7" t="n">
        <v>0</v>
      </c>
      <c r="D7841" s="7" t="n">
        <v>-30</v>
      </c>
      <c r="E7841" s="7" t="n">
        <v>10</v>
      </c>
      <c r="F7841" s="7" t="n">
        <v>0</v>
      </c>
      <c r="G7841" s="7" t="n">
        <v>1000</v>
      </c>
      <c r="H7841" s="7" t="n">
        <v>0</v>
      </c>
    </row>
    <row r="7842" spans="1:18">
      <c r="A7842" t="s">
        <v>4</v>
      </c>
      <c r="B7842" s="4" t="s">
        <v>5</v>
      </c>
      <c r="C7842" s="4" t="s">
        <v>10</v>
      </c>
    </row>
    <row r="7843" spans="1:18">
      <c r="A7843" t="n">
        <v>61299</v>
      </c>
      <c r="B7843" s="32" t="n">
        <v>16</v>
      </c>
      <c r="C7843" s="7" t="n">
        <v>300</v>
      </c>
    </row>
    <row r="7844" spans="1:18">
      <c r="A7844" t="s">
        <v>4</v>
      </c>
      <c r="B7844" s="4" t="s">
        <v>5</v>
      </c>
      <c r="C7844" s="4" t="s">
        <v>13</v>
      </c>
      <c r="D7844" s="4" t="s">
        <v>10</v>
      </c>
      <c r="E7844" s="4" t="s">
        <v>6</v>
      </c>
    </row>
    <row r="7845" spans="1:18">
      <c r="A7845" t="n">
        <v>61302</v>
      </c>
      <c r="B7845" s="48" t="n">
        <v>51</v>
      </c>
      <c r="C7845" s="7" t="n">
        <v>4</v>
      </c>
      <c r="D7845" s="7" t="n">
        <v>0</v>
      </c>
      <c r="E7845" s="7" t="s">
        <v>228</v>
      </c>
    </row>
    <row r="7846" spans="1:18">
      <c r="A7846" t="s">
        <v>4</v>
      </c>
      <c r="B7846" s="4" t="s">
        <v>5</v>
      </c>
      <c r="C7846" s="4" t="s">
        <v>10</v>
      </c>
    </row>
    <row r="7847" spans="1:18">
      <c r="A7847" t="n">
        <v>61315</v>
      </c>
      <c r="B7847" s="32" t="n">
        <v>16</v>
      </c>
      <c r="C7847" s="7" t="n">
        <v>0</v>
      </c>
    </row>
    <row r="7848" spans="1:18">
      <c r="A7848" t="s">
        <v>4</v>
      </c>
      <c r="B7848" s="4" t="s">
        <v>5</v>
      </c>
      <c r="C7848" s="4" t="s">
        <v>10</v>
      </c>
      <c r="D7848" s="4" t="s">
        <v>13</v>
      </c>
      <c r="E7848" s="4" t="s">
        <v>9</v>
      </c>
      <c r="F7848" s="4" t="s">
        <v>81</v>
      </c>
      <c r="G7848" s="4" t="s">
        <v>13</v>
      </c>
      <c r="H7848" s="4" t="s">
        <v>13</v>
      </c>
    </row>
    <row r="7849" spans="1:18">
      <c r="A7849" t="n">
        <v>61318</v>
      </c>
      <c r="B7849" s="49" t="n">
        <v>26</v>
      </c>
      <c r="C7849" s="7" t="n">
        <v>0</v>
      </c>
      <c r="D7849" s="7" t="n">
        <v>17</v>
      </c>
      <c r="E7849" s="7" t="n">
        <v>52714</v>
      </c>
      <c r="F7849" s="7" t="s">
        <v>586</v>
      </c>
      <c r="G7849" s="7" t="n">
        <v>2</v>
      </c>
      <c r="H7849" s="7" t="n">
        <v>0</v>
      </c>
    </row>
    <row r="7850" spans="1:18">
      <c r="A7850" t="s">
        <v>4</v>
      </c>
      <c r="B7850" s="4" t="s">
        <v>5</v>
      </c>
    </row>
    <row r="7851" spans="1:18">
      <c r="A7851" t="n">
        <v>61339</v>
      </c>
      <c r="B7851" s="50" t="n">
        <v>28</v>
      </c>
    </row>
    <row r="7852" spans="1:18">
      <c r="A7852" t="s">
        <v>4</v>
      </c>
      <c r="B7852" s="4" t="s">
        <v>5</v>
      </c>
      <c r="C7852" s="4" t="s">
        <v>10</v>
      </c>
      <c r="D7852" s="4" t="s">
        <v>13</v>
      </c>
    </row>
    <row r="7853" spans="1:18">
      <c r="A7853" t="n">
        <v>61340</v>
      </c>
      <c r="B7853" s="51" t="n">
        <v>89</v>
      </c>
      <c r="C7853" s="7" t="n">
        <v>65533</v>
      </c>
      <c r="D7853" s="7" t="n">
        <v>1</v>
      </c>
    </row>
    <row r="7854" spans="1:18">
      <c r="A7854" t="s">
        <v>4</v>
      </c>
      <c r="B7854" s="4" t="s">
        <v>5</v>
      </c>
      <c r="C7854" s="4" t="s">
        <v>13</v>
      </c>
      <c r="D7854" s="4" t="s">
        <v>10</v>
      </c>
      <c r="E7854" s="4" t="s">
        <v>24</v>
      </c>
    </row>
    <row r="7855" spans="1:18">
      <c r="A7855" t="n">
        <v>61344</v>
      </c>
      <c r="B7855" s="22" t="n">
        <v>58</v>
      </c>
      <c r="C7855" s="7" t="n">
        <v>101</v>
      </c>
      <c r="D7855" s="7" t="n">
        <v>500</v>
      </c>
      <c r="E7855" s="7" t="n">
        <v>1</v>
      </c>
    </row>
    <row r="7856" spans="1:18">
      <c r="A7856" t="s">
        <v>4</v>
      </c>
      <c r="B7856" s="4" t="s">
        <v>5</v>
      </c>
      <c r="C7856" s="4" t="s">
        <v>13</v>
      </c>
      <c r="D7856" s="4" t="s">
        <v>10</v>
      </c>
    </row>
    <row r="7857" spans="1:8">
      <c r="A7857" t="n">
        <v>61352</v>
      </c>
      <c r="B7857" s="22" t="n">
        <v>58</v>
      </c>
      <c r="C7857" s="7" t="n">
        <v>254</v>
      </c>
      <c r="D7857" s="7" t="n">
        <v>0</v>
      </c>
    </row>
    <row r="7858" spans="1:8">
      <c r="A7858" t="s">
        <v>4</v>
      </c>
      <c r="B7858" s="4" t="s">
        <v>5</v>
      </c>
      <c r="C7858" s="4" t="s">
        <v>13</v>
      </c>
      <c r="D7858" s="4" t="s">
        <v>13</v>
      </c>
      <c r="E7858" s="4" t="s">
        <v>24</v>
      </c>
      <c r="F7858" s="4" t="s">
        <v>24</v>
      </c>
      <c r="G7858" s="4" t="s">
        <v>24</v>
      </c>
      <c r="H7858" s="4" t="s">
        <v>10</v>
      </c>
    </row>
    <row r="7859" spans="1:8">
      <c r="A7859" t="n">
        <v>61356</v>
      </c>
      <c r="B7859" s="39" t="n">
        <v>45</v>
      </c>
      <c r="C7859" s="7" t="n">
        <v>2</v>
      </c>
      <c r="D7859" s="7" t="n">
        <v>3</v>
      </c>
      <c r="E7859" s="7" t="n">
        <v>27.5400009155273</v>
      </c>
      <c r="F7859" s="7" t="n">
        <v>7.51000022888184</v>
      </c>
      <c r="G7859" s="7" t="n">
        <v>-195.960006713867</v>
      </c>
      <c r="H7859" s="7" t="n">
        <v>0</v>
      </c>
    </row>
    <row r="7860" spans="1:8">
      <c r="A7860" t="s">
        <v>4</v>
      </c>
      <c r="B7860" s="4" t="s">
        <v>5</v>
      </c>
      <c r="C7860" s="4" t="s">
        <v>13</v>
      </c>
      <c r="D7860" s="4" t="s">
        <v>13</v>
      </c>
      <c r="E7860" s="4" t="s">
        <v>24</v>
      </c>
      <c r="F7860" s="4" t="s">
        <v>24</v>
      </c>
      <c r="G7860" s="4" t="s">
        <v>24</v>
      </c>
      <c r="H7860" s="4" t="s">
        <v>10</v>
      </c>
      <c r="I7860" s="4" t="s">
        <v>13</v>
      </c>
    </row>
    <row r="7861" spans="1:8">
      <c r="A7861" t="n">
        <v>61373</v>
      </c>
      <c r="B7861" s="39" t="n">
        <v>45</v>
      </c>
      <c r="C7861" s="7" t="n">
        <v>4</v>
      </c>
      <c r="D7861" s="7" t="n">
        <v>3</v>
      </c>
      <c r="E7861" s="7" t="n">
        <v>19.9400005340576</v>
      </c>
      <c r="F7861" s="7" t="n">
        <v>317.519989013672</v>
      </c>
      <c r="G7861" s="7" t="n">
        <v>0</v>
      </c>
      <c r="H7861" s="7" t="n">
        <v>0</v>
      </c>
      <c r="I7861" s="7" t="n">
        <v>0</v>
      </c>
    </row>
    <row r="7862" spans="1:8">
      <c r="A7862" t="s">
        <v>4</v>
      </c>
      <c r="B7862" s="4" t="s">
        <v>5</v>
      </c>
      <c r="C7862" s="4" t="s">
        <v>13</v>
      </c>
      <c r="D7862" s="4" t="s">
        <v>13</v>
      </c>
      <c r="E7862" s="4" t="s">
        <v>24</v>
      </c>
      <c r="F7862" s="4" t="s">
        <v>10</v>
      </c>
    </row>
    <row r="7863" spans="1:8">
      <c r="A7863" t="n">
        <v>61391</v>
      </c>
      <c r="B7863" s="39" t="n">
        <v>45</v>
      </c>
      <c r="C7863" s="7" t="n">
        <v>5</v>
      </c>
      <c r="D7863" s="7" t="n">
        <v>3</v>
      </c>
      <c r="E7863" s="7" t="n">
        <v>1.5</v>
      </c>
      <c r="F7863" s="7" t="n">
        <v>0</v>
      </c>
    </row>
    <row r="7864" spans="1:8">
      <c r="A7864" t="s">
        <v>4</v>
      </c>
      <c r="B7864" s="4" t="s">
        <v>5</v>
      </c>
      <c r="C7864" s="4" t="s">
        <v>13</v>
      </c>
      <c r="D7864" s="4" t="s">
        <v>13</v>
      </c>
      <c r="E7864" s="4" t="s">
        <v>24</v>
      </c>
      <c r="F7864" s="4" t="s">
        <v>10</v>
      </c>
    </row>
    <row r="7865" spans="1:8">
      <c r="A7865" t="n">
        <v>61400</v>
      </c>
      <c r="B7865" s="39" t="n">
        <v>45</v>
      </c>
      <c r="C7865" s="7" t="n">
        <v>11</v>
      </c>
      <c r="D7865" s="7" t="n">
        <v>3</v>
      </c>
      <c r="E7865" s="7" t="n">
        <v>40</v>
      </c>
      <c r="F7865" s="7" t="n">
        <v>0</v>
      </c>
    </row>
    <row r="7866" spans="1:8">
      <c r="A7866" t="s">
        <v>4</v>
      </c>
      <c r="B7866" s="4" t="s">
        <v>5</v>
      </c>
      <c r="C7866" s="4" t="s">
        <v>10</v>
      </c>
      <c r="D7866" s="4" t="s">
        <v>24</v>
      </c>
      <c r="E7866" s="4" t="s">
        <v>24</v>
      </c>
      <c r="F7866" s="4" t="s">
        <v>24</v>
      </c>
      <c r="G7866" s="4" t="s">
        <v>10</v>
      </c>
      <c r="H7866" s="4" t="s">
        <v>10</v>
      </c>
    </row>
    <row r="7867" spans="1:8">
      <c r="A7867" t="n">
        <v>61409</v>
      </c>
      <c r="B7867" s="44" t="n">
        <v>60</v>
      </c>
      <c r="C7867" s="7" t="n">
        <v>0</v>
      </c>
      <c r="D7867" s="7" t="n">
        <v>0</v>
      </c>
      <c r="E7867" s="7" t="n">
        <v>0</v>
      </c>
      <c r="F7867" s="7" t="n">
        <v>0</v>
      </c>
      <c r="G7867" s="7" t="n">
        <v>0</v>
      </c>
      <c r="H7867" s="7" t="n">
        <v>0</v>
      </c>
    </row>
    <row r="7868" spans="1:8">
      <c r="A7868" t="s">
        <v>4</v>
      </c>
      <c r="B7868" s="4" t="s">
        <v>5</v>
      </c>
      <c r="C7868" s="4" t="s">
        <v>13</v>
      </c>
      <c r="D7868" s="4" t="s">
        <v>10</v>
      </c>
    </row>
    <row r="7869" spans="1:8">
      <c r="A7869" t="n">
        <v>61428</v>
      </c>
      <c r="B7869" s="22" t="n">
        <v>58</v>
      </c>
      <c r="C7869" s="7" t="n">
        <v>255</v>
      </c>
      <c r="D7869" s="7" t="n">
        <v>0</v>
      </c>
    </row>
    <row r="7870" spans="1:8">
      <c r="A7870" t="s">
        <v>4</v>
      </c>
      <c r="B7870" s="4" t="s">
        <v>5</v>
      </c>
      <c r="C7870" s="4" t="s">
        <v>13</v>
      </c>
      <c r="D7870" s="4" t="s">
        <v>10</v>
      </c>
      <c r="E7870" s="4" t="s">
        <v>6</v>
      </c>
    </row>
    <row r="7871" spans="1:8">
      <c r="A7871" t="n">
        <v>61432</v>
      </c>
      <c r="B7871" s="48" t="n">
        <v>51</v>
      </c>
      <c r="C7871" s="7" t="n">
        <v>4</v>
      </c>
      <c r="D7871" s="7" t="n">
        <v>7014</v>
      </c>
      <c r="E7871" s="7" t="s">
        <v>574</v>
      </c>
    </row>
    <row r="7872" spans="1:8">
      <c r="A7872" t="s">
        <v>4</v>
      </c>
      <c r="B7872" s="4" t="s">
        <v>5</v>
      </c>
      <c r="C7872" s="4" t="s">
        <v>10</v>
      </c>
    </row>
    <row r="7873" spans="1:9">
      <c r="A7873" t="n">
        <v>61446</v>
      </c>
      <c r="B7873" s="32" t="n">
        <v>16</v>
      </c>
      <c r="C7873" s="7" t="n">
        <v>0</v>
      </c>
    </row>
    <row r="7874" spans="1:9">
      <c r="A7874" t="s">
        <v>4</v>
      </c>
      <c r="B7874" s="4" t="s">
        <v>5</v>
      </c>
      <c r="C7874" s="4" t="s">
        <v>10</v>
      </c>
      <c r="D7874" s="4" t="s">
        <v>13</v>
      </c>
      <c r="E7874" s="4" t="s">
        <v>9</v>
      </c>
      <c r="F7874" s="4" t="s">
        <v>81</v>
      </c>
      <c r="G7874" s="4" t="s">
        <v>13</v>
      </c>
      <c r="H7874" s="4" t="s">
        <v>13</v>
      </c>
    </row>
    <row r="7875" spans="1:9">
      <c r="A7875" t="n">
        <v>61449</v>
      </c>
      <c r="B7875" s="49" t="n">
        <v>26</v>
      </c>
      <c r="C7875" s="7" t="n">
        <v>7014</v>
      </c>
      <c r="D7875" s="7" t="n">
        <v>17</v>
      </c>
      <c r="E7875" s="7" t="n">
        <v>61813</v>
      </c>
      <c r="F7875" s="7" t="s">
        <v>587</v>
      </c>
      <c r="G7875" s="7" t="n">
        <v>2</v>
      </c>
      <c r="H7875" s="7" t="n">
        <v>0</v>
      </c>
    </row>
    <row r="7876" spans="1:9">
      <c r="A7876" t="s">
        <v>4</v>
      </c>
      <c r="B7876" s="4" t="s">
        <v>5</v>
      </c>
    </row>
    <row r="7877" spans="1:9">
      <c r="A7877" t="n">
        <v>61486</v>
      </c>
      <c r="B7877" s="50" t="n">
        <v>28</v>
      </c>
    </row>
    <row r="7878" spans="1:9">
      <c r="A7878" t="s">
        <v>4</v>
      </c>
      <c r="B7878" s="4" t="s">
        <v>5</v>
      </c>
      <c r="C7878" s="4" t="s">
        <v>10</v>
      </c>
    </row>
    <row r="7879" spans="1:9">
      <c r="A7879" t="n">
        <v>61487</v>
      </c>
      <c r="B7879" s="32" t="n">
        <v>16</v>
      </c>
      <c r="C7879" s="7" t="n">
        <v>500</v>
      </c>
    </row>
    <row r="7880" spans="1:9">
      <c r="A7880" t="s">
        <v>4</v>
      </c>
      <c r="B7880" s="4" t="s">
        <v>5</v>
      </c>
      <c r="C7880" s="4" t="s">
        <v>13</v>
      </c>
      <c r="D7880" s="4" t="s">
        <v>24</v>
      </c>
      <c r="E7880" s="4" t="s">
        <v>24</v>
      </c>
      <c r="F7880" s="4" t="s">
        <v>24</v>
      </c>
    </row>
    <row r="7881" spans="1:9">
      <c r="A7881" t="n">
        <v>61490</v>
      </c>
      <c r="B7881" s="39" t="n">
        <v>45</v>
      </c>
      <c r="C7881" s="7" t="n">
        <v>9</v>
      </c>
      <c r="D7881" s="7" t="n">
        <v>0.00999999977648258</v>
      </c>
      <c r="E7881" s="7" t="n">
        <v>0.00999999977648258</v>
      </c>
      <c r="F7881" s="7" t="n">
        <v>0.5</v>
      </c>
    </row>
    <row r="7882" spans="1:9">
      <c r="A7882" t="s">
        <v>4</v>
      </c>
      <c r="B7882" s="4" t="s">
        <v>5</v>
      </c>
      <c r="C7882" s="4" t="s">
        <v>13</v>
      </c>
      <c r="D7882" s="4" t="s">
        <v>10</v>
      </c>
      <c r="E7882" s="4" t="s">
        <v>6</v>
      </c>
    </row>
    <row r="7883" spans="1:9">
      <c r="A7883" t="n">
        <v>61504</v>
      </c>
      <c r="B7883" s="48" t="n">
        <v>51</v>
      </c>
      <c r="C7883" s="7" t="n">
        <v>4</v>
      </c>
      <c r="D7883" s="7" t="n">
        <v>7014</v>
      </c>
      <c r="E7883" s="7" t="s">
        <v>181</v>
      </c>
    </row>
    <row r="7884" spans="1:9">
      <c r="A7884" t="s">
        <v>4</v>
      </c>
      <c r="B7884" s="4" t="s">
        <v>5</v>
      </c>
      <c r="C7884" s="4" t="s">
        <v>10</v>
      </c>
    </row>
    <row r="7885" spans="1:9">
      <c r="A7885" t="n">
        <v>61517</v>
      </c>
      <c r="B7885" s="32" t="n">
        <v>16</v>
      </c>
      <c r="C7885" s="7" t="n">
        <v>0</v>
      </c>
    </row>
    <row r="7886" spans="1:9">
      <c r="A7886" t="s">
        <v>4</v>
      </c>
      <c r="B7886" s="4" t="s">
        <v>5</v>
      </c>
      <c r="C7886" s="4" t="s">
        <v>10</v>
      </c>
      <c r="D7886" s="4" t="s">
        <v>13</v>
      </c>
      <c r="E7886" s="4" t="s">
        <v>9</v>
      </c>
      <c r="F7886" s="4" t="s">
        <v>81</v>
      </c>
      <c r="G7886" s="4" t="s">
        <v>13</v>
      </c>
      <c r="H7886" s="4" t="s">
        <v>13</v>
      </c>
    </row>
    <row r="7887" spans="1:9">
      <c r="A7887" t="n">
        <v>61520</v>
      </c>
      <c r="B7887" s="49" t="n">
        <v>26</v>
      </c>
      <c r="C7887" s="7" t="n">
        <v>7014</v>
      </c>
      <c r="D7887" s="7" t="n">
        <v>17</v>
      </c>
      <c r="E7887" s="7" t="n">
        <v>61814</v>
      </c>
      <c r="F7887" s="7" t="s">
        <v>588</v>
      </c>
      <c r="G7887" s="7" t="n">
        <v>2</v>
      </c>
      <c r="H7887" s="7" t="n">
        <v>0</v>
      </c>
    </row>
    <row r="7888" spans="1:9">
      <c r="A7888" t="s">
        <v>4</v>
      </c>
      <c r="B7888" s="4" t="s">
        <v>5</v>
      </c>
    </row>
    <row r="7889" spans="1:8">
      <c r="A7889" t="n">
        <v>61600</v>
      </c>
      <c r="B7889" s="50" t="n">
        <v>28</v>
      </c>
    </row>
    <row r="7890" spans="1:8">
      <c r="A7890" t="s">
        <v>4</v>
      </c>
      <c r="B7890" s="4" t="s">
        <v>5</v>
      </c>
      <c r="C7890" s="4" t="s">
        <v>13</v>
      </c>
      <c r="D7890" s="4" t="s">
        <v>13</v>
      </c>
      <c r="E7890" s="4" t="s">
        <v>24</v>
      </c>
      <c r="F7890" s="4" t="s">
        <v>24</v>
      </c>
      <c r="G7890" s="4" t="s">
        <v>24</v>
      </c>
      <c r="H7890" s="4" t="s">
        <v>10</v>
      </c>
    </row>
    <row r="7891" spans="1:8">
      <c r="A7891" t="n">
        <v>61601</v>
      </c>
      <c r="B7891" s="39" t="n">
        <v>45</v>
      </c>
      <c r="C7891" s="7" t="n">
        <v>2</v>
      </c>
      <c r="D7891" s="7" t="n">
        <v>3</v>
      </c>
      <c r="E7891" s="7" t="n">
        <v>27.4300003051758</v>
      </c>
      <c r="F7891" s="7" t="n">
        <v>7.51000022888184</v>
      </c>
      <c r="G7891" s="7" t="n">
        <v>-196.679992675781</v>
      </c>
      <c r="H7891" s="7" t="n">
        <v>2000</v>
      </c>
    </row>
    <row r="7892" spans="1:8">
      <c r="A7892" t="s">
        <v>4</v>
      </c>
      <c r="B7892" s="4" t="s">
        <v>5</v>
      </c>
      <c r="C7892" s="4" t="s">
        <v>13</v>
      </c>
      <c r="D7892" s="4" t="s">
        <v>13</v>
      </c>
      <c r="E7892" s="4" t="s">
        <v>24</v>
      </c>
      <c r="F7892" s="4" t="s">
        <v>24</v>
      </c>
      <c r="G7892" s="4" t="s">
        <v>24</v>
      </c>
      <c r="H7892" s="4" t="s">
        <v>10</v>
      </c>
      <c r="I7892" s="4" t="s">
        <v>13</v>
      </c>
    </row>
    <row r="7893" spans="1:8">
      <c r="A7893" t="n">
        <v>61618</v>
      </c>
      <c r="B7893" s="39" t="n">
        <v>45</v>
      </c>
      <c r="C7893" s="7" t="n">
        <v>4</v>
      </c>
      <c r="D7893" s="7" t="n">
        <v>3</v>
      </c>
      <c r="E7893" s="7" t="n">
        <v>356.630004882813</v>
      </c>
      <c r="F7893" s="7" t="n">
        <v>335.109985351563</v>
      </c>
      <c r="G7893" s="7" t="n">
        <v>10</v>
      </c>
      <c r="H7893" s="7" t="n">
        <v>2000</v>
      </c>
      <c r="I7893" s="7" t="n">
        <v>1</v>
      </c>
    </row>
    <row r="7894" spans="1:8">
      <c r="A7894" t="s">
        <v>4</v>
      </c>
      <c r="B7894" s="4" t="s">
        <v>5</v>
      </c>
      <c r="C7894" s="4" t="s">
        <v>13</v>
      </c>
      <c r="D7894" s="4" t="s">
        <v>13</v>
      </c>
      <c r="E7894" s="4" t="s">
        <v>24</v>
      </c>
      <c r="F7894" s="4" t="s">
        <v>10</v>
      </c>
    </row>
    <row r="7895" spans="1:8">
      <c r="A7895" t="n">
        <v>61636</v>
      </c>
      <c r="B7895" s="39" t="n">
        <v>45</v>
      </c>
      <c r="C7895" s="7" t="n">
        <v>5</v>
      </c>
      <c r="D7895" s="7" t="n">
        <v>3</v>
      </c>
      <c r="E7895" s="7" t="n">
        <v>2.40000009536743</v>
      </c>
      <c r="F7895" s="7" t="n">
        <v>2000</v>
      </c>
    </row>
    <row r="7896" spans="1:8">
      <c r="A7896" t="s">
        <v>4</v>
      </c>
      <c r="B7896" s="4" t="s">
        <v>5</v>
      </c>
      <c r="C7896" s="4" t="s">
        <v>13</v>
      </c>
      <c r="D7896" s="4" t="s">
        <v>13</v>
      </c>
      <c r="E7896" s="4" t="s">
        <v>24</v>
      </c>
      <c r="F7896" s="4" t="s">
        <v>10</v>
      </c>
    </row>
    <row r="7897" spans="1:8">
      <c r="A7897" t="n">
        <v>61645</v>
      </c>
      <c r="B7897" s="39" t="n">
        <v>45</v>
      </c>
      <c r="C7897" s="7" t="n">
        <v>11</v>
      </c>
      <c r="D7897" s="7" t="n">
        <v>3</v>
      </c>
      <c r="E7897" s="7" t="n">
        <v>37.7000007629395</v>
      </c>
      <c r="F7897" s="7" t="n">
        <v>2000</v>
      </c>
    </row>
    <row r="7898" spans="1:8">
      <c r="A7898" t="s">
        <v>4</v>
      </c>
      <c r="B7898" s="4" t="s">
        <v>5</v>
      </c>
      <c r="C7898" s="4" t="s">
        <v>13</v>
      </c>
      <c r="D7898" s="4" t="s">
        <v>10</v>
      </c>
      <c r="E7898" s="4" t="s">
        <v>6</v>
      </c>
      <c r="F7898" s="4" t="s">
        <v>6</v>
      </c>
      <c r="G7898" s="4" t="s">
        <v>6</v>
      </c>
      <c r="H7898" s="4" t="s">
        <v>6</v>
      </c>
    </row>
    <row r="7899" spans="1:8">
      <c r="A7899" t="n">
        <v>61654</v>
      </c>
      <c r="B7899" s="48" t="n">
        <v>51</v>
      </c>
      <c r="C7899" s="7" t="n">
        <v>3</v>
      </c>
      <c r="D7899" s="7" t="n">
        <v>7014</v>
      </c>
      <c r="E7899" s="7" t="s">
        <v>589</v>
      </c>
      <c r="F7899" s="7" t="s">
        <v>78</v>
      </c>
      <c r="G7899" s="7" t="s">
        <v>79</v>
      </c>
      <c r="H7899" s="7" t="s">
        <v>78</v>
      </c>
    </row>
    <row r="7900" spans="1:8">
      <c r="A7900" t="s">
        <v>4</v>
      </c>
      <c r="B7900" s="4" t="s">
        <v>5</v>
      </c>
      <c r="C7900" s="4" t="s">
        <v>10</v>
      </c>
      <c r="D7900" s="4" t="s">
        <v>24</v>
      </c>
      <c r="E7900" s="4" t="s">
        <v>24</v>
      </c>
      <c r="F7900" s="4" t="s">
        <v>24</v>
      </c>
      <c r="G7900" s="4" t="s">
        <v>10</v>
      </c>
      <c r="H7900" s="4" t="s">
        <v>10</v>
      </c>
    </row>
    <row r="7901" spans="1:8">
      <c r="A7901" t="n">
        <v>61667</v>
      </c>
      <c r="B7901" s="44" t="n">
        <v>60</v>
      </c>
      <c r="C7901" s="7" t="n">
        <v>7014</v>
      </c>
      <c r="D7901" s="7" t="n">
        <v>-30</v>
      </c>
      <c r="E7901" s="7" t="n">
        <v>0</v>
      </c>
      <c r="F7901" s="7" t="n">
        <v>0</v>
      </c>
      <c r="G7901" s="7" t="n">
        <v>1000</v>
      </c>
      <c r="H7901" s="7" t="n">
        <v>0</v>
      </c>
    </row>
    <row r="7902" spans="1:8">
      <c r="A7902" t="s">
        <v>4</v>
      </c>
      <c r="B7902" s="4" t="s">
        <v>5</v>
      </c>
      <c r="C7902" s="4" t="s">
        <v>10</v>
      </c>
    </row>
    <row r="7903" spans="1:8">
      <c r="A7903" t="n">
        <v>61686</v>
      </c>
      <c r="B7903" s="32" t="n">
        <v>16</v>
      </c>
      <c r="C7903" s="7" t="n">
        <v>500</v>
      </c>
    </row>
    <row r="7904" spans="1:8">
      <c r="A7904" t="s">
        <v>4</v>
      </c>
      <c r="B7904" s="4" t="s">
        <v>5</v>
      </c>
      <c r="C7904" s="4" t="s">
        <v>10</v>
      </c>
      <c r="D7904" s="4" t="s">
        <v>13</v>
      </c>
      <c r="E7904" s="4" t="s">
        <v>13</v>
      </c>
      <c r="F7904" s="4" t="s">
        <v>6</v>
      </c>
    </row>
    <row r="7905" spans="1:9">
      <c r="A7905" t="n">
        <v>61689</v>
      </c>
      <c r="B7905" s="27" t="n">
        <v>47</v>
      </c>
      <c r="C7905" s="7" t="n">
        <v>7014</v>
      </c>
      <c r="D7905" s="7" t="n">
        <v>0</v>
      </c>
      <c r="E7905" s="7" t="n">
        <v>0</v>
      </c>
      <c r="F7905" s="7" t="s">
        <v>456</v>
      </c>
    </row>
    <row r="7906" spans="1:9">
      <c r="A7906" t="s">
        <v>4</v>
      </c>
      <c r="B7906" s="4" t="s">
        <v>5</v>
      </c>
      <c r="C7906" s="4" t="s">
        <v>13</v>
      </c>
      <c r="D7906" s="4" t="s">
        <v>10</v>
      </c>
    </row>
    <row r="7907" spans="1:9">
      <c r="A7907" t="n">
        <v>61707</v>
      </c>
      <c r="B7907" s="39" t="n">
        <v>45</v>
      </c>
      <c r="C7907" s="7" t="n">
        <v>7</v>
      </c>
      <c r="D7907" s="7" t="n">
        <v>255</v>
      </c>
    </row>
    <row r="7908" spans="1:9">
      <c r="A7908" t="s">
        <v>4</v>
      </c>
      <c r="B7908" s="4" t="s">
        <v>5</v>
      </c>
      <c r="C7908" s="4" t="s">
        <v>13</v>
      </c>
      <c r="D7908" s="4" t="s">
        <v>24</v>
      </c>
      <c r="E7908" s="4" t="s">
        <v>24</v>
      </c>
      <c r="F7908" s="4" t="s">
        <v>24</v>
      </c>
    </row>
    <row r="7909" spans="1:9">
      <c r="A7909" t="n">
        <v>61711</v>
      </c>
      <c r="B7909" s="39" t="n">
        <v>45</v>
      </c>
      <c r="C7909" s="7" t="n">
        <v>9</v>
      </c>
      <c r="D7909" s="7" t="n">
        <v>0.00999999977648258</v>
      </c>
      <c r="E7909" s="7" t="n">
        <v>0.00999999977648258</v>
      </c>
      <c r="F7909" s="7" t="n">
        <v>0.5</v>
      </c>
    </row>
    <row r="7910" spans="1:9">
      <c r="A7910" t="s">
        <v>4</v>
      </c>
      <c r="B7910" s="4" t="s">
        <v>5</v>
      </c>
      <c r="C7910" s="4" t="s">
        <v>13</v>
      </c>
      <c r="D7910" s="4" t="s">
        <v>10</v>
      </c>
      <c r="E7910" s="4" t="s">
        <v>6</v>
      </c>
    </row>
    <row r="7911" spans="1:9">
      <c r="A7911" t="n">
        <v>61725</v>
      </c>
      <c r="B7911" s="48" t="n">
        <v>51</v>
      </c>
      <c r="C7911" s="7" t="n">
        <v>4</v>
      </c>
      <c r="D7911" s="7" t="n">
        <v>7014</v>
      </c>
      <c r="E7911" s="7" t="s">
        <v>181</v>
      </c>
    </row>
    <row r="7912" spans="1:9">
      <c r="A7912" t="s">
        <v>4</v>
      </c>
      <c r="B7912" s="4" t="s">
        <v>5</v>
      </c>
      <c r="C7912" s="4" t="s">
        <v>10</v>
      </c>
    </row>
    <row r="7913" spans="1:9">
      <c r="A7913" t="n">
        <v>61738</v>
      </c>
      <c r="B7913" s="32" t="n">
        <v>16</v>
      </c>
      <c r="C7913" s="7" t="n">
        <v>0</v>
      </c>
    </row>
    <row r="7914" spans="1:9">
      <c r="A7914" t="s">
        <v>4</v>
      </c>
      <c r="B7914" s="4" t="s">
        <v>5</v>
      </c>
      <c r="C7914" s="4" t="s">
        <v>10</v>
      </c>
      <c r="D7914" s="4" t="s">
        <v>13</v>
      </c>
      <c r="E7914" s="4" t="s">
        <v>9</v>
      </c>
      <c r="F7914" s="4" t="s">
        <v>81</v>
      </c>
      <c r="G7914" s="4" t="s">
        <v>13</v>
      </c>
      <c r="H7914" s="4" t="s">
        <v>13</v>
      </c>
    </row>
    <row r="7915" spans="1:9">
      <c r="A7915" t="n">
        <v>61741</v>
      </c>
      <c r="B7915" s="49" t="n">
        <v>26</v>
      </c>
      <c r="C7915" s="7" t="n">
        <v>7014</v>
      </c>
      <c r="D7915" s="7" t="n">
        <v>17</v>
      </c>
      <c r="E7915" s="7" t="n">
        <v>61815</v>
      </c>
      <c r="F7915" s="7" t="s">
        <v>590</v>
      </c>
      <c r="G7915" s="7" t="n">
        <v>2</v>
      </c>
      <c r="H7915" s="7" t="n">
        <v>0</v>
      </c>
    </row>
    <row r="7916" spans="1:9">
      <c r="A7916" t="s">
        <v>4</v>
      </c>
      <c r="B7916" s="4" t="s">
        <v>5</v>
      </c>
    </row>
    <row r="7917" spans="1:9">
      <c r="A7917" t="n">
        <v>61785</v>
      </c>
      <c r="B7917" s="50" t="n">
        <v>28</v>
      </c>
    </row>
    <row r="7918" spans="1:9">
      <c r="A7918" t="s">
        <v>4</v>
      </c>
      <c r="B7918" s="4" t="s">
        <v>5</v>
      </c>
      <c r="C7918" s="4" t="s">
        <v>10</v>
      </c>
      <c r="D7918" s="4" t="s">
        <v>13</v>
      </c>
    </row>
    <row r="7919" spans="1:9">
      <c r="A7919" t="n">
        <v>61786</v>
      </c>
      <c r="B7919" s="51" t="n">
        <v>89</v>
      </c>
      <c r="C7919" s="7" t="n">
        <v>65533</v>
      </c>
      <c r="D7919" s="7" t="n">
        <v>1</v>
      </c>
    </row>
    <row r="7920" spans="1:9">
      <c r="A7920" t="s">
        <v>4</v>
      </c>
      <c r="B7920" s="4" t="s">
        <v>5</v>
      </c>
      <c r="C7920" s="4" t="s">
        <v>13</v>
      </c>
      <c r="D7920" s="4" t="s">
        <v>10</v>
      </c>
      <c r="E7920" s="4" t="s">
        <v>24</v>
      </c>
    </row>
    <row r="7921" spans="1:8">
      <c r="A7921" t="n">
        <v>61790</v>
      </c>
      <c r="B7921" s="22" t="n">
        <v>58</v>
      </c>
      <c r="C7921" s="7" t="n">
        <v>101</v>
      </c>
      <c r="D7921" s="7" t="n">
        <v>500</v>
      </c>
      <c r="E7921" s="7" t="n">
        <v>1</v>
      </c>
    </row>
    <row r="7922" spans="1:8">
      <c r="A7922" t="s">
        <v>4</v>
      </c>
      <c r="B7922" s="4" t="s">
        <v>5</v>
      </c>
      <c r="C7922" s="4" t="s">
        <v>13</v>
      </c>
      <c r="D7922" s="4" t="s">
        <v>10</v>
      </c>
    </row>
    <row r="7923" spans="1:8">
      <c r="A7923" t="n">
        <v>61798</v>
      </c>
      <c r="B7923" s="22" t="n">
        <v>58</v>
      </c>
      <c r="C7923" s="7" t="n">
        <v>254</v>
      </c>
      <c r="D7923" s="7" t="n">
        <v>0</v>
      </c>
    </row>
    <row r="7924" spans="1:8">
      <c r="A7924" t="s">
        <v>4</v>
      </c>
      <c r="B7924" s="4" t="s">
        <v>5</v>
      </c>
      <c r="C7924" s="4" t="s">
        <v>10</v>
      </c>
      <c r="D7924" s="4" t="s">
        <v>13</v>
      </c>
      <c r="E7924" s="4" t="s">
        <v>6</v>
      </c>
      <c r="F7924" s="4" t="s">
        <v>24</v>
      </c>
      <c r="G7924" s="4" t="s">
        <v>24</v>
      </c>
      <c r="H7924" s="4" t="s">
        <v>24</v>
      </c>
    </row>
    <row r="7925" spans="1:8">
      <c r="A7925" t="n">
        <v>61802</v>
      </c>
      <c r="B7925" s="55" t="n">
        <v>48</v>
      </c>
      <c r="C7925" s="7" t="n">
        <v>1560</v>
      </c>
      <c r="D7925" s="7" t="n">
        <v>0</v>
      </c>
      <c r="E7925" s="7" t="s">
        <v>167</v>
      </c>
      <c r="F7925" s="7" t="n">
        <v>1</v>
      </c>
      <c r="G7925" s="7" t="n">
        <v>1</v>
      </c>
      <c r="H7925" s="7" t="n">
        <v>0</v>
      </c>
    </row>
    <row r="7926" spans="1:8">
      <c r="A7926" t="s">
        <v>4</v>
      </c>
      <c r="B7926" s="4" t="s">
        <v>5</v>
      </c>
      <c r="C7926" s="4" t="s">
        <v>13</v>
      </c>
      <c r="D7926" s="4" t="s">
        <v>10</v>
      </c>
      <c r="E7926" s="4" t="s">
        <v>10</v>
      </c>
      <c r="F7926" s="4" t="s">
        <v>10</v>
      </c>
      <c r="G7926" s="4" t="s">
        <v>10</v>
      </c>
      <c r="H7926" s="4" t="s">
        <v>10</v>
      </c>
      <c r="I7926" s="4" t="s">
        <v>6</v>
      </c>
      <c r="J7926" s="4" t="s">
        <v>24</v>
      </c>
      <c r="K7926" s="4" t="s">
        <v>24</v>
      </c>
      <c r="L7926" s="4" t="s">
        <v>24</v>
      </c>
      <c r="M7926" s="4" t="s">
        <v>9</v>
      </c>
      <c r="N7926" s="4" t="s">
        <v>9</v>
      </c>
      <c r="O7926" s="4" t="s">
        <v>24</v>
      </c>
      <c r="P7926" s="4" t="s">
        <v>24</v>
      </c>
      <c r="Q7926" s="4" t="s">
        <v>24</v>
      </c>
      <c r="R7926" s="4" t="s">
        <v>24</v>
      </c>
      <c r="S7926" s="4" t="s">
        <v>13</v>
      </c>
    </row>
    <row r="7927" spans="1:8">
      <c r="A7927" t="n">
        <v>61825</v>
      </c>
      <c r="B7927" s="66" t="n">
        <v>39</v>
      </c>
      <c r="C7927" s="7" t="n">
        <v>12</v>
      </c>
      <c r="D7927" s="7" t="n">
        <v>65533</v>
      </c>
      <c r="E7927" s="7" t="n">
        <v>211</v>
      </c>
      <c r="F7927" s="7" t="n">
        <v>0</v>
      </c>
      <c r="G7927" s="7" t="n">
        <v>1560</v>
      </c>
      <c r="H7927" s="7" t="n">
        <v>259</v>
      </c>
      <c r="I7927" s="7" t="s">
        <v>591</v>
      </c>
      <c r="J7927" s="7" t="n">
        <v>0</v>
      </c>
      <c r="K7927" s="7" t="n">
        <v>0</v>
      </c>
      <c r="L7927" s="7" t="n">
        <v>0</v>
      </c>
      <c r="M7927" s="7" t="n">
        <v>0</v>
      </c>
      <c r="N7927" s="7" t="n">
        <v>0</v>
      </c>
      <c r="O7927" s="7" t="n">
        <v>0</v>
      </c>
      <c r="P7927" s="7" t="n">
        <v>1</v>
      </c>
      <c r="Q7927" s="7" t="n">
        <v>1</v>
      </c>
      <c r="R7927" s="7" t="n">
        <v>1</v>
      </c>
      <c r="S7927" s="7" t="n">
        <v>101</v>
      </c>
    </row>
    <row r="7928" spans="1:8">
      <c r="A7928" t="s">
        <v>4</v>
      </c>
      <c r="B7928" s="4" t="s">
        <v>5</v>
      </c>
      <c r="C7928" s="4" t="s">
        <v>13</v>
      </c>
      <c r="D7928" s="4" t="s">
        <v>10</v>
      </c>
      <c r="E7928" s="4" t="s">
        <v>10</v>
      </c>
      <c r="F7928" s="4" t="s">
        <v>10</v>
      </c>
      <c r="G7928" s="4" t="s">
        <v>10</v>
      </c>
      <c r="H7928" s="4" t="s">
        <v>10</v>
      </c>
      <c r="I7928" s="4" t="s">
        <v>6</v>
      </c>
      <c r="J7928" s="4" t="s">
        <v>24</v>
      </c>
      <c r="K7928" s="4" t="s">
        <v>24</v>
      </c>
      <c r="L7928" s="4" t="s">
        <v>24</v>
      </c>
      <c r="M7928" s="4" t="s">
        <v>9</v>
      </c>
      <c r="N7928" s="4" t="s">
        <v>9</v>
      </c>
      <c r="O7928" s="4" t="s">
        <v>24</v>
      </c>
      <c r="P7928" s="4" t="s">
        <v>24</v>
      </c>
      <c r="Q7928" s="4" t="s">
        <v>24</v>
      </c>
      <c r="R7928" s="4" t="s">
        <v>24</v>
      </c>
      <c r="S7928" s="4" t="s">
        <v>13</v>
      </c>
    </row>
    <row r="7929" spans="1:8">
      <c r="A7929" t="n">
        <v>61884</v>
      </c>
      <c r="B7929" s="66" t="n">
        <v>39</v>
      </c>
      <c r="C7929" s="7" t="n">
        <v>12</v>
      </c>
      <c r="D7929" s="7" t="n">
        <v>65533</v>
      </c>
      <c r="E7929" s="7" t="n">
        <v>211</v>
      </c>
      <c r="F7929" s="7" t="n">
        <v>0</v>
      </c>
      <c r="G7929" s="7" t="n">
        <v>1560</v>
      </c>
      <c r="H7929" s="7" t="n">
        <v>259</v>
      </c>
      <c r="I7929" s="7" t="s">
        <v>592</v>
      </c>
      <c r="J7929" s="7" t="n">
        <v>0</v>
      </c>
      <c r="K7929" s="7" t="n">
        <v>0</v>
      </c>
      <c r="L7929" s="7" t="n">
        <v>0</v>
      </c>
      <c r="M7929" s="7" t="n">
        <v>0</v>
      </c>
      <c r="N7929" s="7" t="n">
        <v>0</v>
      </c>
      <c r="O7929" s="7" t="n">
        <v>0</v>
      </c>
      <c r="P7929" s="7" t="n">
        <v>1</v>
      </c>
      <c r="Q7929" s="7" t="n">
        <v>1</v>
      </c>
      <c r="R7929" s="7" t="n">
        <v>1</v>
      </c>
      <c r="S7929" s="7" t="n">
        <v>102</v>
      </c>
    </row>
    <row r="7930" spans="1:8">
      <c r="A7930" t="s">
        <v>4</v>
      </c>
      <c r="B7930" s="4" t="s">
        <v>5</v>
      </c>
      <c r="C7930" s="4" t="s">
        <v>10</v>
      </c>
      <c r="D7930" s="4" t="s">
        <v>13</v>
      </c>
      <c r="E7930" s="4" t="s">
        <v>6</v>
      </c>
      <c r="F7930" s="4" t="s">
        <v>24</v>
      </c>
      <c r="G7930" s="4" t="s">
        <v>24</v>
      </c>
      <c r="H7930" s="4" t="s">
        <v>24</v>
      </c>
    </row>
    <row r="7931" spans="1:8">
      <c r="A7931" t="n">
        <v>61943</v>
      </c>
      <c r="B7931" s="55" t="n">
        <v>48</v>
      </c>
      <c r="C7931" s="7" t="n">
        <v>1561</v>
      </c>
      <c r="D7931" s="7" t="n">
        <v>0</v>
      </c>
      <c r="E7931" s="7" t="s">
        <v>461</v>
      </c>
      <c r="F7931" s="7" t="n">
        <v>1</v>
      </c>
      <c r="G7931" s="7" t="n">
        <v>1</v>
      </c>
      <c r="H7931" s="7" t="n">
        <v>0</v>
      </c>
    </row>
    <row r="7932" spans="1:8">
      <c r="A7932" t="s">
        <v>4</v>
      </c>
      <c r="B7932" s="4" t="s">
        <v>5</v>
      </c>
      <c r="C7932" s="4" t="s">
        <v>13</v>
      </c>
      <c r="D7932" s="4" t="s">
        <v>10</v>
      </c>
      <c r="E7932" s="4" t="s">
        <v>10</v>
      </c>
      <c r="F7932" s="4" t="s">
        <v>10</v>
      </c>
      <c r="G7932" s="4" t="s">
        <v>10</v>
      </c>
      <c r="H7932" s="4" t="s">
        <v>10</v>
      </c>
      <c r="I7932" s="4" t="s">
        <v>6</v>
      </c>
      <c r="J7932" s="4" t="s">
        <v>24</v>
      </c>
      <c r="K7932" s="4" t="s">
        <v>24</v>
      </c>
      <c r="L7932" s="4" t="s">
        <v>24</v>
      </c>
      <c r="M7932" s="4" t="s">
        <v>9</v>
      </c>
      <c r="N7932" s="4" t="s">
        <v>9</v>
      </c>
      <c r="O7932" s="4" t="s">
        <v>24</v>
      </c>
      <c r="P7932" s="4" t="s">
        <v>24</v>
      </c>
      <c r="Q7932" s="4" t="s">
        <v>24</v>
      </c>
      <c r="R7932" s="4" t="s">
        <v>24</v>
      </c>
      <c r="S7932" s="4" t="s">
        <v>13</v>
      </c>
    </row>
    <row r="7933" spans="1:8">
      <c r="A7933" t="n">
        <v>61968</v>
      </c>
      <c r="B7933" s="66" t="n">
        <v>39</v>
      </c>
      <c r="C7933" s="7" t="n">
        <v>12</v>
      </c>
      <c r="D7933" s="7" t="n">
        <v>65533</v>
      </c>
      <c r="E7933" s="7" t="n">
        <v>211</v>
      </c>
      <c r="F7933" s="7" t="n">
        <v>0</v>
      </c>
      <c r="G7933" s="7" t="n">
        <v>1561</v>
      </c>
      <c r="H7933" s="7" t="n">
        <v>259</v>
      </c>
      <c r="I7933" s="7" t="s">
        <v>591</v>
      </c>
      <c r="J7933" s="7" t="n">
        <v>0</v>
      </c>
      <c r="K7933" s="7" t="n">
        <v>0</v>
      </c>
      <c r="L7933" s="7" t="n">
        <v>0</v>
      </c>
      <c r="M7933" s="7" t="n">
        <v>0</v>
      </c>
      <c r="N7933" s="7" t="n">
        <v>0</v>
      </c>
      <c r="O7933" s="7" t="n">
        <v>0</v>
      </c>
      <c r="P7933" s="7" t="n">
        <v>1</v>
      </c>
      <c r="Q7933" s="7" t="n">
        <v>1</v>
      </c>
      <c r="R7933" s="7" t="n">
        <v>1</v>
      </c>
      <c r="S7933" s="7" t="n">
        <v>103</v>
      </c>
    </row>
    <row r="7934" spans="1:8">
      <c r="A7934" t="s">
        <v>4</v>
      </c>
      <c r="B7934" s="4" t="s">
        <v>5</v>
      </c>
      <c r="C7934" s="4" t="s">
        <v>13</v>
      </c>
      <c r="D7934" s="4" t="s">
        <v>10</v>
      </c>
      <c r="E7934" s="4" t="s">
        <v>10</v>
      </c>
      <c r="F7934" s="4" t="s">
        <v>10</v>
      </c>
      <c r="G7934" s="4" t="s">
        <v>10</v>
      </c>
      <c r="H7934" s="4" t="s">
        <v>10</v>
      </c>
      <c r="I7934" s="4" t="s">
        <v>6</v>
      </c>
      <c r="J7934" s="4" t="s">
        <v>24</v>
      </c>
      <c r="K7934" s="4" t="s">
        <v>24</v>
      </c>
      <c r="L7934" s="4" t="s">
        <v>24</v>
      </c>
      <c r="M7934" s="4" t="s">
        <v>9</v>
      </c>
      <c r="N7934" s="4" t="s">
        <v>9</v>
      </c>
      <c r="O7934" s="4" t="s">
        <v>24</v>
      </c>
      <c r="P7934" s="4" t="s">
        <v>24</v>
      </c>
      <c r="Q7934" s="4" t="s">
        <v>24</v>
      </c>
      <c r="R7934" s="4" t="s">
        <v>24</v>
      </c>
      <c r="S7934" s="4" t="s">
        <v>13</v>
      </c>
    </row>
    <row r="7935" spans="1:8">
      <c r="A7935" t="n">
        <v>62027</v>
      </c>
      <c r="B7935" s="66" t="n">
        <v>39</v>
      </c>
      <c r="C7935" s="7" t="n">
        <v>12</v>
      </c>
      <c r="D7935" s="7" t="n">
        <v>65533</v>
      </c>
      <c r="E7935" s="7" t="n">
        <v>211</v>
      </c>
      <c r="F7935" s="7" t="n">
        <v>0</v>
      </c>
      <c r="G7935" s="7" t="n">
        <v>1561</v>
      </c>
      <c r="H7935" s="7" t="n">
        <v>259</v>
      </c>
      <c r="I7935" s="7" t="s">
        <v>592</v>
      </c>
      <c r="J7935" s="7" t="n">
        <v>0</v>
      </c>
      <c r="K7935" s="7" t="n">
        <v>0</v>
      </c>
      <c r="L7935" s="7" t="n">
        <v>0</v>
      </c>
      <c r="M7935" s="7" t="n">
        <v>0</v>
      </c>
      <c r="N7935" s="7" t="n">
        <v>0</v>
      </c>
      <c r="O7935" s="7" t="n">
        <v>0</v>
      </c>
      <c r="P7935" s="7" t="n">
        <v>1</v>
      </c>
      <c r="Q7935" s="7" t="n">
        <v>1</v>
      </c>
      <c r="R7935" s="7" t="n">
        <v>1</v>
      </c>
      <c r="S7935" s="7" t="n">
        <v>104</v>
      </c>
    </row>
    <row r="7936" spans="1:8">
      <c r="A7936" t="s">
        <v>4</v>
      </c>
      <c r="B7936" s="4" t="s">
        <v>5</v>
      </c>
      <c r="C7936" s="4" t="s">
        <v>10</v>
      </c>
      <c r="D7936" s="4" t="s">
        <v>13</v>
      </c>
      <c r="E7936" s="4" t="s">
        <v>6</v>
      </c>
      <c r="F7936" s="4" t="s">
        <v>24</v>
      </c>
      <c r="G7936" s="4" t="s">
        <v>24</v>
      </c>
      <c r="H7936" s="4" t="s">
        <v>24</v>
      </c>
    </row>
    <row r="7937" spans="1:19">
      <c r="A7937" t="n">
        <v>62086</v>
      </c>
      <c r="B7937" s="55" t="n">
        <v>48</v>
      </c>
      <c r="C7937" s="7" t="n">
        <v>1562</v>
      </c>
      <c r="D7937" s="7" t="n">
        <v>0</v>
      </c>
      <c r="E7937" s="7" t="s">
        <v>461</v>
      </c>
      <c r="F7937" s="7" t="n">
        <v>1</v>
      </c>
      <c r="G7937" s="7" t="n">
        <v>1</v>
      </c>
      <c r="H7937" s="7" t="n">
        <v>0</v>
      </c>
    </row>
    <row r="7938" spans="1:19">
      <c r="A7938" t="s">
        <v>4</v>
      </c>
      <c r="B7938" s="4" t="s">
        <v>5</v>
      </c>
      <c r="C7938" s="4" t="s">
        <v>13</v>
      </c>
      <c r="D7938" s="4" t="s">
        <v>10</v>
      </c>
      <c r="E7938" s="4" t="s">
        <v>10</v>
      </c>
      <c r="F7938" s="4" t="s">
        <v>10</v>
      </c>
      <c r="G7938" s="4" t="s">
        <v>10</v>
      </c>
      <c r="H7938" s="4" t="s">
        <v>10</v>
      </c>
      <c r="I7938" s="4" t="s">
        <v>6</v>
      </c>
      <c r="J7938" s="4" t="s">
        <v>24</v>
      </c>
      <c r="K7938" s="4" t="s">
        <v>24</v>
      </c>
      <c r="L7938" s="4" t="s">
        <v>24</v>
      </c>
      <c r="M7938" s="4" t="s">
        <v>9</v>
      </c>
      <c r="N7938" s="4" t="s">
        <v>9</v>
      </c>
      <c r="O7938" s="4" t="s">
        <v>24</v>
      </c>
      <c r="P7938" s="4" t="s">
        <v>24</v>
      </c>
      <c r="Q7938" s="4" t="s">
        <v>24</v>
      </c>
      <c r="R7938" s="4" t="s">
        <v>24</v>
      </c>
      <c r="S7938" s="4" t="s">
        <v>13</v>
      </c>
    </row>
    <row r="7939" spans="1:19">
      <c r="A7939" t="n">
        <v>62111</v>
      </c>
      <c r="B7939" s="66" t="n">
        <v>39</v>
      </c>
      <c r="C7939" s="7" t="n">
        <v>12</v>
      </c>
      <c r="D7939" s="7" t="n">
        <v>65533</v>
      </c>
      <c r="E7939" s="7" t="n">
        <v>211</v>
      </c>
      <c r="F7939" s="7" t="n">
        <v>0</v>
      </c>
      <c r="G7939" s="7" t="n">
        <v>1562</v>
      </c>
      <c r="H7939" s="7" t="n">
        <v>259</v>
      </c>
      <c r="I7939" s="7" t="s">
        <v>591</v>
      </c>
      <c r="J7939" s="7" t="n">
        <v>0</v>
      </c>
      <c r="K7939" s="7" t="n">
        <v>0</v>
      </c>
      <c r="L7939" s="7" t="n">
        <v>0</v>
      </c>
      <c r="M7939" s="7" t="n">
        <v>0</v>
      </c>
      <c r="N7939" s="7" t="n">
        <v>0</v>
      </c>
      <c r="O7939" s="7" t="n">
        <v>0</v>
      </c>
      <c r="P7939" s="7" t="n">
        <v>1</v>
      </c>
      <c r="Q7939" s="7" t="n">
        <v>1</v>
      </c>
      <c r="R7939" s="7" t="n">
        <v>1</v>
      </c>
      <c r="S7939" s="7" t="n">
        <v>105</v>
      </c>
    </row>
    <row r="7940" spans="1:19">
      <c r="A7940" t="s">
        <v>4</v>
      </c>
      <c r="B7940" s="4" t="s">
        <v>5</v>
      </c>
      <c r="C7940" s="4" t="s">
        <v>13</v>
      </c>
      <c r="D7940" s="4" t="s">
        <v>10</v>
      </c>
      <c r="E7940" s="4" t="s">
        <v>10</v>
      </c>
      <c r="F7940" s="4" t="s">
        <v>10</v>
      </c>
      <c r="G7940" s="4" t="s">
        <v>10</v>
      </c>
      <c r="H7940" s="4" t="s">
        <v>10</v>
      </c>
      <c r="I7940" s="4" t="s">
        <v>6</v>
      </c>
      <c r="J7940" s="4" t="s">
        <v>24</v>
      </c>
      <c r="K7940" s="4" t="s">
        <v>24</v>
      </c>
      <c r="L7940" s="4" t="s">
        <v>24</v>
      </c>
      <c r="M7940" s="4" t="s">
        <v>9</v>
      </c>
      <c r="N7940" s="4" t="s">
        <v>9</v>
      </c>
      <c r="O7940" s="4" t="s">
        <v>24</v>
      </c>
      <c r="P7940" s="4" t="s">
        <v>24</v>
      </c>
      <c r="Q7940" s="4" t="s">
        <v>24</v>
      </c>
      <c r="R7940" s="4" t="s">
        <v>24</v>
      </c>
      <c r="S7940" s="4" t="s">
        <v>13</v>
      </c>
    </row>
    <row r="7941" spans="1:19">
      <c r="A7941" t="n">
        <v>62170</v>
      </c>
      <c r="B7941" s="66" t="n">
        <v>39</v>
      </c>
      <c r="C7941" s="7" t="n">
        <v>12</v>
      </c>
      <c r="D7941" s="7" t="n">
        <v>65533</v>
      </c>
      <c r="E7941" s="7" t="n">
        <v>211</v>
      </c>
      <c r="F7941" s="7" t="n">
        <v>0</v>
      </c>
      <c r="G7941" s="7" t="n">
        <v>1562</v>
      </c>
      <c r="H7941" s="7" t="n">
        <v>259</v>
      </c>
      <c r="I7941" s="7" t="s">
        <v>592</v>
      </c>
      <c r="J7941" s="7" t="n">
        <v>0</v>
      </c>
      <c r="K7941" s="7" t="n">
        <v>0</v>
      </c>
      <c r="L7941" s="7" t="n">
        <v>0</v>
      </c>
      <c r="M7941" s="7" t="n">
        <v>0</v>
      </c>
      <c r="N7941" s="7" t="n">
        <v>0</v>
      </c>
      <c r="O7941" s="7" t="n">
        <v>0</v>
      </c>
      <c r="P7941" s="7" t="n">
        <v>1</v>
      </c>
      <c r="Q7941" s="7" t="n">
        <v>1</v>
      </c>
      <c r="R7941" s="7" t="n">
        <v>1</v>
      </c>
      <c r="S7941" s="7" t="n">
        <v>106</v>
      </c>
    </row>
    <row r="7942" spans="1:19">
      <c r="A7942" t="s">
        <v>4</v>
      </c>
      <c r="B7942" s="4" t="s">
        <v>5</v>
      </c>
      <c r="C7942" s="4" t="s">
        <v>13</v>
      </c>
      <c r="D7942" s="4" t="s">
        <v>10</v>
      </c>
      <c r="E7942" s="4" t="s">
        <v>10</v>
      </c>
      <c r="F7942" s="4" t="s">
        <v>9</v>
      </c>
    </row>
    <row r="7943" spans="1:19">
      <c r="A7943" t="n">
        <v>62229</v>
      </c>
      <c r="B7943" s="40" t="n">
        <v>84</v>
      </c>
      <c r="C7943" s="7" t="n">
        <v>0</v>
      </c>
      <c r="D7943" s="7" t="n">
        <v>0</v>
      </c>
      <c r="E7943" s="7" t="n">
        <v>0</v>
      </c>
      <c r="F7943" s="7" t="n">
        <v>1045220557</v>
      </c>
    </row>
    <row r="7944" spans="1:19">
      <c r="A7944" t="s">
        <v>4</v>
      </c>
      <c r="B7944" s="4" t="s">
        <v>5</v>
      </c>
      <c r="C7944" s="4" t="s">
        <v>10</v>
      </c>
      <c r="D7944" s="4" t="s">
        <v>9</v>
      </c>
    </row>
    <row r="7945" spans="1:19">
      <c r="A7945" t="n">
        <v>62239</v>
      </c>
      <c r="B7945" s="35" t="n">
        <v>44</v>
      </c>
      <c r="C7945" s="7" t="n">
        <v>1560</v>
      </c>
      <c r="D7945" s="7" t="n">
        <v>1</v>
      </c>
    </row>
    <row r="7946" spans="1:19">
      <c r="A7946" t="s">
        <v>4</v>
      </c>
      <c r="B7946" s="4" t="s">
        <v>5</v>
      </c>
      <c r="C7946" s="4" t="s">
        <v>10</v>
      </c>
      <c r="D7946" s="4" t="s">
        <v>9</v>
      </c>
    </row>
    <row r="7947" spans="1:19">
      <c r="A7947" t="n">
        <v>62246</v>
      </c>
      <c r="B7947" s="35" t="n">
        <v>44</v>
      </c>
      <c r="C7947" s="7" t="n">
        <v>1561</v>
      </c>
      <c r="D7947" s="7" t="n">
        <v>1</v>
      </c>
    </row>
    <row r="7948" spans="1:19">
      <c r="A7948" t="s">
        <v>4</v>
      </c>
      <c r="B7948" s="4" t="s">
        <v>5</v>
      </c>
      <c r="C7948" s="4" t="s">
        <v>10</v>
      </c>
      <c r="D7948" s="4" t="s">
        <v>9</v>
      </c>
    </row>
    <row r="7949" spans="1:19">
      <c r="A7949" t="n">
        <v>62253</v>
      </c>
      <c r="B7949" s="35" t="n">
        <v>44</v>
      </c>
      <c r="C7949" s="7" t="n">
        <v>1562</v>
      </c>
      <c r="D7949" s="7" t="n">
        <v>1</v>
      </c>
    </row>
    <row r="7950" spans="1:19">
      <c r="A7950" t="s">
        <v>4</v>
      </c>
      <c r="B7950" s="4" t="s">
        <v>5</v>
      </c>
      <c r="C7950" s="4" t="s">
        <v>10</v>
      </c>
      <c r="D7950" s="4" t="s">
        <v>9</v>
      </c>
    </row>
    <row r="7951" spans="1:19">
      <c r="A7951" t="n">
        <v>62260</v>
      </c>
      <c r="B7951" s="35" t="n">
        <v>44</v>
      </c>
      <c r="C7951" s="7" t="n">
        <v>1570</v>
      </c>
      <c r="D7951" s="7" t="n">
        <v>1</v>
      </c>
    </row>
    <row r="7952" spans="1:19">
      <c r="A7952" t="s">
        <v>4</v>
      </c>
      <c r="B7952" s="4" t="s">
        <v>5</v>
      </c>
      <c r="C7952" s="4" t="s">
        <v>13</v>
      </c>
      <c r="D7952" s="4" t="s">
        <v>13</v>
      </c>
      <c r="E7952" s="4" t="s">
        <v>24</v>
      </c>
      <c r="F7952" s="4" t="s">
        <v>24</v>
      </c>
      <c r="G7952" s="4" t="s">
        <v>24</v>
      </c>
      <c r="H7952" s="4" t="s">
        <v>10</v>
      </c>
    </row>
    <row r="7953" spans="1:19">
      <c r="A7953" t="n">
        <v>62267</v>
      </c>
      <c r="B7953" s="39" t="n">
        <v>45</v>
      </c>
      <c r="C7953" s="7" t="n">
        <v>2</v>
      </c>
      <c r="D7953" s="7" t="n">
        <v>3</v>
      </c>
      <c r="E7953" s="7" t="n">
        <v>26.4200000762939</v>
      </c>
      <c r="F7953" s="7" t="n">
        <v>8.26000022888184</v>
      </c>
      <c r="G7953" s="7" t="n">
        <v>-232.860000610352</v>
      </c>
      <c r="H7953" s="7" t="n">
        <v>0</v>
      </c>
    </row>
    <row r="7954" spans="1:19">
      <c r="A7954" t="s">
        <v>4</v>
      </c>
      <c r="B7954" s="4" t="s">
        <v>5</v>
      </c>
      <c r="C7954" s="4" t="s">
        <v>13</v>
      </c>
      <c r="D7954" s="4" t="s">
        <v>13</v>
      </c>
      <c r="E7954" s="4" t="s">
        <v>24</v>
      </c>
      <c r="F7954" s="4" t="s">
        <v>24</v>
      </c>
      <c r="G7954" s="4" t="s">
        <v>24</v>
      </c>
      <c r="H7954" s="4" t="s">
        <v>10</v>
      </c>
      <c r="I7954" s="4" t="s">
        <v>13</v>
      </c>
    </row>
    <row r="7955" spans="1:19">
      <c r="A7955" t="n">
        <v>62284</v>
      </c>
      <c r="B7955" s="39" t="n">
        <v>45</v>
      </c>
      <c r="C7955" s="7" t="n">
        <v>4</v>
      </c>
      <c r="D7955" s="7" t="n">
        <v>3</v>
      </c>
      <c r="E7955" s="7" t="n">
        <v>13.8500003814697</v>
      </c>
      <c r="F7955" s="7" t="n">
        <v>304.230010986328</v>
      </c>
      <c r="G7955" s="7" t="n">
        <v>0</v>
      </c>
      <c r="H7955" s="7" t="n">
        <v>0</v>
      </c>
      <c r="I7955" s="7" t="n">
        <v>1</v>
      </c>
    </row>
    <row r="7956" spans="1:19">
      <c r="A7956" t="s">
        <v>4</v>
      </c>
      <c r="B7956" s="4" t="s">
        <v>5</v>
      </c>
      <c r="C7956" s="4" t="s">
        <v>13</v>
      </c>
      <c r="D7956" s="4" t="s">
        <v>13</v>
      </c>
      <c r="E7956" s="4" t="s">
        <v>24</v>
      </c>
      <c r="F7956" s="4" t="s">
        <v>10</v>
      </c>
    </row>
    <row r="7957" spans="1:19">
      <c r="A7957" t="n">
        <v>62302</v>
      </c>
      <c r="B7957" s="39" t="n">
        <v>45</v>
      </c>
      <c r="C7957" s="7" t="n">
        <v>5</v>
      </c>
      <c r="D7957" s="7" t="n">
        <v>3</v>
      </c>
      <c r="E7957" s="7" t="n">
        <v>38.5999984741211</v>
      </c>
      <c r="F7957" s="7" t="n">
        <v>0</v>
      </c>
    </row>
    <row r="7958" spans="1:19">
      <c r="A7958" t="s">
        <v>4</v>
      </c>
      <c r="B7958" s="4" t="s">
        <v>5</v>
      </c>
      <c r="C7958" s="4" t="s">
        <v>13</v>
      </c>
      <c r="D7958" s="4" t="s">
        <v>13</v>
      </c>
      <c r="E7958" s="4" t="s">
        <v>24</v>
      </c>
      <c r="F7958" s="4" t="s">
        <v>10</v>
      </c>
    </row>
    <row r="7959" spans="1:19">
      <c r="A7959" t="n">
        <v>62311</v>
      </c>
      <c r="B7959" s="39" t="n">
        <v>45</v>
      </c>
      <c r="C7959" s="7" t="n">
        <v>11</v>
      </c>
      <c r="D7959" s="7" t="n">
        <v>3</v>
      </c>
      <c r="E7959" s="7" t="n">
        <v>37.7000007629395</v>
      </c>
      <c r="F7959" s="7" t="n">
        <v>0</v>
      </c>
    </row>
    <row r="7960" spans="1:19">
      <c r="A7960" t="s">
        <v>4</v>
      </c>
      <c r="B7960" s="4" t="s">
        <v>5</v>
      </c>
      <c r="C7960" s="4" t="s">
        <v>13</v>
      </c>
      <c r="D7960" s="4" t="s">
        <v>13</v>
      </c>
      <c r="E7960" s="4" t="s">
        <v>24</v>
      </c>
      <c r="F7960" s="4" t="s">
        <v>24</v>
      </c>
      <c r="G7960" s="4" t="s">
        <v>24</v>
      </c>
      <c r="H7960" s="4" t="s">
        <v>10</v>
      </c>
      <c r="I7960" s="4" t="s">
        <v>13</v>
      </c>
    </row>
    <row r="7961" spans="1:19">
      <c r="A7961" t="n">
        <v>62320</v>
      </c>
      <c r="B7961" s="39" t="n">
        <v>45</v>
      </c>
      <c r="C7961" s="7" t="n">
        <v>4</v>
      </c>
      <c r="D7961" s="7" t="n">
        <v>3</v>
      </c>
      <c r="E7961" s="7" t="n">
        <v>13.8500003814697</v>
      </c>
      <c r="F7961" s="7" t="n">
        <v>335.869995117188</v>
      </c>
      <c r="G7961" s="7" t="n">
        <v>0</v>
      </c>
      <c r="H7961" s="7" t="n">
        <v>6000</v>
      </c>
      <c r="I7961" s="7" t="n">
        <v>1</v>
      </c>
    </row>
    <row r="7962" spans="1:19">
      <c r="A7962" t="s">
        <v>4</v>
      </c>
      <c r="B7962" s="4" t="s">
        <v>5</v>
      </c>
      <c r="C7962" s="4" t="s">
        <v>10</v>
      </c>
      <c r="D7962" s="4" t="s">
        <v>24</v>
      </c>
      <c r="E7962" s="4" t="s">
        <v>24</v>
      </c>
      <c r="F7962" s="4" t="s">
        <v>24</v>
      </c>
      <c r="G7962" s="4" t="s">
        <v>10</v>
      </c>
      <c r="H7962" s="4" t="s">
        <v>10</v>
      </c>
    </row>
    <row r="7963" spans="1:19">
      <c r="A7963" t="n">
        <v>62338</v>
      </c>
      <c r="B7963" s="44" t="n">
        <v>60</v>
      </c>
      <c r="C7963" s="7" t="n">
        <v>7014</v>
      </c>
      <c r="D7963" s="7" t="n">
        <v>0</v>
      </c>
      <c r="E7963" s="7" t="n">
        <v>0</v>
      </c>
      <c r="F7963" s="7" t="n">
        <v>0</v>
      </c>
      <c r="G7963" s="7" t="n">
        <v>300</v>
      </c>
      <c r="H7963" s="7" t="n">
        <v>0</v>
      </c>
    </row>
    <row r="7964" spans="1:19">
      <c r="A7964" t="s">
        <v>4</v>
      </c>
      <c r="B7964" s="4" t="s">
        <v>5</v>
      </c>
      <c r="C7964" s="4" t="s">
        <v>10</v>
      </c>
      <c r="D7964" s="4" t="s">
        <v>9</v>
      </c>
    </row>
    <row r="7965" spans="1:19">
      <c r="A7965" t="n">
        <v>62357</v>
      </c>
      <c r="B7965" s="38" t="n">
        <v>43</v>
      </c>
      <c r="C7965" s="7" t="n">
        <v>1560</v>
      </c>
      <c r="D7965" s="7" t="n">
        <v>256</v>
      </c>
    </row>
    <row r="7966" spans="1:19">
      <c r="A7966" t="s">
        <v>4</v>
      </c>
      <c r="B7966" s="4" t="s">
        <v>5</v>
      </c>
      <c r="C7966" s="4" t="s">
        <v>10</v>
      </c>
      <c r="D7966" s="4" t="s">
        <v>9</v>
      </c>
    </row>
    <row r="7967" spans="1:19">
      <c r="A7967" t="n">
        <v>62364</v>
      </c>
      <c r="B7967" s="38" t="n">
        <v>43</v>
      </c>
      <c r="C7967" s="7" t="n">
        <v>1561</v>
      </c>
      <c r="D7967" s="7" t="n">
        <v>256</v>
      </c>
    </row>
    <row r="7968" spans="1:19">
      <c r="A7968" t="s">
        <v>4</v>
      </c>
      <c r="B7968" s="4" t="s">
        <v>5</v>
      </c>
      <c r="C7968" s="4" t="s">
        <v>10</v>
      </c>
      <c r="D7968" s="4" t="s">
        <v>9</v>
      </c>
    </row>
    <row r="7969" spans="1:9">
      <c r="A7969" t="n">
        <v>62371</v>
      </c>
      <c r="B7969" s="38" t="n">
        <v>43</v>
      </c>
      <c r="C7969" s="7" t="n">
        <v>1562</v>
      </c>
      <c r="D7969" s="7" t="n">
        <v>256</v>
      </c>
    </row>
    <row r="7970" spans="1:9">
      <c r="A7970" t="s">
        <v>4</v>
      </c>
      <c r="B7970" s="4" t="s">
        <v>5</v>
      </c>
      <c r="C7970" s="4" t="s">
        <v>10</v>
      </c>
      <c r="D7970" s="4" t="s">
        <v>9</v>
      </c>
    </row>
    <row r="7971" spans="1:9">
      <c r="A7971" t="n">
        <v>62378</v>
      </c>
      <c r="B7971" s="38" t="n">
        <v>43</v>
      </c>
      <c r="C7971" s="7" t="n">
        <v>1570</v>
      </c>
      <c r="D7971" s="7" t="n">
        <v>256</v>
      </c>
    </row>
    <row r="7972" spans="1:9">
      <c r="A7972" t="s">
        <v>4</v>
      </c>
      <c r="B7972" s="4" t="s">
        <v>5</v>
      </c>
      <c r="C7972" s="4" t="s">
        <v>13</v>
      </c>
      <c r="D7972" s="4" t="s">
        <v>13</v>
      </c>
      <c r="E7972" s="4" t="s">
        <v>13</v>
      </c>
      <c r="F7972" s="4" t="s">
        <v>13</v>
      </c>
    </row>
    <row r="7973" spans="1:9">
      <c r="A7973" t="n">
        <v>62385</v>
      </c>
      <c r="B7973" s="8" t="n">
        <v>14</v>
      </c>
      <c r="C7973" s="7" t="n">
        <v>0</v>
      </c>
      <c r="D7973" s="7" t="n">
        <v>4</v>
      </c>
      <c r="E7973" s="7" t="n">
        <v>0</v>
      </c>
      <c r="F7973" s="7" t="n">
        <v>0</v>
      </c>
    </row>
    <row r="7974" spans="1:9">
      <c r="A7974" t="s">
        <v>4</v>
      </c>
      <c r="B7974" s="4" t="s">
        <v>5</v>
      </c>
      <c r="C7974" s="4" t="s">
        <v>10</v>
      </c>
      <c r="D7974" s="4" t="s">
        <v>10</v>
      </c>
      <c r="E7974" s="4" t="s">
        <v>24</v>
      </c>
      <c r="F7974" s="4" t="s">
        <v>24</v>
      </c>
      <c r="G7974" s="4" t="s">
        <v>24</v>
      </c>
      <c r="H7974" s="4" t="s">
        <v>24</v>
      </c>
      <c r="I7974" s="4" t="s">
        <v>13</v>
      </c>
      <c r="J7974" s="4" t="s">
        <v>10</v>
      </c>
    </row>
    <row r="7975" spans="1:9">
      <c r="A7975" t="n">
        <v>62390</v>
      </c>
      <c r="B7975" s="71" t="n">
        <v>55</v>
      </c>
      <c r="C7975" s="7" t="n">
        <v>1570</v>
      </c>
      <c r="D7975" s="7" t="n">
        <v>65533</v>
      </c>
      <c r="E7975" s="7" t="n">
        <v>27.9699993133545</v>
      </c>
      <c r="F7975" s="7" t="n">
        <v>6.05999994277954</v>
      </c>
      <c r="G7975" s="7" t="n">
        <v>-194.610000610352</v>
      </c>
      <c r="H7975" s="7" t="n">
        <v>4.19999980926514</v>
      </c>
      <c r="I7975" s="7" t="n">
        <v>1</v>
      </c>
      <c r="J7975" s="7" t="n">
        <v>0</v>
      </c>
    </row>
    <row r="7976" spans="1:9">
      <c r="A7976" t="s">
        <v>4</v>
      </c>
      <c r="B7976" s="4" t="s">
        <v>5</v>
      </c>
      <c r="C7976" s="4" t="s">
        <v>13</v>
      </c>
      <c r="D7976" s="4" t="s">
        <v>10</v>
      </c>
      <c r="E7976" s="4" t="s">
        <v>24</v>
      </c>
      <c r="F7976" s="4" t="s">
        <v>10</v>
      </c>
      <c r="G7976" s="4" t="s">
        <v>9</v>
      </c>
      <c r="H7976" s="4" t="s">
        <v>9</v>
      </c>
      <c r="I7976" s="4" t="s">
        <v>10</v>
      </c>
      <c r="J7976" s="4" t="s">
        <v>10</v>
      </c>
      <c r="K7976" s="4" t="s">
        <v>9</v>
      </c>
      <c r="L7976" s="4" t="s">
        <v>9</v>
      </c>
      <c r="M7976" s="4" t="s">
        <v>9</v>
      </c>
      <c r="N7976" s="4" t="s">
        <v>9</v>
      </c>
      <c r="O7976" s="4" t="s">
        <v>6</v>
      </c>
    </row>
    <row r="7977" spans="1:9">
      <c r="A7977" t="n">
        <v>62414</v>
      </c>
      <c r="B7977" s="15" t="n">
        <v>50</v>
      </c>
      <c r="C7977" s="7" t="n">
        <v>0</v>
      </c>
      <c r="D7977" s="7" t="n">
        <v>1526</v>
      </c>
      <c r="E7977" s="7" t="n">
        <v>0.800000011920929</v>
      </c>
      <c r="F7977" s="7" t="n">
        <v>1000</v>
      </c>
      <c r="G7977" s="7" t="n">
        <v>0</v>
      </c>
      <c r="H7977" s="7" t="n">
        <v>-1069547520</v>
      </c>
      <c r="I7977" s="7" t="n">
        <v>1</v>
      </c>
      <c r="J7977" s="7" t="n">
        <v>1570</v>
      </c>
      <c r="K7977" s="7" t="n">
        <v>0</v>
      </c>
      <c r="L7977" s="7" t="n">
        <v>0</v>
      </c>
      <c r="M7977" s="7" t="n">
        <v>0</v>
      </c>
      <c r="N7977" s="7" t="n">
        <v>1125515264</v>
      </c>
      <c r="O7977" s="7" t="s">
        <v>12</v>
      </c>
    </row>
    <row r="7978" spans="1:9">
      <c r="A7978" t="s">
        <v>4</v>
      </c>
      <c r="B7978" s="4" t="s">
        <v>5</v>
      </c>
      <c r="C7978" s="4" t="s">
        <v>10</v>
      </c>
      <c r="D7978" s="4" t="s">
        <v>10</v>
      </c>
      <c r="E7978" s="4" t="s">
        <v>24</v>
      </c>
      <c r="F7978" s="4" t="s">
        <v>24</v>
      </c>
      <c r="G7978" s="4" t="s">
        <v>24</v>
      </c>
      <c r="H7978" s="4" t="s">
        <v>24</v>
      </c>
      <c r="I7978" s="4" t="s">
        <v>13</v>
      </c>
      <c r="J7978" s="4" t="s">
        <v>10</v>
      </c>
    </row>
    <row r="7979" spans="1:9">
      <c r="A7979" t="n">
        <v>62453</v>
      </c>
      <c r="B7979" s="71" t="n">
        <v>55</v>
      </c>
      <c r="C7979" s="7" t="n">
        <v>1560</v>
      </c>
      <c r="D7979" s="7" t="n">
        <v>65533</v>
      </c>
      <c r="E7979" s="7" t="n">
        <v>28.0300006866455</v>
      </c>
      <c r="F7979" s="7" t="n">
        <v>6.05000019073486</v>
      </c>
      <c r="G7979" s="7" t="n">
        <v>-208.539993286133</v>
      </c>
      <c r="H7979" s="7" t="n">
        <v>4.19999980926514</v>
      </c>
      <c r="I7979" s="7" t="n">
        <v>0</v>
      </c>
      <c r="J7979" s="7" t="n">
        <v>0</v>
      </c>
    </row>
    <row r="7980" spans="1:9">
      <c r="A7980" t="s">
        <v>4</v>
      </c>
      <c r="B7980" s="4" t="s">
        <v>5</v>
      </c>
      <c r="C7980" s="4" t="s">
        <v>13</v>
      </c>
      <c r="D7980" s="4" t="s">
        <v>10</v>
      </c>
      <c r="E7980" s="4" t="s">
        <v>24</v>
      </c>
      <c r="F7980" s="4" t="s">
        <v>10</v>
      </c>
      <c r="G7980" s="4" t="s">
        <v>9</v>
      </c>
      <c r="H7980" s="4" t="s">
        <v>9</v>
      </c>
      <c r="I7980" s="4" t="s">
        <v>10</v>
      </c>
      <c r="J7980" s="4" t="s">
        <v>10</v>
      </c>
      <c r="K7980" s="4" t="s">
        <v>9</v>
      </c>
      <c r="L7980" s="4" t="s">
        <v>9</v>
      </c>
      <c r="M7980" s="4" t="s">
        <v>9</v>
      </c>
      <c r="N7980" s="4" t="s">
        <v>9</v>
      </c>
      <c r="O7980" s="4" t="s">
        <v>6</v>
      </c>
    </row>
    <row r="7981" spans="1:9">
      <c r="A7981" t="n">
        <v>62477</v>
      </c>
      <c r="B7981" s="15" t="n">
        <v>50</v>
      </c>
      <c r="C7981" s="7" t="n">
        <v>0</v>
      </c>
      <c r="D7981" s="7" t="n">
        <v>15110</v>
      </c>
      <c r="E7981" s="7" t="n">
        <v>0.699999988079071</v>
      </c>
      <c r="F7981" s="7" t="n">
        <v>1000</v>
      </c>
      <c r="G7981" s="7" t="n">
        <v>0</v>
      </c>
      <c r="H7981" s="7" t="n">
        <v>0</v>
      </c>
      <c r="I7981" s="7" t="n">
        <v>1</v>
      </c>
      <c r="J7981" s="7" t="n">
        <v>1560</v>
      </c>
      <c r="K7981" s="7" t="n">
        <v>0</v>
      </c>
      <c r="L7981" s="7" t="n">
        <v>0</v>
      </c>
      <c r="M7981" s="7" t="n">
        <v>0</v>
      </c>
      <c r="N7981" s="7" t="n">
        <v>1125515264</v>
      </c>
      <c r="O7981" s="7" t="s">
        <v>12</v>
      </c>
    </row>
    <row r="7982" spans="1:9">
      <c r="A7982" t="s">
        <v>4</v>
      </c>
      <c r="B7982" s="4" t="s">
        <v>5</v>
      </c>
      <c r="C7982" s="4" t="s">
        <v>10</v>
      </c>
      <c r="D7982" s="4" t="s">
        <v>13</v>
      </c>
    </row>
    <row r="7983" spans="1:9">
      <c r="A7983" t="n">
        <v>62516</v>
      </c>
      <c r="B7983" s="69" t="n">
        <v>96</v>
      </c>
      <c r="C7983" s="7" t="n">
        <v>1561</v>
      </c>
      <c r="D7983" s="7" t="n">
        <v>1</v>
      </c>
    </row>
    <row r="7984" spans="1:9">
      <c r="A7984" t="s">
        <v>4</v>
      </c>
      <c r="B7984" s="4" t="s">
        <v>5</v>
      </c>
      <c r="C7984" s="4" t="s">
        <v>10</v>
      </c>
      <c r="D7984" s="4" t="s">
        <v>13</v>
      </c>
      <c r="E7984" s="4" t="s">
        <v>24</v>
      </c>
      <c r="F7984" s="4" t="s">
        <v>24</v>
      </c>
      <c r="G7984" s="4" t="s">
        <v>24</v>
      </c>
    </row>
    <row r="7985" spans="1:15">
      <c r="A7985" t="n">
        <v>62520</v>
      </c>
      <c r="B7985" s="69" t="n">
        <v>96</v>
      </c>
      <c r="C7985" s="7" t="n">
        <v>1561</v>
      </c>
      <c r="D7985" s="7" t="n">
        <v>2</v>
      </c>
      <c r="E7985" s="7" t="n">
        <v>30.0400009155273</v>
      </c>
      <c r="F7985" s="7" t="n">
        <v>6.13000011444092</v>
      </c>
      <c r="G7985" s="7" t="n">
        <v>-254.880004882813</v>
      </c>
    </row>
    <row r="7986" spans="1:15">
      <c r="A7986" t="s">
        <v>4</v>
      </c>
      <c r="B7986" s="4" t="s">
        <v>5</v>
      </c>
      <c r="C7986" s="4" t="s">
        <v>10</v>
      </c>
      <c r="D7986" s="4" t="s">
        <v>13</v>
      </c>
      <c r="E7986" s="4" t="s">
        <v>24</v>
      </c>
      <c r="F7986" s="4" t="s">
        <v>24</v>
      </c>
      <c r="G7986" s="4" t="s">
        <v>24</v>
      </c>
    </row>
    <row r="7987" spans="1:15">
      <c r="A7987" t="n">
        <v>62536</v>
      </c>
      <c r="B7987" s="69" t="n">
        <v>96</v>
      </c>
      <c r="C7987" s="7" t="n">
        <v>1561</v>
      </c>
      <c r="D7987" s="7" t="n">
        <v>2</v>
      </c>
      <c r="E7987" s="7" t="n">
        <v>30.2800006866455</v>
      </c>
      <c r="F7987" s="7" t="n">
        <v>6.13000011444092</v>
      </c>
      <c r="G7987" s="7" t="n">
        <v>-219.270004272461</v>
      </c>
    </row>
    <row r="7988" spans="1:15">
      <c r="A7988" t="s">
        <v>4</v>
      </c>
      <c r="B7988" s="4" t="s">
        <v>5</v>
      </c>
      <c r="C7988" s="4" t="s">
        <v>10</v>
      </c>
      <c r="D7988" s="4" t="s">
        <v>13</v>
      </c>
      <c r="E7988" s="4" t="s">
        <v>9</v>
      </c>
      <c r="F7988" s="4" t="s">
        <v>13</v>
      </c>
      <c r="G7988" s="4" t="s">
        <v>10</v>
      </c>
    </row>
    <row r="7989" spans="1:15">
      <c r="A7989" t="n">
        <v>62552</v>
      </c>
      <c r="B7989" s="69" t="n">
        <v>96</v>
      </c>
      <c r="C7989" s="7" t="n">
        <v>1561</v>
      </c>
      <c r="D7989" s="7" t="n">
        <v>0</v>
      </c>
      <c r="E7989" s="7" t="n">
        <v>1082549862</v>
      </c>
      <c r="F7989" s="7" t="n">
        <v>0</v>
      </c>
      <c r="G7989" s="7" t="n">
        <v>0</v>
      </c>
    </row>
    <row r="7990" spans="1:15">
      <c r="A7990" t="s">
        <v>4</v>
      </c>
      <c r="B7990" s="4" t="s">
        <v>5</v>
      </c>
      <c r="C7990" s="4" t="s">
        <v>10</v>
      </c>
    </row>
    <row r="7991" spans="1:15">
      <c r="A7991" t="n">
        <v>62563</v>
      </c>
      <c r="B7991" s="32" t="n">
        <v>16</v>
      </c>
      <c r="C7991" s="7" t="n">
        <v>200</v>
      </c>
    </row>
    <row r="7992" spans="1:15">
      <c r="A7992" t="s">
        <v>4</v>
      </c>
      <c r="B7992" s="4" t="s">
        <v>5</v>
      </c>
      <c r="C7992" s="4" t="s">
        <v>10</v>
      </c>
      <c r="D7992" s="4" t="s">
        <v>13</v>
      </c>
    </row>
    <row r="7993" spans="1:15">
      <c r="A7993" t="n">
        <v>62566</v>
      </c>
      <c r="B7993" s="69" t="n">
        <v>96</v>
      </c>
      <c r="C7993" s="7" t="n">
        <v>1562</v>
      </c>
      <c r="D7993" s="7" t="n">
        <v>1</v>
      </c>
    </row>
    <row r="7994" spans="1:15">
      <c r="A7994" t="s">
        <v>4</v>
      </c>
      <c r="B7994" s="4" t="s">
        <v>5</v>
      </c>
      <c r="C7994" s="4" t="s">
        <v>10</v>
      </c>
      <c r="D7994" s="4" t="s">
        <v>13</v>
      </c>
      <c r="E7994" s="4" t="s">
        <v>24</v>
      </c>
      <c r="F7994" s="4" t="s">
        <v>24</v>
      </c>
      <c r="G7994" s="4" t="s">
        <v>24</v>
      </c>
    </row>
    <row r="7995" spans="1:15">
      <c r="A7995" t="n">
        <v>62570</v>
      </c>
      <c r="B7995" s="69" t="n">
        <v>96</v>
      </c>
      <c r="C7995" s="7" t="n">
        <v>1562</v>
      </c>
      <c r="D7995" s="7" t="n">
        <v>2</v>
      </c>
      <c r="E7995" s="7" t="n">
        <v>25.0400009155273</v>
      </c>
      <c r="F7995" s="7" t="n">
        <v>6.07999992370605</v>
      </c>
      <c r="G7995" s="7" t="n">
        <v>-257.760009765625</v>
      </c>
    </row>
    <row r="7996" spans="1:15">
      <c r="A7996" t="s">
        <v>4</v>
      </c>
      <c r="B7996" s="4" t="s">
        <v>5</v>
      </c>
      <c r="C7996" s="4" t="s">
        <v>10</v>
      </c>
      <c r="D7996" s="4" t="s">
        <v>13</v>
      </c>
      <c r="E7996" s="4" t="s">
        <v>24</v>
      </c>
      <c r="F7996" s="4" t="s">
        <v>24</v>
      </c>
      <c r="G7996" s="4" t="s">
        <v>24</v>
      </c>
    </row>
    <row r="7997" spans="1:15">
      <c r="A7997" t="n">
        <v>62586</v>
      </c>
      <c r="B7997" s="69" t="n">
        <v>96</v>
      </c>
      <c r="C7997" s="7" t="n">
        <v>1562</v>
      </c>
      <c r="D7997" s="7" t="n">
        <v>2</v>
      </c>
      <c r="E7997" s="7" t="n">
        <v>28.0499992370605</v>
      </c>
      <c r="F7997" s="7" t="n">
        <v>6.07999992370605</v>
      </c>
      <c r="G7997" s="7" t="n">
        <v>-225.380004882813</v>
      </c>
    </row>
    <row r="7998" spans="1:15">
      <c r="A7998" t="s">
        <v>4</v>
      </c>
      <c r="B7998" s="4" t="s">
        <v>5</v>
      </c>
      <c r="C7998" s="4" t="s">
        <v>10</v>
      </c>
      <c r="D7998" s="4" t="s">
        <v>13</v>
      </c>
      <c r="E7998" s="4" t="s">
        <v>9</v>
      </c>
      <c r="F7998" s="4" t="s">
        <v>13</v>
      </c>
      <c r="G7998" s="4" t="s">
        <v>10</v>
      </c>
    </row>
    <row r="7999" spans="1:15">
      <c r="A7999" t="n">
        <v>62602</v>
      </c>
      <c r="B7999" s="69" t="n">
        <v>96</v>
      </c>
      <c r="C7999" s="7" t="n">
        <v>1562</v>
      </c>
      <c r="D7999" s="7" t="n">
        <v>0</v>
      </c>
      <c r="E7999" s="7" t="n">
        <v>1082549862</v>
      </c>
      <c r="F7999" s="7" t="n">
        <v>0</v>
      </c>
      <c r="G7999" s="7" t="n">
        <v>0</v>
      </c>
    </row>
    <row r="8000" spans="1:15">
      <c r="A8000" t="s">
        <v>4</v>
      </c>
      <c r="B8000" s="4" t="s">
        <v>5</v>
      </c>
      <c r="C8000" s="4" t="s">
        <v>13</v>
      </c>
      <c r="D8000" s="4" t="s">
        <v>10</v>
      </c>
    </row>
    <row r="8001" spans="1:7">
      <c r="A8001" t="n">
        <v>62613</v>
      </c>
      <c r="B8001" s="22" t="n">
        <v>58</v>
      </c>
      <c r="C8001" s="7" t="n">
        <v>255</v>
      </c>
      <c r="D8001" s="7" t="n">
        <v>0</v>
      </c>
    </row>
    <row r="8002" spans="1:7">
      <c r="A8002" t="s">
        <v>4</v>
      </c>
      <c r="B8002" s="4" t="s">
        <v>5</v>
      </c>
      <c r="C8002" s="4" t="s">
        <v>13</v>
      </c>
      <c r="D8002" s="4" t="s">
        <v>10</v>
      </c>
    </row>
    <row r="8003" spans="1:7">
      <c r="A8003" t="n">
        <v>62617</v>
      </c>
      <c r="B8003" s="39" t="n">
        <v>45</v>
      </c>
      <c r="C8003" s="7" t="n">
        <v>7</v>
      </c>
      <c r="D8003" s="7" t="n">
        <v>255</v>
      </c>
    </row>
    <row r="8004" spans="1:7">
      <c r="A8004" t="s">
        <v>4</v>
      </c>
      <c r="B8004" s="4" t="s">
        <v>5</v>
      </c>
      <c r="C8004" s="4" t="s">
        <v>13</v>
      </c>
      <c r="D8004" s="4" t="s">
        <v>10</v>
      </c>
      <c r="E8004" s="4" t="s">
        <v>24</v>
      </c>
    </row>
    <row r="8005" spans="1:7">
      <c r="A8005" t="n">
        <v>62621</v>
      </c>
      <c r="B8005" s="22" t="n">
        <v>58</v>
      </c>
      <c r="C8005" s="7" t="n">
        <v>101</v>
      </c>
      <c r="D8005" s="7" t="n">
        <v>500</v>
      </c>
      <c r="E8005" s="7" t="n">
        <v>1</v>
      </c>
    </row>
    <row r="8006" spans="1:7">
      <c r="A8006" t="s">
        <v>4</v>
      </c>
      <c r="B8006" s="4" t="s">
        <v>5</v>
      </c>
      <c r="C8006" s="4" t="s">
        <v>13</v>
      </c>
      <c r="D8006" s="4" t="s">
        <v>10</v>
      </c>
    </row>
    <row r="8007" spans="1:7">
      <c r="A8007" t="n">
        <v>62629</v>
      </c>
      <c r="B8007" s="22" t="n">
        <v>58</v>
      </c>
      <c r="C8007" s="7" t="n">
        <v>254</v>
      </c>
      <c r="D8007" s="7" t="n">
        <v>0</v>
      </c>
    </row>
    <row r="8008" spans="1:7">
      <c r="A8008" t="s">
        <v>4</v>
      </c>
      <c r="B8008" s="4" t="s">
        <v>5</v>
      </c>
      <c r="C8008" s="4" t="s">
        <v>13</v>
      </c>
      <c r="D8008" s="4" t="s">
        <v>13</v>
      </c>
      <c r="E8008" s="4" t="s">
        <v>24</v>
      </c>
      <c r="F8008" s="4" t="s">
        <v>24</v>
      </c>
      <c r="G8008" s="4" t="s">
        <v>24</v>
      </c>
      <c r="H8008" s="4" t="s">
        <v>10</v>
      </c>
    </row>
    <row r="8009" spans="1:7">
      <c r="A8009" t="n">
        <v>62633</v>
      </c>
      <c r="B8009" s="39" t="n">
        <v>45</v>
      </c>
      <c r="C8009" s="7" t="n">
        <v>2</v>
      </c>
      <c r="D8009" s="7" t="n">
        <v>3</v>
      </c>
      <c r="E8009" s="7" t="n">
        <v>27.7600002288818</v>
      </c>
      <c r="F8009" s="7" t="n">
        <v>10.1899995803833</v>
      </c>
      <c r="G8009" s="7" t="n">
        <v>-205.770004272461</v>
      </c>
      <c r="H8009" s="7" t="n">
        <v>0</v>
      </c>
    </row>
    <row r="8010" spans="1:7">
      <c r="A8010" t="s">
        <v>4</v>
      </c>
      <c r="B8010" s="4" t="s">
        <v>5</v>
      </c>
      <c r="C8010" s="4" t="s">
        <v>13</v>
      </c>
      <c r="D8010" s="4" t="s">
        <v>13</v>
      </c>
      <c r="E8010" s="4" t="s">
        <v>24</v>
      </c>
      <c r="F8010" s="4" t="s">
        <v>24</v>
      </c>
      <c r="G8010" s="4" t="s">
        <v>24</v>
      </c>
      <c r="H8010" s="4" t="s">
        <v>10</v>
      </c>
      <c r="I8010" s="4" t="s">
        <v>13</v>
      </c>
    </row>
    <row r="8011" spans="1:7">
      <c r="A8011" t="n">
        <v>62650</v>
      </c>
      <c r="B8011" s="39" t="n">
        <v>45</v>
      </c>
      <c r="C8011" s="7" t="n">
        <v>4</v>
      </c>
      <c r="D8011" s="7" t="n">
        <v>3</v>
      </c>
      <c r="E8011" s="7" t="n">
        <v>8.02999973297119</v>
      </c>
      <c r="F8011" s="7" t="n">
        <v>349.959991455078</v>
      </c>
      <c r="G8011" s="7" t="n">
        <v>0</v>
      </c>
      <c r="H8011" s="7" t="n">
        <v>0</v>
      </c>
      <c r="I8011" s="7" t="n">
        <v>0</v>
      </c>
    </row>
    <row r="8012" spans="1:7">
      <c r="A8012" t="s">
        <v>4</v>
      </c>
      <c r="B8012" s="4" t="s">
        <v>5</v>
      </c>
      <c r="C8012" s="4" t="s">
        <v>13</v>
      </c>
      <c r="D8012" s="4" t="s">
        <v>13</v>
      </c>
      <c r="E8012" s="4" t="s">
        <v>24</v>
      </c>
      <c r="F8012" s="4" t="s">
        <v>10</v>
      </c>
    </row>
    <row r="8013" spans="1:7">
      <c r="A8013" t="n">
        <v>62668</v>
      </c>
      <c r="B8013" s="39" t="n">
        <v>45</v>
      </c>
      <c r="C8013" s="7" t="n">
        <v>5</v>
      </c>
      <c r="D8013" s="7" t="n">
        <v>3</v>
      </c>
      <c r="E8013" s="7" t="n">
        <v>5.40000009536743</v>
      </c>
      <c r="F8013" s="7" t="n">
        <v>0</v>
      </c>
    </row>
    <row r="8014" spans="1:7">
      <c r="A8014" t="s">
        <v>4</v>
      </c>
      <c r="B8014" s="4" t="s">
        <v>5</v>
      </c>
      <c r="C8014" s="4" t="s">
        <v>13</v>
      </c>
      <c r="D8014" s="4" t="s">
        <v>13</v>
      </c>
      <c r="E8014" s="4" t="s">
        <v>24</v>
      </c>
      <c r="F8014" s="4" t="s">
        <v>10</v>
      </c>
    </row>
    <row r="8015" spans="1:7">
      <c r="A8015" t="n">
        <v>62677</v>
      </c>
      <c r="B8015" s="39" t="n">
        <v>45</v>
      </c>
      <c r="C8015" s="7" t="n">
        <v>11</v>
      </c>
      <c r="D8015" s="7" t="n">
        <v>3</v>
      </c>
      <c r="E8015" s="7" t="n">
        <v>37.7000007629395</v>
      </c>
      <c r="F8015" s="7" t="n">
        <v>0</v>
      </c>
    </row>
    <row r="8016" spans="1:7">
      <c r="A8016" t="s">
        <v>4</v>
      </c>
      <c r="B8016" s="4" t="s">
        <v>5</v>
      </c>
      <c r="C8016" s="4" t="s">
        <v>13</v>
      </c>
      <c r="D8016" s="4" t="s">
        <v>13</v>
      </c>
      <c r="E8016" s="4" t="s">
        <v>24</v>
      </c>
      <c r="F8016" s="4" t="s">
        <v>24</v>
      </c>
      <c r="G8016" s="4" t="s">
        <v>24</v>
      </c>
      <c r="H8016" s="4" t="s">
        <v>10</v>
      </c>
    </row>
    <row r="8017" spans="1:9">
      <c r="A8017" t="n">
        <v>62686</v>
      </c>
      <c r="B8017" s="39" t="n">
        <v>45</v>
      </c>
      <c r="C8017" s="7" t="n">
        <v>2</v>
      </c>
      <c r="D8017" s="7" t="n">
        <v>3</v>
      </c>
      <c r="E8017" s="7" t="n">
        <v>29.8600006103516</v>
      </c>
      <c r="F8017" s="7" t="n">
        <v>7.96999979019165</v>
      </c>
      <c r="G8017" s="7" t="n">
        <v>-203.300003051758</v>
      </c>
      <c r="H8017" s="7" t="n">
        <v>3500</v>
      </c>
    </row>
    <row r="8018" spans="1:9">
      <c r="A8018" t="s">
        <v>4</v>
      </c>
      <c r="B8018" s="4" t="s">
        <v>5</v>
      </c>
      <c r="C8018" s="4" t="s">
        <v>13</v>
      </c>
      <c r="D8018" s="4" t="s">
        <v>13</v>
      </c>
      <c r="E8018" s="4" t="s">
        <v>24</v>
      </c>
      <c r="F8018" s="4" t="s">
        <v>24</v>
      </c>
      <c r="G8018" s="4" t="s">
        <v>24</v>
      </c>
      <c r="H8018" s="4" t="s">
        <v>10</v>
      </c>
      <c r="I8018" s="4" t="s">
        <v>13</v>
      </c>
    </row>
    <row r="8019" spans="1:9">
      <c r="A8019" t="n">
        <v>62703</v>
      </c>
      <c r="B8019" s="39" t="n">
        <v>45</v>
      </c>
      <c r="C8019" s="7" t="n">
        <v>4</v>
      </c>
      <c r="D8019" s="7" t="n">
        <v>3</v>
      </c>
      <c r="E8019" s="7" t="n">
        <v>343</v>
      </c>
      <c r="F8019" s="7" t="n">
        <v>25.1499996185303</v>
      </c>
      <c r="G8019" s="7" t="n">
        <v>0</v>
      </c>
      <c r="H8019" s="7" t="n">
        <v>3500</v>
      </c>
      <c r="I8019" s="7" t="n">
        <v>1</v>
      </c>
    </row>
    <row r="8020" spans="1:9">
      <c r="A8020" t="s">
        <v>4</v>
      </c>
      <c r="B8020" s="4" t="s">
        <v>5</v>
      </c>
      <c r="C8020" s="4" t="s">
        <v>13</v>
      </c>
      <c r="D8020" s="4" t="s">
        <v>13</v>
      </c>
      <c r="E8020" s="4" t="s">
        <v>24</v>
      </c>
      <c r="F8020" s="4" t="s">
        <v>10</v>
      </c>
    </row>
    <row r="8021" spans="1:9">
      <c r="A8021" t="n">
        <v>62721</v>
      </c>
      <c r="B8021" s="39" t="n">
        <v>45</v>
      </c>
      <c r="C8021" s="7" t="n">
        <v>5</v>
      </c>
      <c r="D8021" s="7" t="n">
        <v>3</v>
      </c>
      <c r="E8021" s="7" t="n">
        <v>5.59999990463257</v>
      </c>
      <c r="F8021" s="7" t="n">
        <v>3500</v>
      </c>
    </row>
    <row r="8022" spans="1:9">
      <c r="A8022" t="s">
        <v>4</v>
      </c>
      <c r="B8022" s="4" t="s">
        <v>5</v>
      </c>
      <c r="C8022" s="4" t="s">
        <v>13</v>
      </c>
      <c r="D8022" s="4" t="s">
        <v>13</v>
      </c>
      <c r="E8022" s="4" t="s">
        <v>24</v>
      </c>
      <c r="F8022" s="4" t="s">
        <v>10</v>
      </c>
    </row>
    <row r="8023" spans="1:9">
      <c r="A8023" t="n">
        <v>62730</v>
      </c>
      <c r="B8023" s="39" t="n">
        <v>45</v>
      </c>
      <c r="C8023" s="7" t="n">
        <v>11</v>
      </c>
      <c r="D8023" s="7" t="n">
        <v>3</v>
      </c>
      <c r="E8023" s="7" t="n">
        <v>37.7000007629395</v>
      </c>
      <c r="F8023" s="7" t="n">
        <v>3500</v>
      </c>
    </row>
    <row r="8024" spans="1:9">
      <c r="A8024" t="s">
        <v>4</v>
      </c>
      <c r="B8024" s="4" t="s">
        <v>5</v>
      </c>
      <c r="C8024" s="4" t="s">
        <v>13</v>
      </c>
      <c r="D8024" s="4" t="s">
        <v>10</v>
      </c>
    </row>
    <row r="8025" spans="1:9">
      <c r="A8025" t="n">
        <v>62739</v>
      </c>
      <c r="B8025" s="22" t="n">
        <v>58</v>
      </c>
      <c r="C8025" s="7" t="n">
        <v>255</v>
      </c>
      <c r="D8025" s="7" t="n">
        <v>0</v>
      </c>
    </row>
    <row r="8026" spans="1:9">
      <c r="A8026" t="s">
        <v>4</v>
      </c>
      <c r="B8026" s="4" t="s">
        <v>5</v>
      </c>
      <c r="C8026" s="4" t="s">
        <v>13</v>
      </c>
      <c r="D8026" s="4" t="s">
        <v>10</v>
      </c>
    </row>
    <row r="8027" spans="1:9">
      <c r="A8027" t="n">
        <v>62743</v>
      </c>
      <c r="B8027" s="39" t="n">
        <v>45</v>
      </c>
      <c r="C8027" s="7" t="n">
        <v>7</v>
      </c>
      <c r="D8027" s="7" t="n">
        <v>255</v>
      </c>
    </row>
    <row r="8028" spans="1:9">
      <c r="A8028" t="s">
        <v>4</v>
      </c>
      <c r="B8028" s="4" t="s">
        <v>5</v>
      </c>
      <c r="C8028" s="4" t="s">
        <v>10</v>
      </c>
    </row>
    <row r="8029" spans="1:9">
      <c r="A8029" t="n">
        <v>62747</v>
      </c>
      <c r="B8029" s="32" t="n">
        <v>16</v>
      </c>
      <c r="C8029" s="7" t="n">
        <v>500</v>
      </c>
    </row>
    <row r="8030" spans="1:9">
      <c r="A8030" t="s">
        <v>4</v>
      </c>
      <c r="B8030" s="4" t="s">
        <v>5</v>
      </c>
      <c r="C8030" s="4" t="s">
        <v>13</v>
      </c>
      <c r="D8030" s="4" t="s">
        <v>10</v>
      </c>
      <c r="E8030" s="4" t="s">
        <v>24</v>
      </c>
    </row>
    <row r="8031" spans="1:9">
      <c r="A8031" t="n">
        <v>62750</v>
      </c>
      <c r="B8031" s="22" t="n">
        <v>58</v>
      </c>
      <c r="C8031" s="7" t="n">
        <v>101</v>
      </c>
      <c r="D8031" s="7" t="n">
        <v>500</v>
      </c>
      <c r="E8031" s="7" t="n">
        <v>1</v>
      </c>
    </row>
    <row r="8032" spans="1:9">
      <c r="A8032" t="s">
        <v>4</v>
      </c>
      <c r="B8032" s="4" t="s">
        <v>5</v>
      </c>
      <c r="C8032" s="4" t="s">
        <v>13</v>
      </c>
      <c r="D8032" s="4" t="s">
        <v>10</v>
      </c>
    </row>
    <row r="8033" spans="1:9">
      <c r="A8033" t="n">
        <v>62758</v>
      </c>
      <c r="B8033" s="22" t="n">
        <v>58</v>
      </c>
      <c r="C8033" s="7" t="n">
        <v>254</v>
      </c>
      <c r="D8033" s="7" t="n">
        <v>0</v>
      </c>
    </row>
    <row r="8034" spans="1:9">
      <c r="A8034" t="s">
        <v>4</v>
      </c>
      <c r="B8034" s="4" t="s">
        <v>5</v>
      </c>
      <c r="C8034" s="4" t="s">
        <v>13</v>
      </c>
      <c r="D8034" s="4" t="s">
        <v>10</v>
      </c>
      <c r="E8034" s="4" t="s">
        <v>13</v>
      </c>
    </row>
    <row r="8035" spans="1:9">
      <c r="A8035" t="n">
        <v>62762</v>
      </c>
      <c r="B8035" s="66" t="n">
        <v>39</v>
      </c>
      <c r="C8035" s="7" t="n">
        <v>14</v>
      </c>
      <c r="D8035" s="7" t="n">
        <v>65533</v>
      </c>
      <c r="E8035" s="7" t="n">
        <v>101</v>
      </c>
    </row>
    <row r="8036" spans="1:9">
      <c r="A8036" t="s">
        <v>4</v>
      </c>
      <c r="B8036" s="4" t="s">
        <v>5</v>
      </c>
      <c r="C8036" s="4" t="s">
        <v>13</v>
      </c>
      <c r="D8036" s="4" t="s">
        <v>10</v>
      </c>
      <c r="E8036" s="4" t="s">
        <v>13</v>
      </c>
    </row>
    <row r="8037" spans="1:9">
      <c r="A8037" t="n">
        <v>62767</v>
      </c>
      <c r="B8037" s="66" t="n">
        <v>39</v>
      </c>
      <c r="C8037" s="7" t="n">
        <v>14</v>
      </c>
      <c r="D8037" s="7" t="n">
        <v>65533</v>
      </c>
      <c r="E8037" s="7" t="n">
        <v>102</v>
      </c>
    </row>
    <row r="8038" spans="1:9">
      <c r="A8038" t="s">
        <v>4</v>
      </c>
      <c r="B8038" s="4" t="s">
        <v>5</v>
      </c>
      <c r="C8038" s="4" t="s">
        <v>13</v>
      </c>
      <c r="D8038" s="4" t="s">
        <v>10</v>
      </c>
      <c r="E8038" s="4" t="s">
        <v>13</v>
      </c>
    </row>
    <row r="8039" spans="1:9">
      <c r="A8039" t="n">
        <v>62772</v>
      </c>
      <c r="B8039" s="66" t="n">
        <v>39</v>
      </c>
      <c r="C8039" s="7" t="n">
        <v>14</v>
      </c>
      <c r="D8039" s="7" t="n">
        <v>65533</v>
      </c>
      <c r="E8039" s="7" t="n">
        <v>103</v>
      </c>
    </row>
    <row r="8040" spans="1:9">
      <c r="A8040" t="s">
        <v>4</v>
      </c>
      <c r="B8040" s="4" t="s">
        <v>5</v>
      </c>
      <c r="C8040" s="4" t="s">
        <v>13</v>
      </c>
      <c r="D8040" s="4" t="s">
        <v>10</v>
      </c>
      <c r="E8040" s="4" t="s">
        <v>13</v>
      </c>
    </row>
    <row r="8041" spans="1:9">
      <c r="A8041" t="n">
        <v>62777</v>
      </c>
      <c r="B8041" s="66" t="n">
        <v>39</v>
      </c>
      <c r="C8041" s="7" t="n">
        <v>14</v>
      </c>
      <c r="D8041" s="7" t="n">
        <v>65533</v>
      </c>
      <c r="E8041" s="7" t="n">
        <v>104</v>
      </c>
    </row>
    <row r="8042" spans="1:9">
      <c r="A8042" t="s">
        <v>4</v>
      </c>
      <c r="B8042" s="4" t="s">
        <v>5</v>
      </c>
      <c r="C8042" s="4" t="s">
        <v>13</v>
      </c>
      <c r="D8042" s="4" t="s">
        <v>10</v>
      </c>
      <c r="E8042" s="4" t="s">
        <v>13</v>
      </c>
    </row>
    <row r="8043" spans="1:9">
      <c r="A8043" t="n">
        <v>62782</v>
      </c>
      <c r="B8043" s="66" t="n">
        <v>39</v>
      </c>
      <c r="C8043" s="7" t="n">
        <v>14</v>
      </c>
      <c r="D8043" s="7" t="n">
        <v>65533</v>
      </c>
      <c r="E8043" s="7" t="n">
        <v>105</v>
      </c>
    </row>
    <row r="8044" spans="1:9">
      <c r="A8044" t="s">
        <v>4</v>
      </c>
      <c r="B8044" s="4" t="s">
        <v>5</v>
      </c>
      <c r="C8044" s="4" t="s">
        <v>13</v>
      </c>
      <c r="D8044" s="4" t="s">
        <v>10</v>
      </c>
      <c r="E8044" s="4" t="s">
        <v>13</v>
      </c>
    </row>
    <row r="8045" spans="1:9">
      <c r="A8045" t="n">
        <v>62787</v>
      </c>
      <c r="B8045" s="66" t="n">
        <v>39</v>
      </c>
      <c r="C8045" s="7" t="n">
        <v>14</v>
      </c>
      <c r="D8045" s="7" t="n">
        <v>65533</v>
      </c>
      <c r="E8045" s="7" t="n">
        <v>106</v>
      </c>
    </row>
    <row r="8046" spans="1:9">
      <c r="A8046" t="s">
        <v>4</v>
      </c>
      <c r="B8046" s="4" t="s">
        <v>5</v>
      </c>
      <c r="C8046" s="4" t="s">
        <v>13</v>
      </c>
      <c r="D8046" s="4" t="s">
        <v>13</v>
      </c>
      <c r="E8046" s="4" t="s">
        <v>24</v>
      </c>
      <c r="F8046" s="4" t="s">
        <v>24</v>
      </c>
      <c r="G8046" s="4" t="s">
        <v>24</v>
      </c>
      <c r="H8046" s="4" t="s">
        <v>10</v>
      </c>
    </row>
    <row r="8047" spans="1:9">
      <c r="A8047" t="n">
        <v>62792</v>
      </c>
      <c r="B8047" s="39" t="n">
        <v>45</v>
      </c>
      <c r="C8047" s="7" t="n">
        <v>2</v>
      </c>
      <c r="D8047" s="7" t="n">
        <v>3</v>
      </c>
      <c r="E8047" s="7" t="n">
        <v>-4.75</v>
      </c>
      <c r="F8047" s="7" t="n">
        <v>14.6400003433228</v>
      </c>
      <c r="G8047" s="7" t="n">
        <v>-189.679992675781</v>
      </c>
      <c r="H8047" s="7" t="n">
        <v>0</v>
      </c>
    </row>
    <row r="8048" spans="1:9">
      <c r="A8048" t="s">
        <v>4</v>
      </c>
      <c r="B8048" s="4" t="s">
        <v>5</v>
      </c>
      <c r="C8048" s="4" t="s">
        <v>13</v>
      </c>
      <c r="D8048" s="4" t="s">
        <v>13</v>
      </c>
      <c r="E8048" s="4" t="s">
        <v>24</v>
      </c>
      <c r="F8048" s="4" t="s">
        <v>24</v>
      </c>
      <c r="G8048" s="4" t="s">
        <v>24</v>
      </c>
      <c r="H8048" s="4" t="s">
        <v>10</v>
      </c>
      <c r="I8048" s="4" t="s">
        <v>13</v>
      </c>
    </row>
    <row r="8049" spans="1:9">
      <c r="A8049" t="n">
        <v>62809</v>
      </c>
      <c r="B8049" s="39" t="n">
        <v>45</v>
      </c>
      <c r="C8049" s="7" t="n">
        <v>4</v>
      </c>
      <c r="D8049" s="7" t="n">
        <v>3</v>
      </c>
      <c r="E8049" s="7" t="n">
        <v>349.579986572266</v>
      </c>
      <c r="F8049" s="7" t="n">
        <v>129.630004882813</v>
      </c>
      <c r="G8049" s="7" t="n">
        <v>0</v>
      </c>
      <c r="H8049" s="7" t="n">
        <v>0</v>
      </c>
      <c r="I8049" s="7" t="n">
        <v>0</v>
      </c>
    </row>
    <row r="8050" spans="1:9">
      <c r="A8050" t="s">
        <v>4</v>
      </c>
      <c r="B8050" s="4" t="s">
        <v>5</v>
      </c>
      <c r="C8050" s="4" t="s">
        <v>13</v>
      </c>
      <c r="D8050" s="4" t="s">
        <v>13</v>
      </c>
      <c r="E8050" s="4" t="s">
        <v>24</v>
      </c>
      <c r="F8050" s="4" t="s">
        <v>10</v>
      </c>
    </row>
    <row r="8051" spans="1:9">
      <c r="A8051" t="n">
        <v>62827</v>
      </c>
      <c r="B8051" s="39" t="n">
        <v>45</v>
      </c>
      <c r="C8051" s="7" t="n">
        <v>5</v>
      </c>
      <c r="D8051" s="7" t="n">
        <v>3</v>
      </c>
      <c r="E8051" s="7" t="n">
        <v>3.29999995231628</v>
      </c>
      <c r="F8051" s="7" t="n">
        <v>0</v>
      </c>
    </row>
    <row r="8052" spans="1:9">
      <c r="A8052" t="s">
        <v>4</v>
      </c>
      <c r="B8052" s="4" t="s">
        <v>5</v>
      </c>
      <c r="C8052" s="4" t="s">
        <v>13</v>
      </c>
      <c r="D8052" s="4" t="s">
        <v>13</v>
      </c>
      <c r="E8052" s="4" t="s">
        <v>24</v>
      </c>
      <c r="F8052" s="4" t="s">
        <v>10</v>
      </c>
    </row>
    <row r="8053" spans="1:9">
      <c r="A8053" t="n">
        <v>62836</v>
      </c>
      <c r="B8053" s="39" t="n">
        <v>45</v>
      </c>
      <c r="C8053" s="7" t="n">
        <v>11</v>
      </c>
      <c r="D8053" s="7" t="n">
        <v>3</v>
      </c>
      <c r="E8053" s="7" t="n">
        <v>37.7000007629395</v>
      </c>
      <c r="F8053" s="7" t="n">
        <v>0</v>
      </c>
    </row>
    <row r="8054" spans="1:9">
      <c r="A8054" t="s">
        <v>4</v>
      </c>
      <c r="B8054" s="4" t="s">
        <v>5</v>
      </c>
      <c r="C8054" s="4" t="s">
        <v>13</v>
      </c>
      <c r="D8054" s="4" t="s">
        <v>13</v>
      </c>
      <c r="E8054" s="4" t="s">
        <v>24</v>
      </c>
      <c r="F8054" s="4" t="s">
        <v>24</v>
      </c>
      <c r="G8054" s="4" t="s">
        <v>24</v>
      </c>
      <c r="H8054" s="4" t="s">
        <v>10</v>
      </c>
    </row>
    <row r="8055" spans="1:9">
      <c r="A8055" t="n">
        <v>62845</v>
      </c>
      <c r="B8055" s="39" t="n">
        <v>45</v>
      </c>
      <c r="C8055" s="7" t="n">
        <v>2</v>
      </c>
      <c r="D8055" s="7" t="n">
        <v>3</v>
      </c>
      <c r="E8055" s="7" t="n">
        <v>-4.73000001907349</v>
      </c>
      <c r="F8055" s="7" t="n">
        <v>14.6400003433228</v>
      </c>
      <c r="G8055" s="7" t="n">
        <v>-189.839996337891</v>
      </c>
      <c r="H8055" s="7" t="n">
        <v>3000</v>
      </c>
    </row>
    <row r="8056" spans="1:9">
      <c r="A8056" t="s">
        <v>4</v>
      </c>
      <c r="B8056" s="4" t="s">
        <v>5</v>
      </c>
      <c r="C8056" s="4" t="s">
        <v>13</v>
      </c>
      <c r="D8056" s="4" t="s">
        <v>13</v>
      </c>
      <c r="E8056" s="4" t="s">
        <v>24</v>
      </c>
      <c r="F8056" s="4" t="s">
        <v>24</v>
      </c>
      <c r="G8056" s="4" t="s">
        <v>24</v>
      </c>
      <c r="H8056" s="4" t="s">
        <v>10</v>
      </c>
      <c r="I8056" s="4" t="s">
        <v>13</v>
      </c>
    </row>
    <row r="8057" spans="1:9">
      <c r="A8057" t="n">
        <v>62862</v>
      </c>
      <c r="B8057" s="39" t="n">
        <v>45</v>
      </c>
      <c r="C8057" s="7" t="n">
        <v>4</v>
      </c>
      <c r="D8057" s="7" t="n">
        <v>3</v>
      </c>
      <c r="E8057" s="7" t="n">
        <v>351.640014648438</v>
      </c>
      <c r="F8057" s="7" t="n">
        <v>127.209999084473</v>
      </c>
      <c r="G8057" s="7" t="n">
        <v>0</v>
      </c>
      <c r="H8057" s="7" t="n">
        <v>3000</v>
      </c>
      <c r="I8057" s="7" t="n">
        <v>0</v>
      </c>
    </row>
    <row r="8058" spans="1:9">
      <c r="A8058" t="s">
        <v>4</v>
      </c>
      <c r="B8058" s="4" t="s">
        <v>5</v>
      </c>
      <c r="C8058" s="4" t="s">
        <v>13</v>
      </c>
      <c r="D8058" s="4" t="s">
        <v>13</v>
      </c>
      <c r="E8058" s="4" t="s">
        <v>24</v>
      </c>
      <c r="F8058" s="4" t="s">
        <v>10</v>
      </c>
    </row>
    <row r="8059" spans="1:9">
      <c r="A8059" t="n">
        <v>62880</v>
      </c>
      <c r="B8059" s="39" t="n">
        <v>45</v>
      </c>
      <c r="C8059" s="7" t="n">
        <v>5</v>
      </c>
      <c r="D8059" s="7" t="n">
        <v>3</v>
      </c>
      <c r="E8059" s="7" t="n">
        <v>3.20000004768372</v>
      </c>
      <c r="F8059" s="7" t="n">
        <v>3000</v>
      </c>
    </row>
    <row r="8060" spans="1:9">
      <c r="A8060" t="s">
        <v>4</v>
      </c>
      <c r="B8060" s="4" t="s">
        <v>5</v>
      </c>
      <c r="C8060" s="4" t="s">
        <v>10</v>
      </c>
      <c r="D8060" s="4" t="s">
        <v>13</v>
      </c>
    </row>
    <row r="8061" spans="1:9">
      <c r="A8061" t="n">
        <v>62889</v>
      </c>
      <c r="B8061" s="70" t="n">
        <v>56</v>
      </c>
      <c r="C8061" s="7" t="n">
        <v>1560</v>
      </c>
      <c r="D8061" s="7" t="n">
        <v>1</v>
      </c>
    </row>
    <row r="8062" spans="1:9">
      <c r="A8062" t="s">
        <v>4</v>
      </c>
      <c r="B8062" s="4" t="s">
        <v>5</v>
      </c>
      <c r="C8062" s="4" t="s">
        <v>10</v>
      </c>
      <c r="D8062" s="4" t="s">
        <v>13</v>
      </c>
    </row>
    <row r="8063" spans="1:9">
      <c r="A8063" t="n">
        <v>62893</v>
      </c>
      <c r="B8063" s="70" t="n">
        <v>56</v>
      </c>
      <c r="C8063" s="7" t="n">
        <v>1561</v>
      </c>
      <c r="D8063" s="7" t="n">
        <v>1</v>
      </c>
    </row>
    <row r="8064" spans="1:9">
      <c r="A8064" t="s">
        <v>4</v>
      </c>
      <c r="B8064" s="4" t="s">
        <v>5</v>
      </c>
      <c r="C8064" s="4" t="s">
        <v>10</v>
      </c>
      <c r="D8064" s="4" t="s">
        <v>13</v>
      </c>
    </row>
    <row r="8065" spans="1:9">
      <c r="A8065" t="n">
        <v>62897</v>
      </c>
      <c r="B8065" s="70" t="n">
        <v>56</v>
      </c>
      <c r="C8065" s="7" t="n">
        <v>1562</v>
      </c>
      <c r="D8065" s="7" t="n">
        <v>1</v>
      </c>
    </row>
    <row r="8066" spans="1:9">
      <c r="A8066" t="s">
        <v>4</v>
      </c>
      <c r="B8066" s="4" t="s">
        <v>5</v>
      </c>
      <c r="C8066" s="4" t="s">
        <v>10</v>
      </c>
      <c r="D8066" s="4" t="s">
        <v>13</v>
      </c>
    </row>
    <row r="8067" spans="1:9">
      <c r="A8067" t="n">
        <v>62901</v>
      </c>
      <c r="B8067" s="70" t="n">
        <v>56</v>
      </c>
      <c r="C8067" s="7" t="n">
        <v>1570</v>
      </c>
      <c r="D8067" s="7" t="n">
        <v>1</v>
      </c>
    </row>
    <row r="8068" spans="1:9">
      <c r="A8068" t="s">
        <v>4</v>
      </c>
      <c r="B8068" s="4" t="s">
        <v>5</v>
      </c>
      <c r="C8068" s="4" t="s">
        <v>10</v>
      </c>
      <c r="D8068" s="4" t="s">
        <v>24</v>
      </c>
      <c r="E8068" s="4" t="s">
        <v>24</v>
      </c>
      <c r="F8068" s="4" t="s">
        <v>24</v>
      </c>
      <c r="G8068" s="4" t="s">
        <v>24</v>
      </c>
    </row>
    <row r="8069" spans="1:9">
      <c r="A8069" t="n">
        <v>62905</v>
      </c>
      <c r="B8069" s="37" t="n">
        <v>46</v>
      </c>
      <c r="C8069" s="7" t="n">
        <v>7014</v>
      </c>
      <c r="D8069" s="7" t="n">
        <v>18.5</v>
      </c>
      <c r="E8069" s="7" t="n">
        <v>6.05999994277954</v>
      </c>
      <c r="F8069" s="7" t="n">
        <v>-194.729995727539</v>
      </c>
      <c r="G8069" s="7" t="n">
        <v>296.700012207031</v>
      </c>
    </row>
    <row r="8070" spans="1:9">
      <c r="A8070" t="s">
        <v>4</v>
      </c>
      <c r="B8070" s="4" t="s">
        <v>5</v>
      </c>
      <c r="C8070" s="4" t="s">
        <v>10</v>
      </c>
      <c r="D8070" s="4" t="s">
        <v>24</v>
      </c>
      <c r="E8070" s="4" t="s">
        <v>24</v>
      </c>
      <c r="F8070" s="4" t="s">
        <v>24</v>
      </c>
      <c r="G8070" s="4" t="s">
        <v>24</v>
      </c>
    </row>
    <row r="8071" spans="1:9">
      <c r="A8071" t="n">
        <v>62924</v>
      </c>
      <c r="B8071" s="37" t="n">
        <v>46</v>
      </c>
      <c r="C8071" s="7" t="n">
        <v>5259</v>
      </c>
      <c r="D8071" s="7" t="n">
        <v>32.4000015258789</v>
      </c>
      <c r="E8071" s="7" t="n">
        <v>6.1100001335144</v>
      </c>
      <c r="F8071" s="7" t="n">
        <v>-199.539993286133</v>
      </c>
      <c r="G8071" s="7" t="n">
        <v>285.200012207031</v>
      </c>
    </row>
    <row r="8072" spans="1:9">
      <c r="A8072" t="s">
        <v>4</v>
      </c>
      <c r="B8072" s="4" t="s">
        <v>5</v>
      </c>
      <c r="C8072" s="4" t="s">
        <v>10</v>
      </c>
      <c r="D8072" s="4" t="s">
        <v>24</v>
      </c>
      <c r="E8072" s="4" t="s">
        <v>24</v>
      </c>
      <c r="F8072" s="4" t="s">
        <v>24</v>
      </c>
      <c r="G8072" s="4" t="s">
        <v>24</v>
      </c>
    </row>
    <row r="8073" spans="1:9">
      <c r="A8073" t="n">
        <v>62943</v>
      </c>
      <c r="B8073" s="37" t="n">
        <v>46</v>
      </c>
      <c r="C8073" s="7" t="n">
        <v>1560</v>
      </c>
      <c r="D8073" s="7" t="n">
        <v>21.5200004577637</v>
      </c>
      <c r="E8073" s="7" t="n">
        <v>6.05999994277954</v>
      </c>
      <c r="F8073" s="7" t="n">
        <v>-197.160003662109</v>
      </c>
      <c r="G8073" s="7" t="n">
        <v>299.5</v>
      </c>
    </row>
    <row r="8074" spans="1:9">
      <c r="A8074" t="s">
        <v>4</v>
      </c>
      <c r="B8074" s="4" t="s">
        <v>5</v>
      </c>
      <c r="C8074" s="4" t="s">
        <v>10</v>
      </c>
      <c r="D8074" s="4" t="s">
        <v>24</v>
      </c>
      <c r="E8074" s="4" t="s">
        <v>24</v>
      </c>
      <c r="F8074" s="4" t="s">
        <v>24</v>
      </c>
      <c r="G8074" s="4" t="s">
        <v>24</v>
      </c>
    </row>
    <row r="8075" spans="1:9">
      <c r="A8075" t="n">
        <v>62962</v>
      </c>
      <c r="B8075" s="37" t="n">
        <v>46</v>
      </c>
      <c r="C8075" s="7" t="n">
        <v>1561</v>
      </c>
      <c r="D8075" s="7" t="n">
        <v>27.3299999237061</v>
      </c>
      <c r="E8075" s="7" t="n">
        <v>6.05999994277954</v>
      </c>
      <c r="F8075" s="7" t="n">
        <v>-196.009994506836</v>
      </c>
      <c r="G8075" s="7" t="n">
        <v>277.200012207031</v>
      </c>
    </row>
    <row r="8076" spans="1:9">
      <c r="A8076" t="s">
        <v>4</v>
      </c>
      <c r="B8076" s="4" t="s">
        <v>5</v>
      </c>
      <c r="C8076" s="4" t="s">
        <v>10</v>
      </c>
      <c r="D8076" s="4" t="s">
        <v>24</v>
      </c>
      <c r="E8076" s="4" t="s">
        <v>24</v>
      </c>
      <c r="F8076" s="4" t="s">
        <v>24</v>
      </c>
      <c r="G8076" s="4" t="s">
        <v>24</v>
      </c>
    </row>
    <row r="8077" spans="1:9">
      <c r="A8077" t="n">
        <v>62981</v>
      </c>
      <c r="B8077" s="37" t="n">
        <v>46</v>
      </c>
      <c r="C8077" s="7" t="n">
        <v>1562</v>
      </c>
      <c r="D8077" s="7" t="n">
        <v>26.5599994659424</v>
      </c>
      <c r="E8077" s="7" t="n">
        <v>6.05999994277954</v>
      </c>
      <c r="F8077" s="7" t="n">
        <v>-202.889999389648</v>
      </c>
      <c r="G8077" s="7" t="n">
        <v>307.899993896484</v>
      </c>
    </row>
    <row r="8078" spans="1:9">
      <c r="A8078" t="s">
        <v>4</v>
      </c>
      <c r="B8078" s="4" t="s">
        <v>5</v>
      </c>
      <c r="C8078" s="4" t="s">
        <v>10</v>
      </c>
      <c r="D8078" s="4" t="s">
        <v>24</v>
      </c>
      <c r="E8078" s="4" t="s">
        <v>24</v>
      </c>
      <c r="F8078" s="4" t="s">
        <v>24</v>
      </c>
      <c r="G8078" s="4" t="s">
        <v>24</v>
      </c>
    </row>
    <row r="8079" spans="1:9">
      <c r="A8079" t="n">
        <v>63000</v>
      </c>
      <c r="B8079" s="37" t="n">
        <v>46</v>
      </c>
      <c r="C8079" s="7" t="n">
        <v>1570</v>
      </c>
      <c r="D8079" s="7" t="n">
        <v>26.25</v>
      </c>
      <c r="E8079" s="7" t="n">
        <v>6.05999994277954</v>
      </c>
      <c r="F8079" s="7" t="n">
        <v>-188.330001831055</v>
      </c>
      <c r="G8079" s="7" t="n">
        <v>2.59999990463257</v>
      </c>
    </row>
    <row r="8080" spans="1:9">
      <c r="A8080" t="s">
        <v>4</v>
      </c>
      <c r="B8080" s="4" t="s">
        <v>5</v>
      </c>
      <c r="C8080" s="4" t="s">
        <v>10</v>
      </c>
      <c r="D8080" s="4" t="s">
        <v>13</v>
      </c>
      <c r="E8080" s="4" t="s">
        <v>6</v>
      </c>
      <c r="F8080" s="4" t="s">
        <v>24</v>
      </c>
      <c r="G8080" s="4" t="s">
        <v>24</v>
      </c>
      <c r="H8080" s="4" t="s">
        <v>24</v>
      </c>
    </row>
    <row r="8081" spans="1:8">
      <c r="A8081" t="n">
        <v>63019</v>
      </c>
      <c r="B8081" s="55" t="n">
        <v>48</v>
      </c>
      <c r="C8081" s="7" t="n">
        <v>1560</v>
      </c>
      <c r="D8081" s="7" t="n">
        <v>0</v>
      </c>
      <c r="E8081" s="7" t="s">
        <v>54</v>
      </c>
      <c r="F8081" s="7" t="n">
        <v>-1</v>
      </c>
      <c r="G8081" s="7" t="n">
        <v>1</v>
      </c>
      <c r="H8081" s="7" t="n">
        <v>1.40129846432482e-45</v>
      </c>
    </row>
    <row r="8082" spans="1:8">
      <c r="A8082" t="s">
        <v>4</v>
      </c>
      <c r="B8082" s="4" t="s">
        <v>5</v>
      </c>
      <c r="C8082" s="4" t="s">
        <v>10</v>
      </c>
      <c r="D8082" s="4" t="s">
        <v>13</v>
      </c>
      <c r="E8082" s="4" t="s">
        <v>6</v>
      </c>
      <c r="F8082" s="4" t="s">
        <v>24</v>
      </c>
      <c r="G8082" s="4" t="s">
        <v>24</v>
      </c>
      <c r="H8082" s="4" t="s">
        <v>24</v>
      </c>
    </row>
    <row r="8083" spans="1:8">
      <c r="A8083" t="n">
        <v>63043</v>
      </c>
      <c r="B8083" s="55" t="n">
        <v>48</v>
      </c>
      <c r="C8083" s="7" t="n">
        <v>1561</v>
      </c>
      <c r="D8083" s="7" t="n">
        <v>0</v>
      </c>
      <c r="E8083" s="7" t="s">
        <v>54</v>
      </c>
      <c r="F8083" s="7" t="n">
        <v>-1</v>
      </c>
      <c r="G8083" s="7" t="n">
        <v>1</v>
      </c>
      <c r="H8083" s="7" t="n">
        <v>1.40129846432482e-45</v>
      </c>
    </row>
    <row r="8084" spans="1:8">
      <c r="A8084" t="s">
        <v>4</v>
      </c>
      <c r="B8084" s="4" t="s">
        <v>5</v>
      </c>
      <c r="C8084" s="4" t="s">
        <v>10</v>
      </c>
      <c r="D8084" s="4" t="s">
        <v>13</v>
      </c>
      <c r="E8084" s="4" t="s">
        <v>6</v>
      </c>
      <c r="F8084" s="4" t="s">
        <v>24</v>
      </c>
      <c r="G8084" s="4" t="s">
        <v>24</v>
      </c>
      <c r="H8084" s="4" t="s">
        <v>24</v>
      </c>
    </row>
    <row r="8085" spans="1:8">
      <c r="A8085" t="n">
        <v>63067</v>
      </c>
      <c r="B8085" s="55" t="n">
        <v>48</v>
      </c>
      <c r="C8085" s="7" t="n">
        <v>1562</v>
      </c>
      <c r="D8085" s="7" t="n">
        <v>0</v>
      </c>
      <c r="E8085" s="7" t="s">
        <v>54</v>
      </c>
      <c r="F8085" s="7" t="n">
        <v>-1</v>
      </c>
      <c r="G8085" s="7" t="n">
        <v>1</v>
      </c>
      <c r="H8085" s="7" t="n">
        <v>1.40129846432482e-45</v>
      </c>
    </row>
    <row r="8086" spans="1:8">
      <c r="A8086" t="s">
        <v>4</v>
      </c>
      <c r="B8086" s="4" t="s">
        <v>5</v>
      </c>
      <c r="C8086" s="4" t="s">
        <v>10</v>
      </c>
      <c r="D8086" s="4" t="s">
        <v>13</v>
      </c>
      <c r="E8086" s="4" t="s">
        <v>6</v>
      </c>
      <c r="F8086" s="4" t="s">
        <v>24</v>
      </c>
      <c r="G8086" s="4" t="s">
        <v>24</v>
      </c>
      <c r="H8086" s="4" t="s">
        <v>24</v>
      </c>
    </row>
    <row r="8087" spans="1:8">
      <c r="A8087" t="n">
        <v>63091</v>
      </c>
      <c r="B8087" s="55" t="n">
        <v>48</v>
      </c>
      <c r="C8087" s="7" t="n">
        <v>11</v>
      </c>
      <c r="D8087" s="7" t="n">
        <v>0</v>
      </c>
      <c r="E8087" s="7" t="s">
        <v>54</v>
      </c>
      <c r="F8087" s="7" t="n">
        <v>0</v>
      </c>
      <c r="G8087" s="7" t="n">
        <v>1</v>
      </c>
      <c r="H8087" s="7" t="n">
        <v>0</v>
      </c>
    </row>
    <row r="8088" spans="1:8">
      <c r="A8088" t="s">
        <v>4</v>
      </c>
      <c r="B8088" s="4" t="s">
        <v>5</v>
      </c>
      <c r="C8088" s="4" t="s">
        <v>10</v>
      </c>
      <c r="D8088" s="4" t="s">
        <v>13</v>
      </c>
      <c r="E8088" s="4" t="s">
        <v>6</v>
      </c>
      <c r="F8088" s="4" t="s">
        <v>24</v>
      </c>
      <c r="G8088" s="4" t="s">
        <v>24</v>
      </c>
      <c r="H8088" s="4" t="s">
        <v>24</v>
      </c>
    </row>
    <row r="8089" spans="1:8">
      <c r="A8089" t="n">
        <v>63115</v>
      </c>
      <c r="B8089" s="55" t="n">
        <v>48</v>
      </c>
      <c r="C8089" s="7" t="n">
        <v>7014</v>
      </c>
      <c r="D8089" s="7" t="n">
        <v>0</v>
      </c>
      <c r="E8089" s="7" t="s">
        <v>54</v>
      </c>
      <c r="F8089" s="7" t="n">
        <v>-1</v>
      </c>
      <c r="G8089" s="7" t="n">
        <v>1</v>
      </c>
      <c r="H8089" s="7" t="n">
        <v>1.40129846432482e-45</v>
      </c>
    </row>
    <row r="8090" spans="1:8">
      <c r="A8090" t="s">
        <v>4</v>
      </c>
      <c r="B8090" s="4" t="s">
        <v>5</v>
      </c>
      <c r="C8090" s="4" t="s">
        <v>10</v>
      </c>
      <c r="D8090" s="4" t="s">
        <v>13</v>
      </c>
      <c r="E8090" s="4" t="s">
        <v>6</v>
      </c>
      <c r="F8090" s="4" t="s">
        <v>24</v>
      </c>
      <c r="G8090" s="4" t="s">
        <v>24</v>
      </c>
      <c r="H8090" s="4" t="s">
        <v>24</v>
      </c>
    </row>
    <row r="8091" spans="1:8">
      <c r="A8091" t="n">
        <v>63139</v>
      </c>
      <c r="B8091" s="55" t="n">
        <v>48</v>
      </c>
      <c r="C8091" s="7" t="n">
        <v>1560</v>
      </c>
      <c r="D8091" s="7" t="n">
        <v>0</v>
      </c>
      <c r="E8091" s="7" t="s">
        <v>460</v>
      </c>
      <c r="F8091" s="7" t="n">
        <v>0</v>
      </c>
      <c r="G8091" s="7" t="n">
        <v>1</v>
      </c>
      <c r="H8091" s="7" t="n">
        <v>0</v>
      </c>
    </row>
    <row r="8092" spans="1:8">
      <c r="A8092" t="s">
        <v>4</v>
      </c>
      <c r="B8092" s="4" t="s">
        <v>5</v>
      </c>
      <c r="C8092" s="4" t="s">
        <v>10</v>
      </c>
      <c r="D8092" s="4" t="s">
        <v>24</v>
      </c>
      <c r="E8092" s="4" t="s">
        <v>24</v>
      </c>
      <c r="F8092" s="4" t="s">
        <v>24</v>
      </c>
      <c r="G8092" s="4" t="s">
        <v>24</v>
      </c>
    </row>
    <row r="8093" spans="1:8">
      <c r="A8093" t="n">
        <v>63166</v>
      </c>
      <c r="B8093" s="37" t="n">
        <v>46</v>
      </c>
      <c r="C8093" s="7" t="n">
        <v>6</v>
      </c>
      <c r="D8093" s="7" t="n">
        <v>-6.05999994277954</v>
      </c>
      <c r="E8093" s="7" t="n">
        <v>13.210000038147</v>
      </c>
      <c r="F8093" s="7" t="n">
        <v>-188.690002441406</v>
      </c>
      <c r="G8093" s="7" t="n">
        <v>145.699996948242</v>
      </c>
    </row>
    <row r="8094" spans="1:8">
      <c r="A8094" t="s">
        <v>4</v>
      </c>
      <c r="B8094" s="4" t="s">
        <v>5</v>
      </c>
      <c r="C8094" s="4" t="s">
        <v>13</v>
      </c>
      <c r="D8094" s="4" t="s">
        <v>10</v>
      </c>
      <c r="E8094" s="4" t="s">
        <v>6</v>
      </c>
      <c r="F8094" s="4" t="s">
        <v>6</v>
      </c>
      <c r="G8094" s="4" t="s">
        <v>6</v>
      </c>
      <c r="H8094" s="4" t="s">
        <v>6</v>
      </c>
    </row>
    <row r="8095" spans="1:8">
      <c r="A8095" t="n">
        <v>63185</v>
      </c>
      <c r="B8095" s="48" t="n">
        <v>51</v>
      </c>
      <c r="C8095" s="7" t="n">
        <v>3</v>
      </c>
      <c r="D8095" s="7" t="n">
        <v>11</v>
      </c>
      <c r="E8095" s="7" t="s">
        <v>177</v>
      </c>
      <c r="F8095" s="7" t="s">
        <v>185</v>
      </c>
      <c r="G8095" s="7" t="s">
        <v>79</v>
      </c>
      <c r="H8095" s="7" t="s">
        <v>78</v>
      </c>
    </row>
    <row r="8096" spans="1:8">
      <c r="A8096" t="s">
        <v>4</v>
      </c>
      <c r="B8096" s="4" t="s">
        <v>5</v>
      </c>
      <c r="C8096" s="4" t="s">
        <v>13</v>
      </c>
      <c r="D8096" s="4" t="s">
        <v>10</v>
      </c>
      <c r="E8096" s="4" t="s">
        <v>10</v>
      </c>
      <c r="F8096" s="4" t="s">
        <v>9</v>
      </c>
    </row>
    <row r="8097" spans="1:8">
      <c r="A8097" t="n">
        <v>63198</v>
      </c>
      <c r="B8097" s="40" t="n">
        <v>84</v>
      </c>
      <c r="C8097" s="7" t="n">
        <v>1</v>
      </c>
      <c r="D8097" s="7" t="n">
        <v>0</v>
      </c>
      <c r="E8097" s="7" t="n">
        <v>0</v>
      </c>
      <c r="F8097" s="7" t="n">
        <v>0</v>
      </c>
    </row>
    <row r="8098" spans="1:8">
      <c r="A8098" t="s">
        <v>4</v>
      </c>
      <c r="B8098" s="4" t="s">
        <v>5</v>
      </c>
      <c r="C8098" s="4" t="s">
        <v>13</v>
      </c>
      <c r="D8098" s="4" t="s">
        <v>10</v>
      </c>
    </row>
    <row r="8099" spans="1:8">
      <c r="A8099" t="n">
        <v>63208</v>
      </c>
      <c r="B8099" s="22" t="n">
        <v>58</v>
      </c>
      <c r="C8099" s="7" t="n">
        <v>255</v>
      </c>
      <c r="D8099" s="7" t="n">
        <v>0</v>
      </c>
    </row>
    <row r="8100" spans="1:8">
      <c r="A8100" t="s">
        <v>4</v>
      </c>
      <c r="B8100" s="4" t="s">
        <v>5</v>
      </c>
      <c r="C8100" s="4" t="s">
        <v>13</v>
      </c>
      <c r="D8100" s="4" t="s">
        <v>13</v>
      </c>
      <c r="E8100" s="4" t="s">
        <v>13</v>
      </c>
      <c r="F8100" s="4" t="s">
        <v>13</v>
      </c>
    </row>
    <row r="8101" spans="1:8">
      <c r="A8101" t="n">
        <v>63212</v>
      </c>
      <c r="B8101" s="8" t="n">
        <v>14</v>
      </c>
      <c r="C8101" s="7" t="n">
        <v>0</v>
      </c>
      <c r="D8101" s="7" t="n">
        <v>1</v>
      </c>
      <c r="E8101" s="7" t="n">
        <v>0</v>
      </c>
      <c r="F8101" s="7" t="n">
        <v>0</v>
      </c>
    </row>
    <row r="8102" spans="1:8">
      <c r="A8102" t="s">
        <v>4</v>
      </c>
      <c r="B8102" s="4" t="s">
        <v>5</v>
      </c>
      <c r="C8102" s="4" t="s">
        <v>13</v>
      </c>
      <c r="D8102" s="4" t="s">
        <v>10</v>
      </c>
      <c r="E8102" s="4" t="s">
        <v>6</v>
      </c>
    </row>
    <row r="8103" spans="1:8">
      <c r="A8103" t="n">
        <v>63217</v>
      </c>
      <c r="B8103" s="48" t="n">
        <v>51</v>
      </c>
      <c r="C8103" s="7" t="n">
        <v>4</v>
      </c>
      <c r="D8103" s="7" t="n">
        <v>11</v>
      </c>
      <c r="E8103" s="7" t="s">
        <v>142</v>
      </c>
    </row>
    <row r="8104" spans="1:8">
      <c r="A8104" t="s">
        <v>4</v>
      </c>
      <c r="B8104" s="4" t="s">
        <v>5</v>
      </c>
      <c r="C8104" s="4" t="s">
        <v>10</v>
      </c>
    </row>
    <row r="8105" spans="1:8">
      <c r="A8105" t="n">
        <v>63230</v>
      </c>
      <c r="B8105" s="32" t="n">
        <v>16</v>
      </c>
      <c r="C8105" s="7" t="n">
        <v>0</v>
      </c>
    </row>
    <row r="8106" spans="1:8">
      <c r="A8106" t="s">
        <v>4</v>
      </c>
      <c r="B8106" s="4" t="s">
        <v>5</v>
      </c>
      <c r="C8106" s="4" t="s">
        <v>10</v>
      </c>
      <c r="D8106" s="4" t="s">
        <v>13</v>
      </c>
      <c r="E8106" s="4" t="s">
        <v>9</v>
      </c>
      <c r="F8106" s="4" t="s">
        <v>81</v>
      </c>
      <c r="G8106" s="4" t="s">
        <v>13</v>
      </c>
      <c r="H8106" s="4" t="s">
        <v>13</v>
      </c>
    </row>
    <row r="8107" spans="1:8">
      <c r="A8107" t="n">
        <v>63233</v>
      </c>
      <c r="B8107" s="49" t="n">
        <v>26</v>
      </c>
      <c r="C8107" s="7" t="n">
        <v>11</v>
      </c>
      <c r="D8107" s="7" t="n">
        <v>17</v>
      </c>
      <c r="E8107" s="7" t="n">
        <v>10319</v>
      </c>
      <c r="F8107" s="7" t="s">
        <v>593</v>
      </c>
      <c r="G8107" s="7" t="n">
        <v>2</v>
      </c>
      <c r="H8107" s="7" t="n">
        <v>0</v>
      </c>
    </row>
    <row r="8108" spans="1:8">
      <c r="A8108" t="s">
        <v>4</v>
      </c>
      <c r="B8108" s="4" t="s">
        <v>5</v>
      </c>
    </row>
    <row r="8109" spans="1:8">
      <c r="A8109" t="n">
        <v>63271</v>
      </c>
      <c r="B8109" s="50" t="n">
        <v>28</v>
      </c>
    </row>
    <row r="8110" spans="1:8">
      <c r="A8110" t="s">
        <v>4</v>
      </c>
      <c r="B8110" s="4" t="s">
        <v>5</v>
      </c>
      <c r="C8110" s="4" t="s">
        <v>9</v>
      </c>
    </row>
    <row r="8111" spans="1:8">
      <c r="A8111" t="n">
        <v>63272</v>
      </c>
      <c r="B8111" s="46" t="n">
        <v>15</v>
      </c>
      <c r="C8111" s="7" t="n">
        <v>256</v>
      </c>
    </row>
    <row r="8112" spans="1:8">
      <c r="A8112" t="s">
        <v>4</v>
      </c>
      <c r="B8112" s="4" t="s">
        <v>5</v>
      </c>
      <c r="C8112" s="4" t="s">
        <v>13</v>
      </c>
      <c r="D8112" s="4" t="s">
        <v>10</v>
      </c>
      <c r="E8112" s="4" t="s">
        <v>6</v>
      </c>
    </row>
    <row r="8113" spans="1:8">
      <c r="A8113" t="n">
        <v>63277</v>
      </c>
      <c r="B8113" s="48" t="n">
        <v>51</v>
      </c>
      <c r="C8113" s="7" t="n">
        <v>4</v>
      </c>
      <c r="D8113" s="7" t="n">
        <v>3</v>
      </c>
      <c r="E8113" s="7" t="s">
        <v>142</v>
      </c>
    </row>
    <row r="8114" spans="1:8">
      <c r="A8114" t="s">
        <v>4</v>
      </c>
      <c r="B8114" s="4" t="s">
        <v>5</v>
      </c>
      <c r="C8114" s="4" t="s">
        <v>10</v>
      </c>
    </row>
    <row r="8115" spans="1:8">
      <c r="A8115" t="n">
        <v>63290</v>
      </c>
      <c r="B8115" s="32" t="n">
        <v>16</v>
      </c>
      <c r="C8115" s="7" t="n">
        <v>0</v>
      </c>
    </row>
    <row r="8116" spans="1:8">
      <c r="A8116" t="s">
        <v>4</v>
      </c>
      <c r="B8116" s="4" t="s">
        <v>5</v>
      </c>
      <c r="C8116" s="4" t="s">
        <v>10</v>
      </c>
      <c r="D8116" s="4" t="s">
        <v>13</v>
      </c>
      <c r="E8116" s="4" t="s">
        <v>9</v>
      </c>
      <c r="F8116" s="4" t="s">
        <v>81</v>
      </c>
      <c r="G8116" s="4" t="s">
        <v>13</v>
      </c>
      <c r="H8116" s="4" t="s">
        <v>13</v>
      </c>
    </row>
    <row r="8117" spans="1:8">
      <c r="A8117" t="n">
        <v>63293</v>
      </c>
      <c r="B8117" s="49" t="n">
        <v>26</v>
      </c>
      <c r="C8117" s="7" t="n">
        <v>3</v>
      </c>
      <c r="D8117" s="7" t="n">
        <v>17</v>
      </c>
      <c r="E8117" s="7" t="n">
        <v>2354</v>
      </c>
      <c r="F8117" s="7" t="s">
        <v>594</v>
      </c>
      <c r="G8117" s="7" t="n">
        <v>2</v>
      </c>
      <c r="H8117" s="7" t="n">
        <v>0</v>
      </c>
    </row>
    <row r="8118" spans="1:8">
      <c r="A8118" t="s">
        <v>4</v>
      </c>
      <c r="B8118" s="4" t="s">
        <v>5</v>
      </c>
    </row>
    <row r="8119" spans="1:8">
      <c r="A8119" t="n">
        <v>63350</v>
      </c>
      <c r="B8119" s="50" t="n">
        <v>28</v>
      </c>
    </row>
    <row r="8120" spans="1:8">
      <c r="A8120" t="s">
        <v>4</v>
      </c>
      <c r="B8120" s="4" t="s">
        <v>5</v>
      </c>
      <c r="C8120" s="4" t="s">
        <v>13</v>
      </c>
      <c r="D8120" s="20" t="s">
        <v>33</v>
      </c>
      <c r="E8120" s="4" t="s">
        <v>5</v>
      </c>
      <c r="F8120" s="4" t="s">
        <v>13</v>
      </c>
      <c r="G8120" s="4" t="s">
        <v>10</v>
      </c>
      <c r="H8120" s="20" t="s">
        <v>34</v>
      </c>
      <c r="I8120" s="4" t="s">
        <v>13</v>
      </c>
      <c r="J8120" s="4" t="s">
        <v>23</v>
      </c>
    </row>
    <row r="8121" spans="1:8">
      <c r="A8121" t="n">
        <v>63351</v>
      </c>
      <c r="B8121" s="11" t="n">
        <v>5</v>
      </c>
      <c r="C8121" s="7" t="n">
        <v>28</v>
      </c>
      <c r="D8121" s="20" t="s">
        <v>3</v>
      </c>
      <c r="E8121" s="30" t="n">
        <v>64</v>
      </c>
      <c r="F8121" s="7" t="n">
        <v>5</v>
      </c>
      <c r="G8121" s="7" t="n">
        <v>1</v>
      </c>
      <c r="H8121" s="20" t="s">
        <v>3</v>
      </c>
      <c r="I8121" s="7" t="n">
        <v>1</v>
      </c>
      <c r="J8121" s="12" t="n">
        <f t="normal" ca="1">A8133</f>
        <v>0</v>
      </c>
    </row>
    <row r="8122" spans="1:8">
      <c r="A8122" t="s">
        <v>4</v>
      </c>
      <c r="B8122" s="4" t="s">
        <v>5</v>
      </c>
      <c r="C8122" s="4" t="s">
        <v>13</v>
      </c>
      <c r="D8122" s="4" t="s">
        <v>10</v>
      </c>
      <c r="E8122" s="4" t="s">
        <v>6</v>
      </c>
    </row>
    <row r="8123" spans="1:8">
      <c r="A8123" t="n">
        <v>63362</v>
      </c>
      <c r="B8123" s="48" t="n">
        <v>51</v>
      </c>
      <c r="C8123" s="7" t="n">
        <v>4</v>
      </c>
      <c r="D8123" s="7" t="n">
        <v>1</v>
      </c>
      <c r="E8123" s="7" t="s">
        <v>237</v>
      </c>
    </row>
    <row r="8124" spans="1:8">
      <c r="A8124" t="s">
        <v>4</v>
      </c>
      <c r="B8124" s="4" t="s">
        <v>5</v>
      </c>
      <c r="C8124" s="4" t="s">
        <v>10</v>
      </c>
    </row>
    <row r="8125" spans="1:8">
      <c r="A8125" t="n">
        <v>63375</v>
      </c>
      <c r="B8125" s="32" t="n">
        <v>16</v>
      </c>
      <c r="C8125" s="7" t="n">
        <v>0</v>
      </c>
    </row>
    <row r="8126" spans="1:8">
      <c r="A8126" t="s">
        <v>4</v>
      </c>
      <c r="B8126" s="4" t="s">
        <v>5</v>
      </c>
      <c r="C8126" s="4" t="s">
        <v>10</v>
      </c>
      <c r="D8126" s="4" t="s">
        <v>13</v>
      </c>
      <c r="E8126" s="4" t="s">
        <v>9</v>
      </c>
      <c r="F8126" s="4" t="s">
        <v>81</v>
      </c>
      <c r="G8126" s="4" t="s">
        <v>13</v>
      </c>
      <c r="H8126" s="4" t="s">
        <v>13</v>
      </c>
    </row>
    <row r="8127" spans="1:8">
      <c r="A8127" t="n">
        <v>63378</v>
      </c>
      <c r="B8127" s="49" t="n">
        <v>26</v>
      </c>
      <c r="C8127" s="7" t="n">
        <v>1</v>
      </c>
      <c r="D8127" s="7" t="n">
        <v>17</v>
      </c>
      <c r="E8127" s="7" t="n">
        <v>1372</v>
      </c>
      <c r="F8127" s="7" t="s">
        <v>595</v>
      </c>
      <c r="G8127" s="7" t="n">
        <v>2</v>
      </c>
      <c r="H8127" s="7" t="n">
        <v>0</v>
      </c>
    </row>
    <row r="8128" spans="1:8">
      <c r="A8128" t="s">
        <v>4</v>
      </c>
      <c r="B8128" s="4" t="s">
        <v>5</v>
      </c>
    </row>
    <row r="8129" spans="1:10">
      <c r="A8129" t="n">
        <v>63426</v>
      </c>
      <c r="B8129" s="50" t="n">
        <v>28</v>
      </c>
    </row>
    <row r="8130" spans="1:10">
      <c r="A8130" t="s">
        <v>4</v>
      </c>
      <c r="B8130" s="4" t="s">
        <v>5</v>
      </c>
      <c r="C8130" s="4" t="s">
        <v>23</v>
      </c>
    </row>
    <row r="8131" spans="1:10">
      <c r="A8131" t="n">
        <v>63427</v>
      </c>
      <c r="B8131" s="14" t="n">
        <v>3</v>
      </c>
      <c r="C8131" s="12" t="n">
        <f t="normal" ca="1">A8141</f>
        <v>0</v>
      </c>
    </row>
    <row r="8132" spans="1:10">
      <c r="A8132" t="s">
        <v>4</v>
      </c>
      <c r="B8132" s="4" t="s">
        <v>5</v>
      </c>
      <c r="C8132" s="4" t="s">
        <v>13</v>
      </c>
      <c r="D8132" s="4" t="s">
        <v>10</v>
      </c>
      <c r="E8132" s="4" t="s">
        <v>6</v>
      </c>
    </row>
    <row r="8133" spans="1:10">
      <c r="A8133" t="n">
        <v>63432</v>
      </c>
      <c r="B8133" s="48" t="n">
        <v>51</v>
      </c>
      <c r="C8133" s="7" t="n">
        <v>4</v>
      </c>
      <c r="D8133" s="7" t="n">
        <v>0</v>
      </c>
      <c r="E8133" s="7" t="s">
        <v>344</v>
      </c>
    </row>
    <row r="8134" spans="1:10">
      <c r="A8134" t="s">
        <v>4</v>
      </c>
      <c r="B8134" s="4" t="s">
        <v>5</v>
      </c>
      <c r="C8134" s="4" t="s">
        <v>10</v>
      </c>
    </row>
    <row r="8135" spans="1:10">
      <c r="A8135" t="n">
        <v>63446</v>
      </c>
      <c r="B8135" s="32" t="n">
        <v>16</v>
      </c>
      <c r="C8135" s="7" t="n">
        <v>0</v>
      </c>
    </row>
    <row r="8136" spans="1:10">
      <c r="A8136" t="s">
        <v>4</v>
      </c>
      <c r="B8136" s="4" t="s">
        <v>5</v>
      </c>
      <c r="C8136" s="4" t="s">
        <v>10</v>
      </c>
      <c r="D8136" s="4" t="s">
        <v>13</v>
      </c>
      <c r="E8136" s="4" t="s">
        <v>9</v>
      </c>
      <c r="F8136" s="4" t="s">
        <v>81</v>
      </c>
      <c r="G8136" s="4" t="s">
        <v>13</v>
      </c>
      <c r="H8136" s="4" t="s">
        <v>13</v>
      </c>
    </row>
    <row r="8137" spans="1:10">
      <c r="A8137" t="n">
        <v>63449</v>
      </c>
      <c r="B8137" s="49" t="n">
        <v>26</v>
      </c>
      <c r="C8137" s="7" t="n">
        <v>0</v>
      </c>
      <c r="D8137" s="7" t="n">
        <v>17</v>
      </c>
      <c r="E8137" s="7" t="n">
        <v>52715</v>
      </c>
      <c r="F8137" s="7" t="s">
        <v>595</v>
      </c>
      <c r="G8137" s="7" t="n">
        <v>2</v>
      </c>
      <c r="H8137" s="7" t="n">
        <v>0</v>
      </c>
    </row>
    <row r="8138" spans="1:10">
      <c r="A8138" t="s">
        <v>4</v>
      </c>
      <c r="B8138" s="4" t="s">
        <v>5</v>
      </c>
    </row>
    <row r="8139" spans="1:10">
      <c r="A8139" t="n">
        <v>63497</v>
      </c>
      <c r="B8139" s="50" t="n">
        <v>28</v>
      </c>
    </row>
    <row r="8140" spans="1:10">
      <c r="A8140" t="s">
        <v>4</v>
      </c>
      <c r="B8140" s="4" t="s">
        <v>5</v>
      </c>
      <c r="C8140" s="4" t="s">
        <v>10</v>
      </c>
    </row>
    <row r="8141" spans="1:10">
      <c r="A8141" t="n">
        <v>63498</v>
      </c>
      <c r="B8141" s="32" t="n">
        <v>16</v>
      </c>
      <c r="C8141" s="7" t="n">
        <v>300</v>
      </c>
    </row>
    <row r="8142" spans="1:10">
      <c r="A8142" t="s">
        <v>4</v>
      </c>
      <c r="B8142" s="4" t="s">
        <v>5</v>
      </c>
      <c r="C8142" s="4" t="s">
        <v>13</v>
      </c>
      <c r="D8142" s="4" t="s">
        <v>10</v>
      </c>
      <c r="E8142" s="4" t="s">
        <v>6</v>
      </c>
    </row>
    <row r="8143" spans="1:10">
      <c r="A8143" t="n">
        <v>63501</v>
      </c>
      <c r="B8143" s="48" t="n">
        <v>51</v>
      </c>
      <c r="C8143" s="7" t="n">
        <v>4</v>
      </c>
      <c r="D8143" s="7" t="n">
        <v>0</v>
      </c>
      <c r="E8143" s="7" t="s">
        <v>142</v>
      </c>
    </row>
    <row r="8144" spans="1:10">
      <c r="A8144" t="s">
        <v>4</v>
      </c>
      <c r="B8144" s="4" t="s">
        <v>5</v>
      </c>
      <c r="C8144" s="4" t="s">
        <v>10</v>
      </c>
    </row>
    <row r="8145" spans="1:8">
      <c r="A8145" t="n">
        <v>63514</v>
      </c>
      <c r="B8145" s="32" t="n">
        <v>16</v>
      </c>
      <c r="C8145" s="7" t="n">
        <v>0</v>
      </c>
    </row>
    <row r="8146" spans="1:8">
      <c r="A8146" t="s">
        <v>4</v>
      </c>
      <c r="B8146" s="4" t="s">
        <v>5</v>
      </c>
      <c r="C8146" s="4" t="s">
        <v>10</v>
      </c>
      <c r="D8146" s="4" t="s">
        <v>13</v>
      </c>
      <c r="E8146" s="4" t="s">
        <v>9</v>
      </c>
      <c r="F8146" s="4" t="s">
        <v>81</v>
      </c>
      <c r="G8146" s="4" t="s">
        <v>13</v>
      </c>
      <c r="H8146" s="4" t="s">
        <v>13</v>
      </c>
    </row>
    <row r="8147" spans="1:8">
      <c r="A8147" t="n">
        <v>63517</v>
      </c>
      <c r="B8147" s="49" t="n">
        <v>26</v>
      </c>
      <c r="C8147" s="7" t="n">
        <v>0</v>
      </c>
      <c r="D8147" s="7" t="n">
        <v>17</v>
      </c>
      <c r="E8147" s="7" t="n">
        <v>52716</v>
      </c>
      <c r="F8147" s="7" t="s">
        <v>596</v>
      </c>
      <c r="G8147" s="7" t="n">
        <v>2</v>
      </c>
      <c r="H8147" s="7" t="n">
        <v>0</v>
      </c>
    </row>
    <row r="8148" spans="1:8">
      <c r="A8148" t="s">
        <v>4</v>
      </c>
      <c r="B8148" s="4" t="s">
        <v>5</v>
      </c>
    </row>
    <row r="8149" spans="1:8">
      <c r="A8149" t="n">
        <v>63553</v>
      </c>
      <c r="B8149" s="50" t="n">
        <v>28</v>
      </c>
    </row>
    <row r="8150" spans="1:8">
      <c r="A8150" t="s">
        <v>4</v>
      </c>
      <c r="B8150" s="4" t="s">
        <v>5</v>
      </c>
      <c r="C8150" s="4" t="s">
        <v>13</v>
      </c>
      <c r="D8150" s="4" t="s">
        <v>10</v>
      </c>
    </row>
    <row r="8151" spans="1:8">
      <c r="A8151" t="n">
        <v>63554</v>
      </c>
      <c r="B8151" s="39" t="n">
        <v>45</v>
      </c>
      <c r="C8151" s="7" t="n">
        <v>7</v>
      </c>
      <c r="D8151" s="7" t="n">
        <v>255</v>
      </c>
    </row>
    <row r="8152" spans="1:8">
      <c r="A8152" t="s">
        <v>4</v>
      </c>
      <c r="B8152" s="4" t="s">
        <v>5</v>
      </c>
      <c r="C8152" s="4" t="s">
        <v>13</v>
      </c>
      <c r="D8152" s="4" t="s">
        <v>10</v>
      </c>
      <c r="E8152" s="4" t="s">
        <v>24</v>
      </c>
      <c r="F8152" s="4" t="s">
        <v>10</v>
      </c>
      <c r="G8152" s="4" t="s">
        <v>9</v>
      </c>
      <c r="H8152" s="4" t="s">
        <v>9</v>
      </c>
      <c r="I8152" s="4" t="s">
        <v>10</v>
      </c>
      <c r="J8152" s="4" t="s">
        <v>10</v>
      </c>
      <c r="K8152" s="4" t="s">
        <v>9</v>
      </c>
      <c r="L8152" s="4" t="s">
        <v>9</v>
      </c>
      <c r="M8152" s="4" t="s">
        <v>9</v>
      </c>
      <c r="N8152" s="4" t="s">
        <v>9</v>
      </c>
      <c r="O8152" s="4" t="s">
        <v>6</v>
      </c>
    </row>
    <row r="8153" spans="1:8">
      <c r="A8153" t="n">
        <v>63558</v>
      </c>
      <c r="B8153" s="15" t="n">
        <v>50</v>
      </c>
      <c r="C8153" s="7" t="n">
        <v>0</v>
      </c>
      <c r="D8153" s="7" t="n">
        <v>2119</v>
      </c>
      <c r="E8153" s="7" t="n">
        <v>0.5</v>
      </c>
      <c r="F8153" s="7" t="n">
        <v>100</v>
      </c>
      <c r="G8153" s="7" t="n">
        <v>0</v>
      </c>
      <c r="H8153" s="7" t="n">
        <v>-1063256064</v>
      </c>
      <c r="I8153" s="7" t="n">
        <v>0</v>
      </c>
      <c r="J8153" s="7" t="n">
        <v>65533</v>
      </c>
      <c r="K8153" s="7" t="n">
        <v>0</v>
      </c>
      <c r="L8153" s="7" t="n">
        <v>0</v>
      </c>
      <c r="M8153" s="7" t="n">
        <v>0</v>
      </c>
      <c r="N8153" s="7" t="n">
        <v>0</v>
      </c>
      <c r="O8153" s="7" t="s">
        <v>12</v>
      </c>
    </row>
    <row r="8154" spans="1:8">
      <c r="A8154" t="s">
        <v>4</v>
      </c>
      <c r="B8154" s="4" t="s">
        <v>5</v>
      </c>
      <c r="C8154" s="4" t="s">
        <v>13</v>
      </c>
      <c r="D8154" s="4" t="s">
        <v>10</v>
      </c>
      <c r="E8154" s="4" t="s">
        <v>10</v>
      </c>
    </row>
    <row r="8155" spans="1:8">
      <c r="A8155" t="n">
        <v>63597</v>
      </c>
      <c r="B8155" s="15" t="n">
        <v>50</v>
      </c>
      <c r="C8155" s="7" t="n">
        <v>1</v>
      </c>
      <c r="D8155" s="7" t="n">
        <v>1526</v>
      </c>
      <c r="E8155" s="7" t="n">
        <v>300</v>
      </c>
    </row>
    <row r="8156" spans="1:8">
      <c r="A8156" t="s">
        <v>4</v>
      </c>
      <c r="B8156" s="4" t="s">
        <v>5</v>
      </c>
      <c r="C8156" s="4" t="s">
        <v>13</v>
      </c>
      <c r="D8156" s="4" t="s">
        <v>10</v>
      </c>
      <c r="E8156" s="4" t="s">
        <v>10</v>
      </c>
    </row>
    <row r="8157" spans="1:8">
      <c r="A8157" t="n">
        <v>63603</v>
      </c>
      <c r="B8157" s="15" t="n">
        <v>50</v>
      </c>
      <c r="C8157" s="7" t="n">
        <v>1</v>
      </c>
      <c r="D8157" s="7" t="n">
        <v>15110</v>
      </c>
      <c r="E8157" s="7" t="n">
        <v>300</v>
      </c>
    </row>
    <row r="8158" spans="1:8">
      <c r="A8158" t="s">
        <v>4</v>
      </c>
      <c r="B8158" s="4" t="s">
        <v>5</v>
      </c>
      <c r="C8158" s="4" t="s">
        <v>9</v>
      </c>
    </row>
    <row r="8159" spans="1:8">
      <c r="A8159" t="n">
        <v>63609</v>
      </c>
      <c r="B8159" s="46" t="n">
        <v>15</v>
      </c>
      <c r="C8159" s="7" t="n">
        <v>1024</v>
      </c>
    </row>
    <row r="8160" spans="1:8">
      <c r="A8160" t="s">
        <v>4</v>
      </c>
      <c r="B8160" s="4" t="s">
        <v>5</v>
      </c>
      <c r="C8160" s="4" t="s">
        <v>10</v>
      </c>
    </row>
    <row r="8161" spans="1:15">
      <c r="A8161" t="n">
        <v>63614</v>
      </c>
      <c r="B8161" s="32" t="n">
        <v>16</v>
      </c>
      <c r="C8161" s="7" t="n">
        <v>500</v>
      </c>
    </row>
    <row r="8162" spans="1:15">
      <c r="A8162" t="s">
        <v>4</v>
      </c>
      <c r="B8162" s="4" t="s">
        <v>5</v>
      </c>
      <c r="C8162" s="4" t="s">
        <v>13</v>
      </c>
      <c r="D8162" s="4" t="s">
        <v>10</v>
      </c>
      <c r="E8162" s="4" t="s">
        <v>24</v>
      </c>
    </row>
    <row r="8163" spans="1:15">
      <c r="A8163" t="n">
        <v>63617</v>
      </c>
      <c r="B8163" s="22" t="n">
        <v>58</v>
      </c>
      <c r="C8163" s="7" t="n">
        <v>101</v>
      </c>
      <c r="D8163" s="7" t="n">
        <v>500</v>
      </c>
      <c r="E8163" s="7" t="n">
        <v>1</v>
      </c>
    </row>
    <row r="8164" spans="1:15">
      <c r="A8164" t="s">
        <v>4</v>
      </c>
      <c r="B8164" s="4" t="s">
        <v>5</v>
      </c>
      <c r="C8164" s="4" t="s">
        <v>13</v>
      </c>
      <c r="D8164" s="4" t="s">
        <v>10</v>
      </c>
    </row>
    <row r="8165" spans="1:15">
      <c r="A8165" t="n">
        <v>63625</v>
      </c>
      <c r="B8165" s="22" t="n">
        <v>58</v>
      </c>
      <c r="C8165" s="7" t="n">
        <v>254</v>
      </c>
      <c r="D8165" s="7" t="n">
        <v>0</v>
      </c>
    </row>
    <row r="8166" spans="1:15">
      <c r="A8166" t="s">
        <v>4</v>
      </c>
      <c r="B8166" s="4" t="s">
        <v>5</v>
      </c>
      <c r="C8166" s="4" t="s">
        <v>13</v>
      </c>
      <c r="D8166" s="4" t="s">
        <v>10</v>
      </c>
      <c r="E8166" s="4" t="s">
        <v>10</v>
      </c>
      <c r="F8166" s="4" t="s">
        <v>9</v>
      </c>
    </row>
    <row r="8167" spans="1:15">
      <c r="A8167" t="n">
        <v>63629</v>
      </c>
      <c r="B8167" s="40" t="n">
        <v>84</v>
      </c>
      <c r="C8167" s="7" t="n">
        <v>0</v>
      </c>
      <c r="D8167" s="7" t="n">
        <v>0</v>
      </c>
      <c r="E8167" s="7" t="n">
        <v>0</v>
      </c>
      <c r="F8167" s="7" t="n">
        <v>1045220557</v>
      </c>
    </row>
    <row r="8168" spans="1:15">
      <c r="A8168" t="s">
        <v>4</v>
      </c>
      <c r="B8168" s="4" t="s">
        <v>5</v>
      </c>
      <c r="C8168" s="4" t="s">
        <v>13</v>
      </c>
      <c r="D8168" s="4" t="s">
        <v>13</v>
      </c>
      <c r="E8168" s="4" t="s">
        <v>24</v>
      </c>
      <c r="F8168" s="4" t="s">
        <v>24</v>
      </c>
      <c r="G8168" s="4" t="s">
        <v>24</v>
      </c>
      <c r="H8168" s="4" t="s">
        <v>10</v>
      </c>
    </row>
    <row r="8169" spans="1:15">
      <c r="A8169" t="n">
        <v>63639</v>
      </c>
      <c r="B8169" s="39" t="n">
        <v>45</v>
      </c>
      <c r="C8169" s="7" t="n">
        <v>2</v>
      </c>
      <c r="D8169" s="7" t="n">
        <v>3</v>
      </c>
      <c r="E8169" s="7" t="n">
        <v>21.6499996185303</v>
      </c>
      <c r="F8169" s="7" t="n">
        <v>10.1800003051758</v>
      </c>
      <c r="G8169" s="7" t="n">
        <v>-197.550003051758</v>
      </c>
      <c r="H8169" s="7" t="n">
        <v>0</v>
      </c>
    </row>
    <row r="8170" spans="1:15">
      <c r="A8170" t="s">
        <v>4</v>
      </c>
      <c r="B8170" s="4" t="s">
        <v>5</v>
      </c>
      <c r="C8170" s="4" t="s">
        <v>13</v>
      </c>
      <c r="D8170" s="4" t="s">
        <v>13</v>
      </c>
      <c r="E8170" s="4" t="s">
        <v>24</v>
      </c>
      <c r="F8170" s="4" t="s">
        <v>24</v>
      </c>
      <c r="G8170" s="4" t="s">
        <v>24</v>
      </c>
      <c r="H8170" s="4" t="s">
        <v>10</v>
      </c>
      <c r="I8170" s="4" t="s">
        <v>13</v>
      </c>
    </row>
    <row r="8171" spans="1:15">
      <c r="A8171" t="n">
        <v>63656</v>
      </c>
      <c r="B8171" s="39" t="n">
        <v>45</v>
      </c>
      <c r="C8171" s="7" t="n">
        <v>4</v>
      </c>
      <c r="D8171" s="7" t="n">
        <v>3</v>
      </c>
      <c r="E8171" s="7" t="n">
        <v>26.9400005340576</v>
      </c>
      <c r="F8171" s="7" t="n">
        <v>323.350006103516</v>
      </c>
      <c r="G8171" s="7" t="n">
        <v>344</v>
      </c>
      <c r="H8171" s="7" t="n">
        <v>0</v>
      </c>
      <c r="I8171" s="7" t="n">
        <v>0</v>
      </c>
    </row>
    <row r="8172" spans="1:15">
      <c r="A8172" t="s">
        <v>4</v>
      </c>
      <c r="B8172" s="4" t="s">
        <v>5</v>
      </c>
      <c r="C8172" s="4" t="s">
        <v>13</v>
      </c>
      <c r="D8172" s="4" t="s">
        <v>13</v>
      </c>
      <c r="E8172" s="4" t="s">
        <v>24</v>
      </c>
      <c r="F8172" s="4" t="s">
        <v>10</v>
      </c>
    </row>
    <row r="8173" spans="1:15">
      <c r="A8173" t="n">
        <v>63674</v>
      </c>
      <c r="B8173" s="39" t="n">
        <v>45</v>
      </c>
      <c r="C8173" s="7" t="n">
        <v>5</v>
      </c>
      <c r="D8173" s="7" t="n">
        <v>3</v>
      </c>
      <c r="E8173" s="7" t="n">
        <v>7</v>
      </c>
      <c r="F8173" s="7" t="n">
        <v>0</v>
      </c>
    </row>
    <row r="8174" spans="1:15">
      <c r="A8174" t="s">
        <v>4</v>
      </c>
      <c r="B8174" s="4" t="s">
        <v>5</v>
      </c>
      <c r="C8174" s="4" t="s">
        <v>13</v>
      </c>
      <c r="D8174" s="4" t="s">
        <v>13</v>
      </c>
      <c r="E8174" s="4" t="s">
        <v>24</v>
      </c>
      <c r="F8174" s="4" t="s">
        <v>10</v>
      </c>
    </row>
    <row r="8175" spans="1:15">
      <c r="A8175" t="n">
        <v>63683</v>
      </c>
      <c r="B8175" s="39" t="n">
        <v>45</v>
      </c>
      <c r="C8175" s="7" t="n">
        <v>11</v>
      </c>
      <c r="D8175" s="7" t="n">
        <v>3</v>
      </c>
      <c r="E8175" s="7" t="n">
        <v>37.7000007629395</v>
      </c>
      <c r="F8175" s="7" t="n">
        <v>0</v>
      </c>
    </row>
    <row r="8176" spans="1:15">
      <c r="A8176" t="s">
        <v>4</v>
      </c>
      <c r="B8176" s="4" t="s">
        <v>5</v>
      </c>
      <c r="C8176" s="4" t="s">
        <v>13</v>
      </c>
      <c r="D8176" s="4" t="s">
        <v>13</v>
      </c>
      <c r="E8176" s="4" t="s">
        <v>24</v>
      </c>
      <c r="F8176" s="4" t="s">
        <v>24</v>
      </c>
      <c r="G8176" s="4" t="s">
        <v>24</v>
      </c>
      <c r="H8176" s="4" t="s">
        <v>10</v>
      </c>
    </row>
    <row r="8177" spans="1:9">
      <c r="A8177" t="n">
        <v>63692</v>
      </c>
      <c r="B8177" s="39" t="n">
        <v>45</v>
      </c>
      <c r="C8177" s="7" t="n">
        <v>2</v>
      </c>
      <c r="D8177" s="7" t="n">
        <v>3</v>
      </c>
      <c r="E8177" s="7" t="n">
        <v>21.6499996185303</v>
      </c>
      <c r="F8177" s="7" t="n">
        <v>10.1800003051758</v>
      </c>
      <c r="G8177" s="7" t="n">
        <v>-197.550003051758</v>
      </c>
      <c r="H8177" s="7" t="n">
        <v>4500</v>
      </c>
    </row>
    <row r="8178" spans="1:9">
      <c r="A8178" t="s">
        <v>4</v>
      </c>
      <c r="B8178" s="4" t="s">
        <v>5</v>
      </c>
      <c r="C8178" s="4" t="s">
        <v>13</v>
      </c>
      <c r="D8178" s="4" t="s">
        <v>13</v>
      </c>
      <c r="E8178" s="4" t="s">
        <v>24</v>
      </c>
      <c r="F8178" s="4" t="s">
        <v>24</v>
      </c>
      <c r="G8178" s="4" t="s">
        <v>24</v>
      </c>
      <c r="H8178" s="4" t="s">
        <v>10</v>
      </c>
      <c r="I8178" s="4" t="s">
        <v>13</v>
      </c>
    </row>
    <row r="8179" spans="1:9">
      <c r="A8179" t="n">
        <v>63709</v>
      </c>
      <c r="B8179" s="39" t="n">
        <v>45</v>
      </c>
      <c r="C8179" s="7" t="n">
        <v>4</v>
      </c>
      <c r="D8179" s="7" t="n">
        <v>3</v>
      </c>
      <c r="E8179" s="7" t="n">
        <v>333.440002441406</v>
      </c>
      <c r="F8179" s="7" t="n">
        <v>287</v>
      </c>
      <c r="G8179" s="7" t="n">
        <v>344</v>
      </c>
      <c r="H8179" s="7" t="n">
        <v>4500</v>
      </c>
      <c r="I8179" s="7" t="n">
        <v>1</v>
      </c>
    </row>
    <row r="8180" spans="1:9">
      <c r="A8180" t="s">
        <v>4</v>
      </c>
      <c r="B8180" s="4" t="s">
        <v>5</v>
      </c>
      <c r="C8180" s="4" t="s">
        <v>13</v>
      </c>
      <c r="D8180" s="4" t="s">
        <v>13</v>
      </c>
      <c r="E8180" s="4" t="s">
        <v>24</v>
      </c>
      <c r="F8180" s="4" t="s">
        <v>10</v>
      </c>
    </row>
    <row r="8181" spans="1:9">
      <c r="A8181" t="n">
        <v>63727</v>
      </c>
      <c r="B8181" s="39" t="n">
        <v>45</v>
      </c>
      <c r="C8181" s="7" t="n">
        <v>5</v>
      </c>
      <c r="D8181" s="7" t="n">
        <v>3</v>
      </c>
      <c r="E8181" s="7" t="n">
        <v>8.60000038146973</v>
      </c>
      <c r="F8181" s="7" t="n">
        <v>4500</v>
      </c>
    </row>
    <row r="8182" spans="1:9">
      <c r="A8182" t="s">
        <v>4</v>
      </c>
      <c r="B8182" s="4" t="s">
        <v>5</v>
      </c>
      <c r="C8182" s="4" t="s">
        <v>10</v>
      </c>
      <c r="D8182" s="4" t="s">
        <v>9</v>
      </c>
    </row>
    <row r="8183" spans="1:9">
      <c r="A8183" t="n">
        <v>63736</v>
      </c>
      <c r="B8183" s="38" t="n">
        <v>43</v>
      </c>
      <c r="C8183" s="7" t="n">
        <v>1571</v>
      </c>
      <c r="D8183" s="7" t="n">
        <v>1</v>
      </c>
    </row>
    <row r="8184" spans="1:9">
      <c r="A8184" t="s">
        <v>4</v>
      </c>
      <c r="B8184" s="4" t="s">
        <v>5</v>
      </c>
      <c r="C8184" s="4" t="s">
        <v>10</v>
      </c>
      <c r="D8184" s="4" t="s">
        <v>13</v>
      </c>
      <c r="E8184" s="4" t="s">
        <v>6</v>
      </c>
      <c r="F8184" s="4" t="s">
        <v>24</v>
      </c>
      <c r="G8184" s="4" t="s">
        <v>24</v>
      </c>
      <c r="H8184" s="4" t="s">
        <v>24</v>
      </c>
    </row>
    <row r="8185" spans="1:9">
      <c r="A8185" t="n">
        <v>63743</v>
      </c>
      <c r="B8185" s="55" t="n">
        <v>48</v>
      </c>
      <c r="C8185" s="7" t="n">
        <v>7014</v>
      </c>
      <c r="D8185" s="7" t="n">
        <v>0</v>
      </c>
      <c r="E8185" s="7" t="s">
        <v>216</v>
      </c>
      <c r="F8185" s="7" t="n">
        <v>0</v>
      </c>
      <c r="G8185" s="7" t="n">
        <v>1</v>
      </c>
      <c r="H8185" s="7" t="n">
        <v>0</v>
      </c>
    </row>
    <row r="8186" spans="1:9">
      <c r="A8186" t="s">
        <v>4</v>
      </c>
      <c r="B8186" s="4" t="s">
        <v>5</v>
      </c>
      <c r="C8186" s="4" t="s">
        <v>13</v>
      </c>
      <c r="D8186" s="4" t="s">
        <v>10</v>
      </c>
    </row>
    <row r="8187" spans="1:9">
      <c r="A8187" t="n">
        <v>63774</v>
      </c>
      <c r="B8187" s="22" t="n">
        <v>58</v>
      </c>
      <c r="C8187" s="7" t="n">
        <v>255</v>
      </c>
      <c r="D8187" s="7" t="n">
        <v>0</v>
      </c>
    </row>
    <row r="8188" spans="1:9">
      <c r="A8188" t="s">
        <v>4</v>
      </c>
      <c r="B8188" s="4" t="s">
        <v>5</v>
      </c>
      <c r="C8188" s="4" t="s">
        <v>10</v>
      </c>
    </row>
    <row r="8189" spans="1:9">
      <c r="A8189" t="n">
        <v>63778</v>
      </c>
      <c r="B8189" s="32" t="n">
        <v>16</v>
      </c>
      <c r="C8189" s="7" t="n">
        <v>1000</v>
      </c>
    </row>
    <row r="8190" spans="1:9">
      <c r="A8190" t="s">
        <v>4</v>
      </c>
      <c r="B8190" s="4" t="s">
        <v>5</v>
      </c>
      <c r="C8190" s="4" t="s">
        <v>10</v>
      </c>
      <c r="D8190" s="4" t="s">
        <v>10</v>
      </c>
      <c r="E8190" s="4" t="s">
        <v>6</v>
      </c>
      <c r="F8190" s="4" t="s">
        <v>13</v>
      </c>
      <c r="G8190" s="4" t="s">
        <v>10</v>
      </c>
    </row>
    <row r="8191" spans="1:9">
      <c r="A8191" t="n">
        <v>63781</v>
      </c>
      <c r="B8191" s="78" t="n">
        <v>80</v>
      </c>
      <c r="C8191" s="7" t="n">
        <v>744</v>
      </c>
      <c r="D8191" s="7" t="n">
        <v>508</v>
      </c>
      <c r="E8191" s="7" t="s">
        <v>597</v>
      </c>
      <c r="F8191" s="7" t="n">
        <v>1</v>
      </c>
      <c r="G8191" s="7" t="n">
        <v>0</v>
      </c>
    </row>
    <row r="8192" spans="1:9">
      <c r="A8192" t="s">
        <v>4</v>
      </c>
      <c r="B8192" s="4" t="s">
        <v>5</v>
      </c>
      <c r="C8192" s="4" t="s">
        <v>10</v>
      </c>
    </row>
    <row r="8193" spans="1:9">
      <c r="A8193" t="n">
        <v>63799</v>
      </c>
      <c r="B8193" s="32" t="n">
        <v>16</v>
      </c>
      <c r="C8193" s="7" t="n">
        <v>5000</v>
      </c>
    </row>
    <row r="8194" spans="1:9">
      <c r="A8194" t="s">
        <v>4</v>
      </c>
      <c r="B8194" s="4" t="s">
        <v>5</v>
      </c>
      <c r="C8194" s="4" t="s">
        <v>13</v>
      </c>
      <c r="D8194" s="4" t="s">
        <v>10</v>
      </c>
    </row>
    <row r="8195" spans="1:9">
      <c r="A8195" t="n">
        <v>63802</v>
      </c>
      <c r="B8195" s="39" t="n">
        <v>45</v>
      </c>
      <c r="C8195" s="7" t="n">
        <v>7</v>
      </c>
      <c r="D8195" s="7" t="n">
        <v>255</v>
      </c>
    </row>
    <row r="8196" spans="1:9">
      <c r="A8196" t="s">
        <v>4</v>
      </c>
      <c r="B8196" s="4" t="s">
        <v>5</v>
      </c>
      <c r="C8196" s="4" t="s">
        <v>13</v>
      </c>
      <c r="D8196" s="4" t="s">
        <v>10</v>
      </c>
      <c r="E8196" s="4" t="s">
        <v>24</v>
      </c>
    </row>
    <row r="8197" spans="1:9">
      <c r="A8197" t="n">
        <v>63806</v>
      </c>
      <c r="B8197" s="22" t="n">
        <v>58</v>
      </c>
      <c r="C8197" s="7" t="n">
        <v>101</v>
      </c>
      <c r="D8197" s="7" t="n">
        <v>500</v>
      </c>
      <c r="E8197" s="7" t="n">
        <v>1</v>
      </c>
    </row>
    <row r="8198" spans="1:9">
      <c r="A8198" t="s">
        <v>4</v>
      </c>
      <c r="B8198" s="4" t="s">
        <v>5</v>
      </c>
      <c r="C8198" s="4" t="s">
        <v>13</v>
      </c>
      <c r="D8198" s="4" t="s">
        <v>10</v>
      </c>
    </row>
    <row r="8199" spans="1:9">
      <c r="A8199" t="n">
        <v>63814</v>
      </c>
      <c r="B8199" s="22" t="n">
        <v>58</v>
      </c>
      <c r="C8199" s="7" t="n">
        <v>254</v>
      </c>
      <c r="D8199" s="7" t="n">
        <v>0</v>
      </c>
    </row>
    <row r="8200" spans="1:9">
      <c r="A8200" t="s">
        <v>4</v>
      </c>
      <c r="B8200" s="4" t="s">
        <v>5</v>
      </c>
      <c r="C8200" s="4" t="s">
        <v>13</v>
      </c>
    </row>
    <row r="8201" spans="1:9">
      <c r="A8201" t="n">
        <v>63818</v>
      </c>
      <c r="B8201" s="43" t="n">
        <v>116</v>
      </c>
      <c r="C8201" s="7" t="n">
        <v>0</v>
      </c>
    </row>
    <row r="8202" spans="1:9">
      <c r="A8202" t="s">
        <v>4</v>
      </c>
      <c r="B8202" s="4" t="s">
        <v>5</v>
      </c>
      <c r="C8202" s="4" t="s">
        <v>13</v>
      </c>
      <c r="D8202" s="4" t="s">
        <v>10</v>
      </c>
    </row>
    <row r="8203" spans="1:9">
      <c r="A8203" t="n">
        <v>63820</v>
      </c>
      <c r="B8203" s="43" t="n">
        <v>116</v>
      </c>
      <c r="C8203" s="7" t="n">
        <v>2</v>
      </c>
      <c r="D8203" s="7" t="n">
        <v>1</v>
      </c>
    </row>
    <row r="8204" spans="1:9">
      <c r="A8204" t="s">
        <v>4</v>
      </c>
      <c r="B8204" s="4" t="s">
        <v>5</v>
      </c>
      <c r="C8204" s="4" t="s">
        <v>13</v>
      </c>
      <c r="D8204" s="4" t="s">
        <v>9</v>
      </c>
    </row>
    <row r="8205" spans="1:9">
      <c r="A8205" t="n">
        <v>63824</v>
      </c>
      <c r="B8205" s="43" t="n">
        <v>116</v>
      </c>
      <c r="C8205" s="7" t="n">
        <v>5</v>
      </c>
      <c r="D8205" s="7" t="n">
        <v>1128792064</v>
      </c>
    </row>
    <row r="8206" spans="1:9">
      <c r="A8206" t="s">
        <v>4</v>
      </c>
      <c r="B8206" s="4" t="s">
        <v>5</v>
      </c>
      <c r="C8206" s="4" t="s">
        <v>13</v>
      </c>
      <c r="D8206" s="4" t="s">
        <v>10</v>
      </c>
    </row>
    <row r="8207" spans="1:9">
      <c r="A8207" t="n">
        <v>63830</v>
      </c>
      <c r="B8207" s="43" t="n">
        <v>116</v>
      </c>
      <c r="C8207" s="7" t="n">
        <v>6</v>
      </c>
      <c r="D8207" s="7" t="n">
        <v>1</v>
      </c>
    </row>
    <row r="8208" spans="1:9">
      <c r="A8208" t="s">
        <v>4</v>
      </c>
      <c r="B8208" s="4" t="s">
        <v>5</v>
      </c>
      <c r="C8208" s="4" t="s">
        <v>13</v>
      </c>
      <c r="D8208" s="4" t="s">
        <v>10</v>
      </c>
      <c r="E8208" s="4" t="s">
        <v>10</v>
      </c>
      <c r="F8208" s="4" t="s">
        <v>9</v>
      </c>
    </row>
    <row r="8209" spans="1:6">
      <c r="A8209" t="n">
        <v>63834</v>
      </c>
      <c r="B8209" s="40" t="n">
        <v>84</v>
      </c>
      <c r="C8209" s="7" t="n">
        <v>1</v>
      </c>
      <c r="D8209" s="7" t="n">
        <v>0</v>
      </c>
      <c r="E8209" s="7" t="n">
        <v>0</v>
      </c>
      <c r="F8209" s="7" t="n">
        <v>0</v>
      </c>
    </row>
    <row r="8210" spans="1:6">
      <c r="A8210" t="s">
        <v>4</v>
      </c>
      <c r="B8210" s="4" t="s">
        <v>5</v>
      </c>
      <c r="C8210" s="4" t="s">
        <v>13</v>
      </c>
      <c r="D8210" s="4" t="s">
        <v>13</v>
      </c>
      <c r="E8210" s="4" t="s">
        <v>24</v>
      </c>
      <c r="F8210" s="4" t="s">
        <v>24</v>
      </c>
      <c r="G8210" s="4" t="s">
        <v>24</v>
      </c>
      <c r="H8210" s="4" t="s">
        <v>10</v>
      </c>
    </row>
    <row r="8211" spans="1:6">
      <c r="A8211" t="n">
        <v>63844</v>
      </c>
      <c r="B8211" s="39" t="n">
        <v>45</v>
      </c>
      <c r="C8211" s="7" t="n">
        <v>2</v>
      </c>
      <c r="D8211" s="7" t="n">
        <v>3</v>
      </c>
      <c r="E8211" s="7" t="n">
        <v>0.469999998807907</v>
      </c>
      <c r="F8211" s="7" t="n">
        <v>15.4300003051758</v>
      </c>
      <c r="G8211" s="7" t="n">
        <v>-192.869995117188</v>
      </c>
      <c r="H8211" s="7" t="n">
        <v>0</v>
      </c>
    </row>
    <row r="8212" spans="1:6">
      <c r="A8212" t="s">
        <v>4</v>
      </c>
      <c r="B8212" s="4" t="s">
        <v>5</v>
      </c>
      <c r="C8212" s="4" t="s">
        <v>13</v>
      </c>
      <c r="D8212" s="4" t="s">
        <v>13</v>
      </c>
      <c r="E8212" s="4" t="s">
        <v>24</v>
      </c>
      <c r="F8212" s="4" t="s">
        <v>24</v>
      </c>
      <c r="G8212" s="4" t="s">
        <v>24</v>
      </c>
      <c r="H8212" s="4" t="s">
        <v>10</v>
      </c>
      <c r="I8212" s="4" t="s">
        <v>13</v>
      </c>
    </row>
    <row r="8213" spans="1:6">
      <c r="A8213" t="n">
        <v>63861</v>
      </c>
      <c r="B8213" s="39" t="n">
        <v>45</v>
      </c>
      <c r="C8213" s="7" t="n">
        <v>4</v>
      </c>
      <c r="D8213" s="7" t="n">
        <v>3</v>
      </c>
      <c r="E8213" s="7" t="n">
        <v>15.1800003051758</v>
      </c>
      <c r="F8213" s="7" t="n">
        <v>282.739990234375</v>
      </c>
      <c r="G8213" s="7" t="n">
        <v>0</v>
      </c>
      <c r="H8213" s="7" t="n">
        <v>0</v>
      </c>
      <c r="I8213" s="7" t="n">
        <v>0</v>
      </c>
    </row>
    <row r="8214" spans="1:6">
      <c r="A8214" t="s">
        <v>4</v>
      </c>
      <c r="B8214" s="4" t="s">
        <v>5</v>
      </c>
      <c r="C8214" s="4" t="s">
        <v>13</v>
      </c>
      <c r="D8214" s="4" t="s">
        <v>13</v>
      </c>
      <c r="E8214" s="4" t="s">
        <v>24</v>
      </c>
      <c r="F8214" s="4" t="s">
        <v>10</v>
      </c>
    </row>
    <row r="8215" spans="1:6">
      <c r="A8215" t="n">
        <v>63879</v>
      </c>
      <c r="B8215" s="39" t="n">
        <v>45</v>
      </c>
      <c r="C8215" s="7" t="n">
        <v>5</v>
      </c>
      <c r="D8215" s="7" t="n">
        <v>3</v>
      </c>
      <c r="E8215" s="7" t="n">
        <v>1.29999995231628</v>
      </c>
      <c r="F8215" s="7" t="n">
        <v>0</v>
      </c>
    </row>
    <row r="8216" spans="1:6">
      <c r="A8216" t="s">
        <v>4</v>
      </c>
      <c r="B8216" s="4" t="s">
        <v>5</v>
      </c>
      <c r="C8216" s="4" t="s">
        <v>13</v>
      </c>
      <c r="D8216" s="4" t="s">
        <v>13</v>
      </c>
      <c r="E8216" s="4" t="s">
        <v>24</v>
      </c>
      <c r="F8216" s="4" t="s">
        <v>10</v>
      </c>
    </row>
    <row r="8217" spans="1:6">
      <c r="A8217" t="n">
        <v>63888</v>
      </c>
      <c r="B8217" s="39" t="n">
        <v>45</v>
      </c>
      <c r="C8217" s="7" t="n">
        <v>11</v>
      </c>
      <c r="D8217" s="7" t="n">
        <v>3</v>
      </c>
      <c r="E8217" s="7" t="n">
        <v>40</v>
      </c>
      <c r="F8217" s="7" t="n">
        <v>0</v>
      </c>
    </row>
    <row r="8218" spans="1:6">
      <c r="A8218" t="s">
        <v>4</v>
      </c>
      <c r="B8218" s="4" t="s">
        <v>5</v>
      </c>
      <c r="C8218" s="4" t="s">
        <v>13</v>
      </c>
      <c r="D8218" s="4" t="s">
        <v>13</v>
      </c>
      <c r="E8218" s="4" t="s">
        <v>24</v>
      </c>
      <c r="F8218" s="4" t="s">
        <v>24</v>
      </c>
      <c r="G8218" s="4" t="s">
        <v>24</v>
      </c>
      <c r="H8218" s="4" t="s">
        <v>10</v>
      </c>
    </row>
    <row r="8219" spans="1:6">
      <c r="A8219" t="n">
        <v>63897</v>
      </c>
      <c r="B8219" s="39" t="n">
        <v>45</v>
      </c>
      <c r="C8219" s="7" t="n">
        <v>2</v>
      </c>
      <c r="D8219" s="7" t="n">
        <v>3</v>
      </c>
      <c r="E8219" s="7" t="n">
        <v>-1.01999998092651</v>
      </c>
      <c r="F8219" s="7" t="n">
        <v>14.8100004196167</v>
      </c>
      <c r="G8219" s="7" t="n">
        <v>-193.869995117188</v>
      </c>
      <c r="H8219" s="7" t="n">
        <v>3500</v>
      </c>
    </row>
    <row r="8220" spans="1:6">
      <c r="A8220" t="s">
        <v>4</v>
      </c>
      <c r="B8220" s="4" t="s">
        <v>5</v>
      </c>
      <c r="C8220" s="4" t="s">
        <v>13</v>
      </c>
      <c r="D8220" s="4" t="s">
        <v>13</v>
      </c>
      <c r="E8220" s="4" t="s">
        <v>24</v>
      </c>
      <c r="F8220" s="4" t="s">
        <v>24</v>
      </c>
      <c r="G8220" s="4" t="s">
        <v>24</v>
      </c>
      <c r="H8220" s="4" t="s">
        <v>10</v>
      </c>
      <c r="I8220" s="4" t="s">
        <v>13</v>
      </c>
    </row>
    <row r="8221" spans="1:6">
      <c r="A8221" t="n">
        <v>63914</v>
      </c>
      <c r="B8221" s="39" t="n">
        <v>45</v>
      </c>
      <c r="C8221" s="7" t="n">
        <v>4</v>
      </c>
      <c r="D8221" s="7" t="n">
        <v>3</v>
      </c>
      <c r="E8221" s="7" t="n">
        <v>11.7799997329712</v>
      </c>
      <c r="F8221" s="7" t="n">
        <v>293.200012207031</v>
      </c>
      <c r="G8221" s="7" t="n">
        <v>0</v>
      </c>
      <c r="H8221" s="7" t="n">
        <v>3500</v>
      </c>
      <c r="I8221" s="7" t="n">
        <v>1</v>
      </c>
    </row>
    <row r="8222" spans="1:6">
      <c r="A8222" t="s">
        <v>4</v>
      </c>
      <c r="B8222" s="4" t="s">
        <v>5</v>
      </c>
      <c r="C8222" s="4" t="s">
        <v>13</v>
      </c>
      <c r="D8222" s="4" t="s">
        <v>13</v>
      </c>
      <c r="E8222" s="4" t="s">
        <v>24</v>
      </c>
      <c r="F8222" s="4" t="s">
        <v>10</v>
      </c>
    </row>
    <row r="8223" spans="1:6">
      <c r="A8223" t="n">
        <v>63932</v>
      </c>
      <c r="B8223" s="39" t="n">
        <v>45</v>
      </c>
      <c r="C8223" s="7" t="n">
        <v>5</v>
      </c>
      <c r="D8223" s="7" t="n">
        <v>3</v>
      </c>
      <c r="E8223" s="7" t="n">
        <v>1</v>
      </c>
      <c r="F8223" s="7" t="n">
        <v>3500</v>
      </c>
    </row>
    <row r="8224" spans="1:6">
      <c r="A8224" t="s">
        <v>4</v>
      </c>
      <c r="B8224" s="4" t="s">
        <v>5</v>
      </c>
      <c r="C8224" s="4" t="s">
        <v>13</v>
      </c>
      <c r="D8224" s="4" t="s">
        <v>13</v>
      </c>
      <c r="E8224" s="4" t="s">
        <v>24</v>
      </c>
      <c r="F8224" s="4" t="s">
        <v>10</v>
      </c>
    </row>
    <row r="8225" spans="1:9">
      <c r="A8225" t="n">
        <v>63941</v>
      </c>
      <c r="B8225" s="39" t="n">
        <v>45</v>
      </c>
      <c r="C8225" s="7" t="n">
        <v>11</v>
      </c>
      <c r="D8225" s="7" t="n">
        <v>3</v>
      </c>
      <c r="E8225" s="7" t="n">
        <v>40</v>
      </c>
      <c r="F8225" s="7" t="n">
        <v>3500</v>
      </c>
    </row>
    <row r="8226" spans="1:9">
      <c r="A8226" t="s">
        <v>4</v>
      </c>
      <c r="B8226" s="4" t="s">
        <v>5</v>
      </c>
      <c r="C8226" s="4" t="s">
        <v>13</v>
      </c>
      <c r="D8226" s="4" t="s">
        <v>10</v>
      </c>
      <c r="E8226" s="4" t="s">
        <v>6</v>
      </c>
      <c r="F8226" s="4" t="s">
        <v>6</v>
      </c>
      <c r="G8226" s="4" t="s">
        <v>6</v>
      </c>
      <c r="H8226" s="4" t="s">
        <v>6</v>
      </c>
    </row>
    <row r="8227" spans="1:9">
      <c r="A8227" t="n">
        <v>63950</v>
      </c>
      <c r="B8227" s="48" t="n">
        <v>51</v>
      </c>
      <c r="C8227" s="7" t="n">
        <v>3</v>
      </c>
      <c r="D8227" s="7" t="n">
        <v>27</v>
      </c>
      <c r="E8227" s="7" t="s">
        <v>598</v>
      </c>
      <c r="F8227" s="7" t="s">
        <v>78</v>
      </c>
      <c r="G8227" s="7" t="s">
        <v>79</v>
      </c>
      <c r="H8227" s="7" t="s">
        <v>78</v>
      </c>
    </row>
    <row r="8228" spans="1:9">
      <c r="A8228" t="s">
        <v>4</v>
      </c>
      <c r="B8228" s="4" t="s">
        <v>5</v>
      </c>
      <c r="C8228" s="4" t="s">
        <v>10</v>
      </c>
      <c r="D8228" s="4" t="s">
        <v>13</v>
      </c>
      <c r="E8228" s="4" t="s">
        <v>6</v>
      </c>
      <c r="F8228" s="4" t="s">
        <v>24</v>
      </c>
      <c r="G8228" s="4" t="s">
        <v>24</v>
      </c>
      <c r="H8228" s="4" t="s">
        <v>24</v>
      </c>
    </row>
    <row r="8229" spans="1:9">
      <c r="A8229" t="n">
        <v>63963</v>
      </c>
      <c r="B8229" s="55" t="n">
        <v>48</v>
      </c>
      <c r="C8229" s="7" t="n">
        <v>29</v>
      </c>
      <c r="D8229" s="7" t="n">
        <v>0</v>
      </c>
      <c r="E8229" s="7" t="s">
        <v>54</v>
      </c>
      <c r="F8229" s="7" t="n">
        <v>0</v>
      </c>
      <c r="G8229" s="7" t="n">
        <v>1</v>
      </c>
      <c r="H8229" s="7" t="n">
        <v>0</v>
      </c>
    </row>
    <row r="8230" spans="1:9">
      <c r="A8230" t="s">
        <v>4</v>
      </c>
      <c r="B8230" s="4" t="s">
        <v>5</v>
      </c>
      <c r="C8230" s="4" t="s">
        <v>13</v>
      </c>
      <c r="D8230" s="4" t="s">
        <v>10</v>
      </c>
    </row>
    <row r="8231" spans="1:9">
      <c r="A8231" t="n">
        <v>63987</v>
      </c>
      <c r="B8231" s="22" t="n">
        <v>58</v>
      </c>
      <c r="C8231" s="7" t="n">
        <v>255</v>
      </c>
      <c r="D8231" s="7" t="n">
        <v>0</v>
      </c>
    </row>
    <row r="8232" spans="1:9">
      <c r="A8232" t="s">
        <v>4</v>
      </c>
      <c r="B8232" s="4" t="s">
        <v>5</v>
      </c>
      <c r="C8232" s="4" t="s">
        <v>10</v>
      </c>
    </row>
    <row r="8233" spans="1:9">
      <c r="A8233" t="n">
        <v>63991</v>
      </c>
      <c r="B8233" s="32" t="n">
        <v>16</v>
      </c>
      <c r="C8233" s="7" t="n">
        <v>1000</v>
      </c>
    </row>
    <row r="8234" spans="1:9">
      <c r="A8234" t="s">
        <v>4</v>
      </c>
      <c r="B8234" s="4" t="s">
        <v>5</v>
      </c>
      <c r="C8234" s="4" t="s">
        <v>10</v>
      </c>
      <c r="D8234" s="4" t="s">
        <v>24</v>
      </c>
      <c r="E8234" s="4" t="s">
        <v>24</v>
      </c>
      <c r="F8234" s="4" t="s">
        <v>13</v>
      </c>
    </row>
    <row r="8235" spans="1:9">
      <c r="A8235" t="n">
        <v>63994</v>
      </c>
      <c r="B8235" s="77" t="n">
        <v>52</v>
      </c>
      <c r="C8235" s="7" t="n">
        <v>27</v>
      </c>
      <c r="D8235" s="7" t="n">
        <v>328.299987792969</v>
      </c>
      <c r="E8235" s="7" t="n">
        <v>0</v>
      </c>
      <c r="F8235" s="7" t="n">
        <v>0</v>
      </c>
    </row>
    <row r="8236" spans="1:9">
      <c r="A8236" t="s">
        <v>4</v>
      </c>
      <c r="B8236" s="4" t="s">
        <v>5</v>
      </c>
      <c r="C8236" s="4" t="s">
        <v>10</v>
      </c>
      <c r="D8236" s="4" t="s">
        <v>10</v>
      </c>
      <c r="E8236" s="4" t="s">
        <v>10</v>
      </c>
    </row>
    <row r="8237" spans="1:9">
      <c r="A8237" t="n">
        <v>64006</v>
      </c>
      <c r="B8237" s="45" t="n">
        <v>61</v>
      </c>
      <c r="C8237" s="7" t="n">
        <v>27</v>
      </c>
      <c r="D8237" s="7" t="n">
        <v>65533</v>
      </c>
      <c r="E8237" s="7" t="n">
        <v>1000</v>
      </c>
    </row>
    <row r="8238" spans="1:9">
      <c r="A8238" t="s">
        <v>4</v>
      </c>
      <c r="B8238" s="4" t="s">
        <v>5</v>
      </c>
      <c r="C8238" s="4" t="s">
        <v>13</v>
      </c>
      <c r="D8238" s="4" t="s">
        <v>10</v>
      </c>
      <c r="E8238" s="4" t="s">
        <v>10</v>
      </c>
      <c r="F8238" s="4" t="s">
        <v>9</v>
      </c>
    </row>
    <row r="8239" spans="1:9">
      <c r="A8239" t="n">
        <v>64013</v>
      </c>
      <c r="B8239" s="40" t="n">
        <v>84</v>
      </c>
      <c r="C8239" s="7" t="n">
        <v>1</v>
      </c>
      <c r="D8239" s="7" t="n">
        <v>0</v>
      </c>
      <c r="E8239" s="7" t="n">
        <v>1000</v>
      </c>
      <c r="F8239" s="7" t="n">
        <v>0</v>
      </c>
    </row>
    <row r="8240" spans="1:9">
      <c r="A8240" t="s">
        <v>4</v>
      </c>
      <c r="B8240" s="4" t="s">
        <v>5</v>
      </c>
      <c r="C8240" s="4" t="s">
        <v>10</v>
      </c>
    </row>
    <row r="8241" spans="1:8">
      <c r="A8241" t="n">
        <v>64023</v>
      </c>
      <c r="B8241" s="32" t="n">
        <v>16</v>
      </c>
      <c r="C8241" s="7" t="n">
        <v>1000</v>
      </c>
    </row>
    <row r="8242" spans="1:8">
      <c r="A8242" t="s">
        <v>4</v>
      </c>
      <c r="B8242" s="4" t="s">
        <v>5</v>
      </c>
      <c r="C8242" s="4" t="s">
        <v>13</v>
      </c>
      <c r="D8242" s="4" t="s">
        <v>10</v>
      </c>
    </row>
    <row r="8243" spans="1:8">
      <c r="A8243" t="n">
        <v>64026</v>
      </c>
      <c r="B8243" s="39" t="n">
        <v>45</v>
      </c>
      <c r="C8243" s="7" t="n">
        <v>7</v>
      </c>
      <c r="D8243" s="7" t="n">
        <v>255</v>
      </c>
    </row>
    <row r="8244" spans="1:8">
      <c r="A8244" t="s">
        <v>4</v>
      </c>
      <c r="B8244" s="4" t="s">
        <v>5</v>
      </c>
      <c r="C8244" s="4" t="s">
        <v>10</v>
      </c>
      <c r="D8244" s="4" t="s">
        <v>24</v>
      </c>
      <c r="E8244" s="4" t="s">
        <v>24</v>
      </c>
      <c r="F8244" s="4" t="s">
        <v>24</v>
      </c>
      <c r="G8244" s="4" t="s">
        <v>10</v>
      </c>
      <c r="H8244" s="4" t="s">
        <v>10</v>
      </c>
    </row>
    <row r="8245" spans="1:8">
      <c r="A8245" t="n">
        <v>64030</v>
      </c>
      <c r="B8245" s="44" t="n">
        <v>60</v>
      </c>
      <c r="C8245" s="7" t="n">
        <v>27</v>
      </c>
      <c r="D8245" s="7" t="n">
        <v>0</v>
      </c>
      <c r="E8245" s="7" t="n">
        <v>0</v>
      </c>
      <c r="F8245" s="7" t="n">
        <v>0</v>
      </c>
      <c r="G8245" s="7" t="n">
        <v>1000</v>
      </c>
      <c r="H8245" s="7" t="n">
        <v>0</v>
      </c>
    </row>
    <row r="8246" spans="1:8">
      <c r="A8246" t="s">
        <v>4</v>
      </c>
      <c r="B8246" s="4" t="s">
        <v>5</v>
      </c>
      <c r="C8246" s="4" t="s">
        <v>10</v>
      </c>
      <c r="D8246" s="4" t="s">
        <v>13</v>
      </c>
      <c r="E8246" s="4" t="s">
        <v>6</v>
      </c>
      <c r="F8246" s="4" t="s">
        <v>24</v>
      </c>
      <c r="G8246" s="4" t="s">
        <v>24</v>
      </c>
      <c r="H8246" s="4" t="s">
        <v>24</v>
      </c>
    </row>
    <row r="8247" spans="1:8">
      <c r="A8247" t="n">
        <v>64049</v>
      </c>
      <c r="B8247" s="55" t="n">
        <v>48</v>
      </c>
      <c r="C8247" s="7" t="n">
        <v>27</v>
      </c>
      <c r="D8247" s="7" t="n">
        <v>0</v>
      </c>
      <c r="E8247" s="7" t="s">
        <v>446</v>
      </c>
      <c r="F8247" s="7" t="n">
        <v>-1</v>
      </c>
      <c r="G8247" s="7" t="n">
        <v>1</v>
      </c>
      <c r="H8247" s="7" t="n">
        <v>0</v>
      </c>
    </row>
    <row r="8248" spans="1:8">
      <c r="A8248" t="s">
        <v>4</v>
      </c>
      <c r="B8248" s="4" t="s">
        <v>5</v>
      </c>
      <c r="C8248" s="4" t="s">
        <v>10</v>
      </c>
    </row>
    <row r="8249" spans="1:8">
      <c r="A8249" t="n">
        <v>64075</v>
      </c>
      <c r="B8249" s="32" t="n">
        <v>16</v>
      </c>
      <c r="C8249" s="7" t="n">
        <v>500</v>
      </c>
    </row>
    <row r="8250" spans="1:8">
      <c r="A8250" t="s">
        <v>4</v>
      </c>
      <c r="B8250" s="4" t="s">
        <v>5</v>
      </c>
      <c r="C8250" s="4" t="s">
        <v>13</v>
      </c>
      <c r="D8250" s="4" t="s">
        <v>10</v>
      </c>
      <c r="E8250" s="4" t="s">
        <v>6</v>
      </c>
    </row>
    <row r="8251" spans="1:8">
      <c r="A8251" t="n">
        <v>64078</v>
      </c>
      <c r="B8251" s="48" t="n">
        <v>51</v>
      </c>
      <c r="C8251" s="7" t="n">
        <v>4</v>
      </c>
      <c r="D8251" s="7" t="n">
        <v>27</v>
      </c>
      <c r="E8251" s="7" t="s">
        <v>599</v>
      </c>
    </row>
    <row r="8252" spans="1:8">
      <c r="A8252" t="s">
        <v>4</v>
      </c>
      <c r="B8252" s="4" t="s">
        <v>5</v>
      </c>
      <c r="C8252" s="4" t="s">
        <v>10</v>
      </c>
    </row>
    <row r="8253" spans="1:8">
      <c r="A8253" t="n">
        <v>64113</v>
      </c>
      <c r="B8253" s="32" t="n">
        <v>16</v>
      </c>
      <c r="C8253" s="7" t="n">
        <v>0</v>
      </c>
    </row>
    <row r="8254" spans="1:8">
      <c r="A8254" t="s">
        <v>4</v>
      </c>
      <c r="B8254" s="4" t="s">
        <v>5</v>
      </c>
      <c r="C8254" s="4" t="s">
        <v>10</v>
      </c>
      <c r="D8254" s="4" t="s">
        <v>13</v>
      </c>
      <c r="E8254" s="4" t="s">
        <v>9</v>
      </c>
      <c r="F8254" s="4" t="s">
        <v>81</v>
      </c>
      <c r="G8254" s="4" t="s">
        <v>13</v>
      </c>
      <c r="H8254" s="4" t="s">
        <v>13</v>
      </c>
    </row>
    <row r="8255" spans="1:8">
      <c r="A8255" t="n">
        <v>64116</v>
      </c>
      <c r="B8255" s="49" t="n">
        <v>26</v>
      </c>
      <c r="C8255" s="7" t="n">
        <v>27</v>
      </c>
      <c r="D8255" s="7" t="n">
        <v>17</v>
      </c>
      <c r="E8255" s="7" t="n">
        <v>31341</v>
      </c>
      <c r="F8255" s="7" t="s">
        <v>600</v>
      </c>
      <c r="G8255" s="7" t="n">
        <v>2</v>
      </c>
      <c r="H8255" s="7" t="n">
        <v>0</v>
      </c>
    </row>
    <row r="8256" spans="1:8">
      <c r="A8256" t="s">
        <v>4</v>
      </c>
      <c r="B8256" s="4" t="s">
        <v>5</v>
      </c>
    </row>
    <row r="8257" spans="1:8">
      <c r="A8257" t="n">
        <v>64189</v>
      </c>
      <c r="B8257" s="50" t="n">
        <v>28</v>
      </c>
    </row>
    <row r="8258" spans="1:8">
      <c r="A8258" t="s">
        <v>4</v>
      </c>
      <c r="B8258" s="4" t="s">
        <v>5</v>
      </c>
      <c r="C8258" s="4" t="s">
        <v>10</v>
      </c>
      <c r="D8258" s="4" t="s">
        <v>13</v>
      </c>
    </row>
    <row r="8259" spans="1:8">
      <c r="A8259" t="n">
        <v>64190</v>
      </c>
      <c r="B8259" s="51" t="n">
        <v>89</v>
      </c>
      <c r="C8259" s="7" t="n">
        <v>65533</v>
      </c>
      <c r="D8259" s="7" t="n">
        <v>1</v>
      </c>
    </row>
    <row r="8260" spans="1:8">
      <c r="A8260" t="s">
        <v>4</v>
      </c>
      <c r="B8260" s="4" t="s">
        <v>5</v>
      </c>
      <c r="C8260" s="4" t="s">
        <v>13</v>
      </c>
      <c r="D8260" s="4" t="s">
        <v>10</v>
      </c>
      <c r="E8260" s="4" t="s">
        <v>24</v>
      </c>
    </row>
    <row r="8261" spans="1:8">
      <c r="A8261" t="n">
        <v>64194</v>
      </c>
      <c r="B8261" s="22" t="n">
        <v>58</v>
      </c>
      <c r="C8261" s="7" t="n">
        <v>101</v>
      </c>
      <c r="D8261" s="7" t="n">
        <v>500</v>
      </c>
      <c r="E8261" s="7" t="n">
        <v>1</v>
      </c>
    </row>
    <row r="8262" spans="1:8">
      <c r="A8262" t="s">
        <v>4</v>
      </c>
      <c r="B8262" s="4" t="s">
        <v>5</v>
      </c>
      <c r="C8262" s="4" t="s">
        <v>13</v>
      </c>
      <c r="D8262" s="4" t="s">
        <v>10</v>
      </c>
    </row>
    <row r="8263" spans="1:8">
      <c r="A8263" t="n">
        <v>64202</v>
      </c>
      <c r="B8263" s="22" t="n">
        <v>58</v>
      </c>
      <c r="C8263" s="7" t="n">
        <v>254</v>
      </c>
      <c r="D8263" s="7" t="n">
        <v>0</v>
      </c>
    </row>
    <row r="8264" spans="1:8">
      <c r="A8264" t="s">
        <v>4</v>
      </c>
      <c r="B8264" s="4" t="s">
        <v>5</v>
      </c>
      <c r="C8264" s="4" t="s">
        <v>13</v>
      </c>
      <c r="D8264" s="4" t="s">
        <v>13</v>
      </c>
      <c r="E8264" s="4" t="s">
        <v>24</v>
      </c>
      <c r="F8264" s="4" t="s">
        <v>24</v>
      </c>
      <c r="G8264" s="4" t="s">
        <v>24</v>
      </c>
      <c r="H8264" s="4" t="s">
        <v>10</v>
      </c>
    </row>
    <row r="8265" spans="1:8">
      <c r="A8265" t="n">
        <v>64206</v>
      </c>
      <c r="B8265" s="39" t="n">
        <v>45</v>
      </c>
      <c r="C8265" s="7" t="n">
        <v>2</v>
      </c>
      <c r="D8265" s="7" t="n">
        <v>3</v>
      </c>
      <c r="E8265" s="7" t="n">
        <v>-2.63000011444092</v>
      </c>
      <c r="F8265" s="7" t="n">
        <v>14.8000001907349</v>
      </c>
      <c r="G8265" s="7" t="n">
        <v>-193.960006713867</v>
      </c>
      <c r="H8265" s="7" t="n">
        <v>0</v>
      </c>
    </row>
    <row r="8266" spans="1:8">
      <c r="A8266" t="s">
        <v>4</v>
      </c>
      <c r="B8266" s="4" t="s">
        <v>5</v>
      </c>
      <c r="C8266" s="4" t="s">
        <v>13</v>
      </c>
      <c r="D8266" s="4" t="s">
        <v>13</v>
      </c>
      <c r="E8266" s="4" t="s">
        <v>24</v>
      </c>
      <c r="F8266" s="4" t="s">
        <v>24</v>
      </c>
      <c r="G8266" s="4" t="s">
        <v>24</v>
      </c>
      <c r="H8266" s="4" t="s">
        <v>10</v>
      </c>
      <c r="I8266" s="4" t="s">
        <v>13</v>
      </c>
    </row>
    <row r="8267" spans="1:8">
      <c r="A8267" t="n">
        <v>64223</v>
      </c>
      <c r="B8267" s="39" t="n">
        <v>45</v>
      </c>
      <c r="C8267" s="7" t="n">
        <v>4</v>
      </c>
      <c r="D8267" s="7" t="n">
        <v>3</v>
      </c>
      <c r="E8267" s="7" t="n">
        <v>8.05000019073486</v>
      </c>
      <c r="F8267" s="7" t="n">
        <v>301.149993896484</v>
      </c>
      <c r="G8267" s="7" t="n">
        <v>0</v>
      </c>
      <c r="H8267" s="7" t="n">
        <v>0</v>
      </c>
      <c r="I8267" s="7" t="n">
        <v>1</v>
      </c>
    </row>
    <row r="8268" spans="1:8">
      <c r="A8268" t="s">
        <v>4</v>
      </c>
      <c r="B8268" s="4" t="s">
        <v>5</v>
      </c>
      <c r="C8268" s="4" t="s">
        <v>13</v>
      </c>
      <c r="D8268" s="4" t="s">
        <v>13</v>
      </c>
      <c r="E8268" s="4" t="s">
        <v>24</v>
      </c>
      <c r="F8268" s="4" t="s">
        <v>10</v>
      </c>
    </row>
    <row r="8269" spans="1:8">
      <c r="A8269" t="n">
        <v>64241</v>
      </c>
      <c r="B8269" s="39" t="n">
        <v>45</v>
      </c>
      <c r="C8269" s="7" t="n">
        <v>5</v>
      </c>
      <c r="D8269" s="7" t="n">
        <v>3</v>
      </c>
      <c r="E8269" s="7" t="n">
        <v>0.899999976158142</v>
      </c>
      <c r="F8269" s="7" t="n">
        <v>0</v>
      </c>
    </row>
    <row r="8270" spans="1:8">
      <c r="A8270" t="s">
        <v>4</v>
      </c>
      <c r="B8270" s="4" t="s">
        <v>5</v>
      </c>
      <c r="C8270" s="4" t="s">
        <v>13</v>
      </c>
      <c r="D8270" s="4" t="s">
        <v>13</v>
      </c>
      <c r="E8270" s="4" t="s">
        <v>24</v>
      </c>
      <c r="F8270" s="4" t="s">
        <v>10</v>
      </c>
    </row>
    <row r="8271" spans="1:8">
      <c r="A8271" t="n">
        <v>64250</v>
      </c>
      <c r="B8271" s="39" t="n">
        <v>45</v>
      </c>
      <c r="C8271" s="7" t="n">
        <v>11</v>
      </c>
      <c r="D8271" s="7" t="n">
        <v>3</v>
      </c>
      <c r="E8271" s="7" t="n">
        <v>40</v>
      </c>
      <c r="F8271" s="7" t="n">
        <v>0</v>
      </c>
    </row>
    <row r="8272" spans="1:8">
      <c r="A8272" t="s">
        <v>4</v>
      </c>
      <c r="B8272" s="4" t="s">
        <v>5</v>
      </c>
      <c r="C8272" s="4" t="s">
        <v>13</v>
      </c>
      <c r="D8272" s="4" t="s">
        <v>10</v>
      </c>
      <c r="E8272" s="4" t="s">
        <v>10</v>
      </c>
      <c r="F8272" s="4" t="s">
        <v>9</v>
      </c>
    </row>
    <row r="8273" spans="1:9">
      <c r="A8273" t="n">
        <v>64259</v>
      </c>
      <c r="B8273" s="40" t="n">
        <v>84</v>
      </c>
      <c r="C8273" s="7" t="n">
        <v>0</v>
      </c>
      <c r="D8273" s="7" t="n">
        <v>2</v>
      </c>
      <c r="E8273" s="7" t="n">
        <v>0</v>
      </c>
      <c r="F8273" s="7" t="n">
        <v>1045220557</v>
      </c>
    </row>
    <row r="8274" spans="1:9">
      <c r="A8274" t="s">
        <v>4</v>
      </c>
      <c r="B8274" s="4" t="s">
        <v>5</v>
      </c>
      <c r="C8274" s="4" t="s">
        <v>13</v>
      </c>
      <c r="D8274" s="4" t="s">
        <v>13</v>
      </c>
      <c r="E8274" s="4" t="s">
        <v>24</v>
      </c>
      <c r="F8274" s="4" t="s">
        <v>10</v>
      </c>
    </row>
    <row r="8275" spans="1:9">
      <c r="A8275" t="n">
        <v>64269</v>
      </c>
      <c r="B8275" s="39" t="n">
        <v>45</v>
      </c>
      <c r="C8275" s="7" t="n">
        <v>5</v>
      </c>
      <c r="D8275" s="7" t="n">
        <v>3</v>
      </c>
      <c r="E8275" s="7" t="n">
        <v>4.5</v>
      </c>
      <c r="F8275" s="7" t="n">
        <v>15000</v>
      </c>
    </row>
    <row r="8276" spans="1:9">
      <c r="A8276" t="s">
        <v>4</v>
      </c>
      <c r="B8276" s="4" t="s">
        <v>5</v>
      </c>
      <c r="C8276" s="4" t="s">
        <v>10</v>
      </c>
      <c r="D8276" s="4" t="s">
        <v>10</v>
      </c>
      <c r="E8276" s="4" t="s">
        <v>10</v>
      </c>
    </row>
    <row r="8277" spans="1:9">
      <c r="A8277" t="n">
        <v>64278</v>
      </c>
      <c r="B8277" s="45" t="n">
        <v>61</v>
      </c>
      <c r="C8277" s="7" t="n">
        <v>29</v>
      </c>
      <c r="D8277" s="7" t="n">
        <v>27</v>
      </c>
      <c r="E8277" s="7" t="n">
        <v>1000</v>
      </c>
    </row>
    <row r="8278" spans="1:9">
      <c r="A8278" t="s">
        <v>4</v>
      </c>
      <c r="B8278" s="4" t="s">
        <v>5</v>
      </c>
      <c r="C8278" s="4" t="s">
        <v>13</v>
      </c>
      <c r="D8278" s="4" t="s">
        <v>10</v>
      </c>
    </row>
    <row r="8279" spans="1:9">
      <c r="A8279" t="n">
        <v>64285</v>
      </c>
      <c r="B8279" s="22" t="n">
        <v>58</v>
      </c>
      <c r="C8279" s="7" t="n">
        <v>255</v>
      </c>
      <c r="D8279" s="7" t="n">
        <v>0</v>
      </c>
    </row>
    <row r="8280" spans="1:9">
      <c r="A8280" t="s">
        <v>4</v>
      </c>
      <c r="B8280" s="4" t="s">
        <v>5</v>
      </c>
      <c r="C8280" s="4" t="s">
        <v>10</v>
      </c>
      <c r="D8280" s="4" t="s">
        <v>10</v>
      </c>
      <c r="E8280" s="4" t="s">
        <v>24</v>
      </c>
      <c r="F8280" s="4" t="s">
        <v>13</v>
      </c>
    </row>
    <row r="8281" spans="1:9">
      <c r="A8281" t="n">
        <v>64289</v>
      </c>
      <c r="B8281" s="53" t="n">
        <v>53</v>
      </c>
      <c r="C8281" s="7" t="n">
        <v>29</v>
      </c>
      <c r="D8281" s="7" t="n">
        <v>27</v>
      </c>
      <c r="E8281" s="7" t="n">
        <v>5</v>
      </c>
      <c r="F8281" s="7" t="n">
        <v>0</v>
      </c>
    </row>
    <row r="8282" spans="1:9">
      <c r="A8282" t="s">
        <v>4</v>
      </c>
      <c r="B8282" s="4" t="s">
        <v>5</v>
      </c>
      <c r="C8282" s="4" t="s">
        <v>13</v>
      </c>
      <c r="D8282" s="4" t="s">
        <v>10</v>
      </c>
      <c r="E8282" s="4" t="s">
        <v>10</v>
      </c>
      <c r="F8282" s="4" t="s">
        <v>10</v>
      </c>
      <c r="G8282" s="4" t="s">
        <v>10</v>
      </c>
      <c r="H8282" s="4" t="s">
        <v>10</v>
      </c>
      <c r="I8282" s="4" t="s">
        <v>6</v>
      </c>
      <c r="J8282" s="4" t="s">
        <v>24</v>
      </c>
      <c r="K8282" s="4" t="s">
        <v>24</v>
      </c>
      <c r="L8282" s="4" t="s">
        <v>24</v>
      </c>
      <c r="M8282" s="4" t="s">
        <v>9</v>
      </c>
      <c r="N8282" s="4" t="s">
        <v>9</v>
      </c>
      <c r="O8282" s="4" t="s">
        <v>24</v>
      </c>
      <c r="P8282" s="4" t="s">
        <v>24</v>
      </c>
      <c r="Q8282" s="4" t="s">
        <v>24</v>
      </c>
      <c r="R8282" s="4" t="s">
        <v>24</v>
      </c>
      <c r="S8282" s="4" t="s">
        <v>13</v>
      </c>
    </row>
    <row r="8283" spans="1:9">
      <c r="A8283" t="n">
        <v>64299</v>
      </c>
      <c r="B8283" s="66" t="n">
        <v>39</v>
      </c>
      <c r="C8283" s="7" t="n">
        <v>12</v>
      </c>
      <c r="D8283" s="7" t="n">
        <v>65533</v>
      </c>
      <c r="E8283" s="7" t="n">
        <v>205</v>
      </c>
      <c r="F8283" s="7" t="n">
        <v>0</v>
      </c>
      <c r="G8283" s="7" t="n">
        <v>27</v>
      </c>
      <c r="H8283" s="7" t="n">
        <v>1</v>
      </c>
      <c r="I8283" s="7" t="s">
        <v>12</v>
      </c>
      <c r="J8283" s="7" t="n">
        <v>0</v>
      </c>
      <c r="K8283" s="7" t="n">
        <v>0</v>
      </c>
      <c r="L8283" s="7" t="n">
        <v>0</v>
      </c>
      <c r="M8283" s="7" t="n">
        <v>0</v>
      </c>
      <c r="N8283" s="7" t="n">
        <v>0</v>
      </c>
      <c r="O8283" s="7" t="n">
        <v>0</v>
      </c>
      <c r="P8283" s="7" t="n">
        <v>1</v>
      </c>
      <c r="Q8283" s="7" t="n">
        <v>1</v>
      </c>
      <c r="R8283" s="7" t="n">
        <v>1</v>
      </c>
      <c r="S8283" s="7" t="n">
        <v>255</v>
      </c>
    </row>
    <row r="8284" spans="1:9">
      <c r="A8284" t="s">
        <v>4</v>
      </c>
      <c r="B8284" s="4" t="s">
        <v>5</v>
      </c>
      <c r="C8284" s="4" t="s">
        <v>13</v>
      </c>
      <c r="D8284" s="4" t="s">
        <v>10</v>
      </c>
      <c r="E8284" s="4" t="s">
        <v>24</v>
      </c>
      <c r="F8284" s="4" t="s">
        <v>10</v>
      </c>
      <c r="G8284" s="4" t="s">
        <v>9</v>
      </c>
      <c r="H8284" s="4" t="s">
        <v>9</v>
      </c>
      <c r="I8284" s="4" t="s">
        <v>10</v>
      </c>
      <c r="J8284" s="4" t="s">
        <v>10</v>
      </c>
      <c r="K8284" s="4" t="s">
        <v>9</v>
      </c>
      <c r="L8284" s="4" t="s">
        <v>9</v>
      </c>
      <c r="M8284" s="4" t="s">
        <v>9</v>
      </c>
      <c r="N8284" s="4" t="s">
        <v>9</v>
      </c>
      <c r="O8284" s="4" t="s">
        <v>6</v>
      </c>
    </row>
    <row r="8285" spans="1:9">
      <c r="A8285" t="n">
        <v>64349</v>
      </c>
      <c r="B8285" s="15" t="n">
        <v>50</v>
      </c>
      <c r="C8285" s="7" t="n">
        <v>0</v>
      </c>
      <c r="D8285" s="7" t="n">
        <v>4522</v>
      </c>
      <c r="E8285" s="7" t="n">
        <v>1</v>
      </c>
      <c r="F8285" s="7" t="n">
        <v>500</v>
      </c>
      <c r="G8285" s="7" t="n">
        <v>0</v>
      </c>
      <c r="H8285" s="7" t="n">
        <v>0</v>
      </c>
      <c r="I8285" s="7" t="n">
        <v>0</v>
      </c>
      <c r="J8285" s="7" t="n">
        <v>65533</v>
      </c>
      <c r="K8285" s="7" t="n">
        <v>0</v>
      </c>
      <c r="L8285" s="7" t="n">
        <v>0</v>
      </c>
      <c r="M8285" s="7" t="n">
        <v>0</v>
      </c>
      <c r="N8285" s="7" t="n">
        <v>0</v>
      </c>
      <c r="O8285" s="7" t="s">
        <v>12</v>
      </c>
    </row>
    <row r="8286" spans="1:9">
      <c r="A8286" t="s">
        <v>4</v>
      </c>
      <c r="B8286" s="4" t="s">
        <v>5</v>
      </c>
      <c r="C8286" s="4" t="s">
        <v>10</v>
      </c>
    </row>
    <row r="8287" spans="1:9">
      <c r="A8287" t="n">
        <v>64388</v>
      </c>
      <c r="B8287" s="32" t="n">
        <v>16</v>
      </c>
      <c r="C8287" s="7" t="n">
        <v>2500</v>
      </c>
    </row>
    <row r="8288" spans="1:9">
      <c r="A8288" t="s">
        <v>4</v>
      </c>
      <c r="B8288" s="4" t="s">
        <v>5</v>
      </c>
      <c r="C8288" s="4" t="s">
        <v>10</v>
      </c>
      <c r="D8288" s="4" t="s">
        <v>9</v>
      </c>
      <c r="E8288" s="4" t="s">
        <v>9</v>
      </c>
      <c r="F8288" s="4" t="s">
        <v>9</v>
      </c>
      <c r="G8288" s="4" t="s">
        <v>9</v>
      </c>
      <c r="H8288" s="4" t="s">
        <v>10</v>
      </c>
      <c r="I8288" s="4" t="s">
        <v>13</v>
      </c>
    </row>
    <row r="8289" spans="1:19">
      <c r="A8289" t="n">
        <v>64391</v>
      </c>
      <c r="B8289" s="88" t="n">
        <v>66</v>
      </c>
      <c r="C8289" s="7" t="n">
        <v>27</v>
      </c>
      <c r="D8289" s="7" t="n">
        <v>1065353216</v>
      </c>
      <c r="E8289" s="7" t="n">
        <v>1065353216</v>
      </c>
      <c r="F8289" s="7" t="n">
        <v>1065353216</v>
      </c>
      <c r="G8289" s="7" t="n">
        <v>0</v>
      </c>
      <c r="H8289" s="7" t="n">
        <v>300</v>
      </c>
      <c r="I8289" s="7" t="n">
        <v>3</v>
      </c>
    </row>
    <row r="8290" spans="1:19">
      <c r="A8290" t="s">
        <v>4</v>
      </c>
      <c r="B8290" s="4" t="s">
        <v>5</v>
      </c>
      <c r="C8290" s="4" t="s">
        <v>13</v>
      </c>
      <c r="D8290" s="4" t="s">
        <v>10</v>
      </c>
      <c r="E8290" s="4" t="s">
        <v>10</v>
      </c>
    </row>
    <row r="8291" spans="1:19">
      <c r="A8291" t="n">
        <v>64413</v>
      </c>
      <c r="B8291" s="15" t="n">
        <v>50</v>
      </c>
      <c r="C8291" s="7" t="n">
        <v>1</v>
      </c>
      <c r="D8291" s="7" t="n">
        <v>4522</v>
      </c>
      <c r="E8291" s="7" t="n">
        <v>1000</v>
      </c>
    </row>
    <row r="8292" spans="1:19">
      <c r="A8292" t="s">
        <v>4</v>
      </c>
      <c r="B8292" s="4" t="s">
        <v>5</v>
      </c>
      <c r="C8292" s="4" t="s">
        <v>13</v>
      </c>
      <c r="D8292" s="4" t="s">
        <v>10</v>
      </c>
      <c r="E8292" s="4" t="s">
        <v>24</v>
      </c>
      <c r="F8292" s="4" t="s">
        <v>10</v>
      </c>
      <c r="G8292" s="4" t="s">
        <v>9</v>
      </c>
      <c r="H8292" s="4" t="s">
        <v>9</v>
      </c>
      <c r="I8292" s="4" t="s">
        <v>10</v>
      </c>
      <c r="J8292" s="4" t="s">
        <v>10</v>
      </c>
      <c r="K8292" s="4" t="s">
        <v>9</v>
      </c>
      <c r="L8292" s="4" t="s">
        <v>9</v>
      </c>
      <c r="M8292" s="4" t="s">
        <v>9</v>
      </c>
      <c r="N8292" s="4" t="s">
        <v>9</v>
      </c>
      <c r="O8292" s="4" t="s">
        <v>6</v>
      </c>
    </row>
    <row r="8293" spans="1:19">
      <c r="A8293" t="n">
        <v>64419</v>
      </c>
      <c r="B8293" s="15" t="n">
        <v>50</v>
      </c>
      <c r="C8293" s="7" t="n">
        <v>0</v>
      </c>
      <c r="D8293" s="7" t="n">
        <v>4284</v>
      </c>
      <c r="E8293" s="7" t="n">
        <v>1</v>
      </c>
      <c r="F8293" s="7" t="n">
        <v>0</v>
      </c>
      <c r="G8293" s="7" t="n">
        <v>0</v>
      </c>
      <c r="H8293" s="7" t="n">
        <v>0</v>
      </c>
      <c r="I8293" s="7" t="n">
        <v>0</v>
      </c>
      <c r="J8293" s="7" t="n">
        <v>65533</v>
      </c>
      <c r="K8293" s="7" t="n">
        <v>0</v>
      </c>
      <c r="L8293" s="7" t="n">
        <v>0</v>
      </c>
      <c r="M8293" s="7" t="n">
        <v>0</v>
      </c>
      <c r="N8293" s="7" t="n">
        <v>0</v>
      </c>
      <c r="O8293" s="7" t="s">
        <v>12</v>
      </c>
    </row>
    <row r="8294" spans="1:19">
      <c r="A8294" t="s">
        <v>4</v>
      </c>
      <c r="B8294" s="4" t="s">
        <v>5</v>
      </c>
      <c r="C8294" s="4" t="s">
        <v>13</v>
      </c>
      <c r="D8294" s="4" t="s">
        <v>10</v>
      </c>
      <c r="E8294" s="4" t="s">
        <v>10</v>
      </c>
      <c r="F8294" s="4" t="s">
        <v>9</v>
      </c>
    </row>
    <row r="8295" spans="1:19">
      <c r="A8295" t="n">
        <v>64458</v>
      </c>
      <c r="B8295" s="40" t="n">
        <v>84</v>
      </c>
      <c r="C8295" s="7" t="n">
        <v>1</v>
      </c>
      <c r="D8295" s="7" t="n">
        <v>0</v>
      </c>
      <c r="E8295" s="7" t="n">
        <v>2500</v>
      </c>
      <c r="F8295" s="7" t="n">
        <v>0</v>
      </c>
    </row>
    <row r="8296" spans="1:19">
      <c r="A8296" t="s">
        <v>4</v>
      </c>
      <c r="B8296" s="4" t="s">
        <v>5</v>
      </c>
      <c r="C8296" s="4" t="s">
        <v>10</v>
      </c>
    </row>
    <row r="8297" spans="1:19">
      <c r="A8297" t="n">
        <v>64468</v>
      </c>
      <c r="B8297" s="54" t="n">
        <v>54</v>
      </c>
      <c r="C8297" s="7" t="n">
        <v>29</v>
      </c>
    </row>
    <row r="8298" spans="1:19">
      <c r="A8298" t="s">
        <v>4</v>
      </c>
      <c r="B8298" s="4" t="s">
        <v>5</v>
      </c>
      <c r="C8298" s="4" t="s">
        <v>10</v>
      </c>
      <c r="D8298" s="4" t="s">
        <v>13</v>
      </c>
      <c r="E8298" s="4" t="s">
        <v>13</v>
      </c>
      <c r="F8298" s="4" t="s">
        <v>6</v>
      </c>
    </row>
    <row r="8299" spans="1:19">
      <c r="A8299" t="n">
        <v>64471</v>
      </c>
      <c r="B8299" s="27" t="n">
        <v>47</v>
      </c>
      <c r="C8299" s="7" t="n">
        <v>29</v>
      </c>
      <c r="D8299" s="7" t="n">
        <v>0</v>
      </c>
      <c r="E8299" s="7" t="n">
        <v>0</v>
      </c>
      <c r="F8299" s="7" t="s">
        <v>449</v>
      </c>
    </row>
    <row r="8300" spans="1:19">
      <c r="A8300" t="s">
        <v>4</v>
      </c>
      <c r="B8300" s="4" t="s">
        <v>5</v>
      </c>
      <c r="C8300" s="4" t="s">
        <v>13</v>
      </c>
      <c r="D8300" s="4" t="s">
        <v>10</v>
      </c>
      <c r="E8300" s="4" t="s">
        <v>6</v>
      </c>
    </row>
    <row r="8301" spans="1:19">
      <c r="A8301" t="n">
        <v>64490</v>
      </c>
      <c r="B8301" s="48" t="n">
        <v>51</v>
      </c>
      <c r="C8301" s="7" t="n">
        <v>4</v>
      </c>
      <c r="D8301" s="7" t="n">
        <v>29</v>
      </c>
      <c r="E8301" s="7" t="s">
        <v>601</v>
      </c>
    </row>
    <row r="8302" spans="1:19">
      <c r="A8302" t="s">
        <v>4</v>
      </c>
      <c r="B8302" s="4" t="s">
        <v>5</v>
      </c>
      <c r="C8302" s="4" t="s">
        <v>10</v>
      </c>
    </row>
    <row r="8303" spans="1:19">
      <c r="A8303" t="n">
        <v>64504</v>
      </c>
      <c r="B8303" s="32" t="n">
        <v>16</v>
      </c>
      <c r="C8303" s="7" t="n">
        <v>0</v>
      </c>
    </row>
    <row r="8304" spans="1:19">
      <c r="A8304" t="s">
        <v>4</v>
      </c>
      <c r="B8304" s="4" t="s">
        <v>5</v>
      </c>
      <c r="C8304" s="4" t="s">
        <v>10</v>
      </c>
      <c r="D8304" s="4" t="s">
        <v>13</v>
      </c>
      <c r="E8304" s="4" t="s">
        <v>9</v>
      </c>
      <c r="F8304" s="4" t="s">
        <v>81</v>
      </c>
      <c r="G8304" s="4" t="s">
        <v>13</v>
      </c>
      <c r="H8304" s="4" t="s">
        <v>13</v>
      </c>
      <c r="I8304" s="4" t="s">
        <v>13</v>
      </c>
    </row>
    <row r="8305" spans="1:15">
      <c r="A8305" t="n">
        <v>64507</v>
      </c>
      <c r="B8305" s="49" t="n">
        <v>26</v>
      </c>
      <c r="C8305" s="7" t="n">
        <v>29</v>
      </c>
      <c r="D8305" s="7" t="n">
        <v>17</v>
      </c>
      <c r="E8305" s="7" t="n">
        <v>39349</v>
      </c>
      <c r="F8305" s="7" t="s">
        <v>602</v>
      </c>
      <c r="G8305" s="7" t="n">
        <v>8</v>
      </c>
      <c r="H8305" s="7" t="n">
        <v>2</v>
      </c>
      <c r="I8305" s="7" t="n">
        <v>0</v>
      </c>
    </row>
    <row r="8306" spans="1:15">
      <c r="A8306" t="s">
        <v>4</v>
      </c>
      <c r="B8306" s="4" t="s">
        <v>5</v>
      </c>
      <c r="C8306" s="4" t="s">
        <v>10</v>
      </c>
    </row>
    <row r="8307" spans="1:15">
      <c r="A8307" t="n">
        <v>64560</v>
      </c>
      <c r="B8307" s="32" t="n">
        <v>16</v>
      </c>
      <c r="C8307" s="7" t="n">
        <v>1</v>
      </c>
    </row>
    <row r="8308" spans="1:15">
      <c r="A8308" t="s">
        <v>4</v>
      </c>
      <c r="B8308" s="4" t="s">
        <v>5</v>
      </c>
      <c r="C8308" s="4" t="s">
        <v>13</v>
      </c>
      <c r="D8308" s="4" t="s">
        <v>10</v>
      </c>
    </row>
    <row r="8309" spans="1:15">
      <c r="A8309" t="n">
        <v>64563</v>
      </c>
      <c r="B8309" s="15" t="n">
        <v>50</v>
      </c>
      <c r="C8309" s="7" t="n">
        <v>52</v>
      </c>
      <c r="D8309" s="7" t="n">
        <v>39349</v>
      </c>
    </row>
    <row r="8310" spans="1:15">
      <c r="A8310" t="s">
        <v>4</v>
      </c>
      <c r="B8310" s="4" t="s">
        <v>5</v>
      </c>
      <c r="C8310" s="4" t="s">
        <v>10</v>
      </c>
      <c r="D8310" s="4" t="s">
        <v>13</v>
      </c>
    </row>
    <row r="8311" spans="1:15">
      <c r="A8311" t="n">
        <v>64567</v>
      </c>
      <c r="B8311" s="51" t="n">
        <v>89</v>
      </c>
      <c r="C8311" s="7" t="n">
        <v>65533</v>
      </c>
      <c r="D8311" s="7" t="n">
        <v>0</v>
      </c>
    </row>
    <row r="8312" spans="1:15">
      <c r="A8312" t="s">
        <v>4</v>
      </c>
      <c r="B8312" s="4" t="s">
        <v>5</v>
      </c>
      <c r="C8312" s="4" t="s">
        <v>13</v>
      </c>
      <c r="D8312" s="4" t="s">
        <v>10</v>
      </c>
      <c r="E8312" s="4" t="s">
        <v>10</v>
      </c>
      <c r="F8312" s="4" t="s">
        <v>9</v>
      </c>
    </row>
    <row r="8313" spans="1:15">
      <c r="A8313" t="n">
        <v>64571</v>
      </c>
      <c r="B8313" s="40" t="n">
        <v>84</v>
      </c>
      <c r="C8313" s="7" t="n">
        <v>0</v>
      </c>
      <c r="D8313" s="7" t="n">
        <v>2</v>
      </c>
      <c r="E8313" s="7" t="n">
        <v>0</v>
      </c>
      <c r="F8313" s="7" t="n">
        <v>1045220557</v>
      </c>
    </row>
    <row r="8314" spans="1:15">
      <c r="A8314" t="s">
        <v>4</v>
      </c>
      <c r="B8314" s="4" t="s">
        <v>5</v>
      </c>
      <c r="C8314" s="4" t="s">
        <v>13</v>
      </c>
      <c r="D8314" s="4" t="s">
        <v>10</v>
      </c>
      <c r="E8314" s="4" t="s">
        <v>10</v>
      </c>
      <c r="F8314" s="4" t="s">
        <v>10</v>
      </c>
      <c r="G8314" s="4" t="s">
        <v>10</v>
      </c>
      <c r="H8314" s="4" t="s">
        <v>10</v>
      </c>
      <c r="I8314" s="4" t="s">
        <v>6</v>
      </c>
      <c r="J8314" s="4" t="s">
        <v>24</v>
      </c>
      <c r="K8314" s="4" t="s">
        <v>24</v>
      </c>
      <c r="L8314" s="4" t="s">
        <v>24</v>
      </c>
      <c r="M8314" s="4" t="s">
        <v>9</v>
      </c>
      <c r="N8314" s="4" t="s">
        <v>9</v>
      </c>
      <c r="O8314" s="4" t="s">
        <v>24</v>
      </c>
      <c r="P8314" s="4" t="s">
        <v>24</v>
      </c>
      <c r="Q8314" s="4" t="s">
        <v>24</v>
      </c>
      <c r="R8314" s="4" t="s">
        <v>24</v>
      </c>
      <c r="S8314" s="4" t="s">
        <v>13</v>
      </c>
    </row>
    <row r="8315" spans="1:15">
      <c r="A8315" t="n">
        <v>64581</v>
      </c>
      <c r="B8315" s="66" t="n">
        <v>39</v>
      </c>
      <c r="C8315" s="7" t="n">
        <v>12</v>
      </c>
      <c r="D8315" s="7" t="n">
        <v>65533</v>
      </c>
      <c r="E8315" s="7" t="n">
        <v>206</v>
      </c>
      <c r="F8315" s="7" t="n">
        <v>0</v>
      </c>
      <c r="G8315" s="7" t="n">
        <v>29</v>
      </c>
      <c r="H8315" s="7" t="n">
        <v>1</v>
      </c>
      <c r="I8315" s="7" t="s">
        <v>12</v>
      </c>
      <c r="J8315" s="7" t="n">
        <v>0</v>
      </c>
      <c r="K8315" s="7" t="n">
        <v>0</v>
      </c>
      <c r="L8315" s="7" t="n">
        <v>0</v>
      </c>
      <c r="M8315" s="7" t="n">
        <v>0</v>
      </c>
      <c r="N8315" s="7" t="n">
        <v>0</v>
      </c>
      <c r="O8315" s="7" t="n">
        <v>0</v>
      </c>
      <c r="P8315" s="7" t="n">
        <v>1</v>
      </c>
      <c r="Q8315" s="7" t="n">
        <v>1</v>
      </c>
      <c r="R8315" s="7" t="n">
        <v>1</v>
      </c>
      <c r="S8315" s="7" t="n">
        <v>255</v>
      </c>
    </row>
    <row r="8316" spans="1:15">
      <c r="A8316" t="s">
        <v>4</v>
      </c>
      <c r="B8316" s="4" t="s">
        <v>5</v>
      </c>
      <c r="C8316" s="4" t="s">
        <v>13</v>
      </c>
      <c r="D8316" s="4" t="s">
        <v>10</v>
      </c>
      <c r="E8316" s="4" t="s">
        <v>24</v>
      </c>
      <c r="F8316" s="4" t="s">
        <v>10</v>
      </c>
      <c r="G8316" s="4" t="s">
        <v>9</v>
      </c>
      <c r="H8316" s="4" t="s">
        <v>9</v>
      </c>
      <c r="I8316" s="4" t="s">
        <v>10</v>
      </c>
      <c r="J8316" s="4" t="s">
        <v>10</v>
      </c>
      <c r="K8316" s="4" t="s">
        <v>9</v>
      </c>
      <c r="L8316" s="4" t="s">
        <v>9</v>
      </c>
      <c r="M8316" s="4" t="s">
        <v>9</v>
      </c>
      <c r="N8316" s="4" t="s">
        <v>9</v>
      </c>
      <c r="O8316" s="4" t="s">
        <v>6</v>
      </c>
    </row>
    <row r="8317" spans="1:15">
      <c r="A8317" t="n">
        <v>64631</v>
      </c>
      <c r="B8317" s="15" t="n">
        <v>50</v>
      </c>
      <c r="C8317" s="7" t="n">
        <v>0</v>
      </c>
      <c r="D8317" s="7" t="n">
        <v>4522</v>
      </c>
      <c r="E8317" s="7" t="n">
        <v>1</v>
      </c>
      <c r="F8317" s="7" t="n">
        <v>500</v>
      </c>
      <c r="G8317" s="7" t="n">
        <v>0</v>
      </c>
      <c r="H8317" s="7" t="n">
        <v>0</v>
      </c>
      <c r="I8317" s="7" t="n">
        <v>0</v>
      </c>
      <c r="J8317" s="7" t="n">
        <v>65533</v>
      </c>
      <c r="K8317" s="7" t="n">
        <v>0</v>
      </c>
      <c r="L8317" s="7" t="n">
        <v>0</v>
      </c>
      <c r="M8317" s="7" t="n">
        <v>0</v>
      </c>
      <c r="N8317" s="7" t="n">
        <v>0</v>
      </c>
      <c r="O8317" s="7" t="s">
        <v>12</v>
      </c>
    </row>
    <row r="8318" spans="1:15">
      <c r="A8318" t="s">
        <v>4</v>
      </c>
      <c r="B8318" s="4" t="s">
        <v>5</v>
      </c>
      <c r="C8318" s="4" t="s">
        <v>10</v>
      </c>
    </row>
    <row r="8319" spans="1:15">
      <c r="A8319" t="n">
        <v>64670</v>
      </c>
      <c r="B8319" s="32" t="n">
        <v>16</v>
      </c>
      <c r="C8319" s="7" t="n">
        <v>1000</v>
      </c>
    </row>
    <row r="8320" spans="1:15">
      <c r="A8320" t="s">
        <v>4</v>
      </c>
      <c r="B8320" s="4" t="s">
        <v>5</v>
      </c>
      <c r="C8320" s="4" t="s">
        <v>10</v>
      </c>
      <c r="D8320" s="4" t="s">
        <v>13</v>
      </c>
      <c r="E8320" s="4" t="s">
        <v>6</v>
      </c>
      <c r="F8320" s="4" t="s">
        <v>24</v>
      </c>
      <c r="G8320" s="4" t="s">
        <v>24</v>
      </c>
      <c r="H8320" s="4" t="s">
        <v>24</v>
      </c>
    </row>
    <row r="8321" spans="1:19">
      <c r="A8321" t="n">
        <v>64673</v>
      </c>
      <c r="B8321" s="55" t="n">
        <v>48</v>
      </c>
      <c r="C8321" s="7" t="n">
        <v>29</v>
      </c>
      <c r="D8321" s="7" t="n">
        <v>0</v>
      </c>
      <c r="E8321" s="7" t="s">
        <v>54</v>
      </c>
      <c r="F8321" s="7" t="n">
        <v>0.5</v>
      </c>
      <c r="G8321" s="7" t="n">
        <v>1</v>
      </c>
      <c r="H8321" s="7" t="n">
        <v>0</v>
      </c>
    </row>
    <row r="8322" spans="1:19">
      <c r="A8322" t="s">
        <v>4</v>
      </c>
      <c r="B8322" s="4" t="s">
        <v>5</v>
      </c>
      <c r="C8322" s="4" t="s">
        <v>10</v>
      </c>
    </row>
    <row r="8323" spans="1:19">
      <c r="A8323" t="n">
        <v>64697</v>
      </c>
      <c r="B8323" s="32" t="n">
        <v>16</v>
      </c>
      <c r="C8323" s="7" t="n">
        <v>500</v>
      </c>
    </row>
    <row r="8324" spans="1:19">
      <c r="A8324" t="s">
        <v>4</v>
      </c>
      <c r="B8324" s="4" t="s">
        <v>5</v>
      </c>
      <c r="C8324" s="4" t="s">
        <v>13</v>
      </c>
      <c r="D8324" s="4" t="s">
        <v>10</v>
      </c>
      <c r="E8324" s="4" t="s">
        <v>10</v>
      </c>
    </row>
    <row r="8325" spans="1:19">
      <c r="A8325" t="n">
        <v>64700</v>
      </c>
      <c r="B8325" s="15" t="n">
        <v>50</v>
      </c>
      <c r="C8325" s="7" t="n">
        <v>1</v>
      </c>
      <c r="D8325" s="7" t="n">
        <v>4522</v>
      </c>
      <c r="E8325" s="7" t="n">
        <v>1000</v>
      </c>
    </row>
    <row r="8326" spans="1:19">
      <c r="A8326" t="s">
        <v>4</v>
      </c>
      <c r="B8326" s="4" t="s">
        <v>5</v>
      </c>
      <c r="C8326" s="4" t="s">
        <v>13</v>
      </c>
      <c r="D8326" s="4" t="s">
        <v>10</v>
      </c>
      <c r="E8326" s="4" t="s">
        <v>24</v>
      </c>
      <c r="F8326" s="4" t="s">
        <v>10</v>
      </c>
      <c r="G8326" s="4" t="s">
        <v>9</v>
      </c>
      <c r="H8326" s="4" t="s">
        <v>9</v>
      </c>
      <c r="I8326" s="4" t="s">
        <v>10</v>
      </c>
      <c r="J8326" s="4" t="s">
        <v>10</v>
      </c>
      <c r="K8326" s="4" t="s">
        <v>9</v>
      </c>
      <c r="L8326" s="4" t="s">
        <v>9</v>
      </c>
      <c r="M8326" s="4" t="s">
        <v>9</v>
      </c>
      <c r="N8326" s="4" t="s">
        <v>9</v>
      </c>
      <c r="O8326" s="4" t="s">
        <v>6</v>
      </c>
    </row>
    <row r="8327" spans="1:19">
      <c r="A8327" t="n">
        <v>64706</v>
      </c>
      <c r="B8327" s="15" t="n">
        <v>50</v>
      </c>
      <c r="C8327" s="7" t="n">
        <v>0</v>
      </c>
      <c r="D8327" s="7" t="n">
        <v>5313</v>
      </c>
      <c r="E8327" s="7" t="n">
        <v>1</v>
      </c>
      <c r="F8327" s="7" t="n">
        <v>0</v>
      </c>
      <c r="G8327" s="7" t="n">
        <v>0</v>
      </c>
      <c r="H8327" s="7" t="n">
        <v>1077936128</v>
      </c>
      <c r="I8327" s="7" t="n">
        <v>0</v>
      </c>
      <c r="J8327" s="7" t="n">
        <v>65533</v>
      </c>
      <c r="K8327" s="7" t="n">
        <v>0</v>
      </c>
      <c r="L8327" s="7" t="n">
        <v>0</v>
      </c>
      <c r="M8327" s="7" t="n">
        <v>0</v>
      </c>
      <c r="N8327" s="7" t="n">
        <v>0</v>
      </c>
      <c r="O8327" s="7" t="s">
        <v>12</v>
      </c>
    </row>
    <row r="8328" spans="1:19">
      <c r="A8328" t="s">
        <v>4</v>
      </c>
      <c r="B8328" s="4" t="s">
        <v>5</v>
      </c>
      <c r="C8328" s="4" t="s">
        <v>10</v>
      </c>
    </row>
    <row r="8329" spans="1:19">
      <c r="A8329" t="n">
        <v>64745</v>
      </c>
      <c r="B8329" s="32" t="n">
        <v>16</v>
      </c>
      <c r="C8329" s="7" t="n">
        <v>1000</v>
      </c>
    </row>
    <row r="8330" spans="1:19">
      <c r="A8330" t="s">
        <v>4</v>
      </c>
      <c r="B8330" s="4" t="s">
        <v>5</v>
      </c>
      <c r="C8330" s="4" t="s">
        <v>10</v>
      </c>
      <c r="D8330" s="4" t="s">
        <v>9</v>
      </c>
      <c r="E8330" s="4" t="s">
        <v>9</v>
      </c>
      <c r="F8330" s="4" t="s">
        <v>9</v>
      </c>
      <c r="G8330" s="4" t="s">
        <v>9</v>
      </c>
      <c r="H8330" s="4" t="s">
        <v>10</v>
      </c>
      <c r="I8330" s="4" t="s">
        <v>13</v>
      </c>
    </row>
    <row r="8331" spans="1:19">
      <c r="A8331" t="n">
        <v>64748</v>
      </c>
      <c r="B8331" s="88" t="n">
        <v>66</v>
      </c>
      <c r="C8331" s="7" t="n">
        <v>29</v>
      </c>
      <c r="D8331" s="7" t="n">
        <v>1065353216</v>
      </c>
      <c r="E8331" s="7" t="n">
        <v>1065353216</v>
      </c>
      <c r="F8331" s="7" t="n">
        <v>1065353216</v>
      </c>
      <c r="G8331" s="7" t="n">
        <v>0</v>
      </c>
      <c r="H8331" s="7" t="n">
        <v>300</v>
      </c>
      <c r="I8331" s="7" t="n">
        <v>3</v>
      </c>
    </row>
    <row r="8332" spans="1:19">
      <c r="A8332" t="s">
        <v>4</v>
      </c>
      <c r="B8332" s="4" t="s">
        <v>5</v>
      </c>
      <c r="C8332" s="4" t="s">
        <v>13</v>
      </c>
      <c r="D8332" s="4" t="s">
        <v>10</v>
      </c>
      <c r="E8332" s="4" t="s">
        <v>10</v>
      </c>
      <c r="F8332" s="4" t="s">
        <v>9</v>
      </c>
    </row>
    <row r="8333" spans="1:19">
      <c r="A8333" t="n">
        <v>64770</v>
      </c>
      <c r="B8333" s="40" t="n">
        <v>84</v>
      </c>
      <c r="C8333" s="7" t="n">
        <v>1</v>
      </c>
      <c r="D8333" s="7" t="n">
        <v>0</v>
      </c>
      <c r="E8333" s="7" t="n">
        <v>2500</v>
      </c>
      <c r="F8333" s="7" t="n">
        <v>0</v>
      </c>
    </row>
    <row r="8334" spans="1:19">
      <c r="A8334" t="s">
        <v>4</v>
      </c>
      <c r="B8334" s="4" t="s">
        <v>5</v>
      </c>
      <c r="C8334" s="4" t="s">
        <v>10</v>
      </c>
    </row>
    <row r="8335" spans="1:19">
      <c r="A8335" t="n">
        <v>64780</v>
      </c>
      <c r="B8335" s="32" t="n">
        <v>16</v>
      </c>
      <c r="C8335" s="7" t="n">
        <v>2500</v>
      </c>
    </row>
    <row r="8336" spans="1:19">
      <c r="A8336" t="s">
        <v>4</v>
      </c>
      <c r="B8336" s="4" t="s">
        <v>5</v>
      </c>
      <c r="C8336" s="4" t="s">
        <v>13</v>
      </c>
      <c r="D8336" s="4" t="s">
        <v>10</v>
      </c>
      <c r="E8336" s="4" t="s">
        <v>24</v>
      </c>
    </row>
    <row r="8337" spans="1:15">
      <c r="A8337" t="n">
        <v>64783</v>
      </c>
      <c r="B8337" s="22" t="n">
        <v>58</v>
      </c>
      <c r="C8337" s="7" t="n">
        <v>101</v>
      </c>
      <c r="D8337" s="7" t="n">
        <v>500</v>
      </c>
      <c r="E8337" s="7" t="n">
        <v>1</v>
      </c>
    </row>
    <row r="8338" spans="1:15">
      <c r="A8338" t="s">
        <v>4</v>
      </c>
      <c r="B8338" s="4" t="s">
        <v>5</v>
      </c>
      <c r="C8338" s="4" t="s">
        <v>13</v>
      </c>
      <c r="D8338" s="4" t="s">
        <v>10</v>
      </c>
    </row>
    <row r="8339" spans="1:15">
      <c r="A8339" t="n">
        <v>64791</v>
      </c>
      <c r="B8339" s="22" t="n">
        <v>58</v>
      </c>
      <c r="C8339" s="7" t="n">
        <v>254</v>
      </c>
      <c r="D8339" s="7" t="n">
        <v>0</v>
      </c>
    </row>
    <row r="8340" spans="1:15">
      <c r="A8340" t="s">
        <v>4</v>
      </c>
      <c r="B8340" s="4" t="s">
        <v>5</v>
      </c>
      <c r="C8340" s="4" t="s">
        <v>13</v>
      </c>
      <c r="D8340" s="4" t="s">
        <v>13</v>
      </c>
      <c r="E8340" s="4" t="s">
        <v>24</v>
      </c>
      <c r="F8340" s="4" t="s">
        <v>24</v>
      </c>
      <c r="G8340" s="4" t="s">
        <v>24</v>
      </c>
      <c r="H8340" s="4" t="s">
        <v>10</v>
      </c>
    </row>
    <row r="8341" spans="1:15">
      <c r="A8341" t="n">
        <v>64795</v>
      </c>
      <c r="B8341" s="39" t="n">
        <v>45</v>
      </c>
      <c r="C8341" s="7" t="n">
        <v>2</v>
      </c>
      <c r="D8341" s="7" t="n">
        <v>3</v>
      </c>
      <c r="E8341" s="7" t="n">
        <v>-5.13000011444092</v>
      </c>
      <c r="F8341" s="7" t="n">
        <v>14.4399995803833</v>
      </c>
      <c r="G8341" s="7" t="n">
        <v>-187.960006713867</v>
      </c>
      <c r="H8341" s="7" t="n">
        <v>0</v>
      </c>
    </row>
    <row r="8342" spans="1:15">
      <c r="A8342" t="s">
        <v>4</v>
      </c>
      <c r="B8342" s="4" t="s">
        <v>5</v>
      </c>
      <c r="C8342" s="4" t="s">
        <v>13</v>
      </c>
      <c r="D8342" s="4" t="s">
        <v>13</v>
      </c>
      <c r="E8342" s="4" t="s">
        <v>24</v>
      </c>
      <c r="F8342" s="4" t="s">
        <v>24</v>
      </c>
      <c r="G8342" s="4" t="s">
        <v>24</v>
      </c>
      <c r="H8342" s="4" t="s">
        <v>10</v>
      </c>
      <c r="I8342" s="4" t="s">
        <v>13</v>
      </c>
    </row>
    <row r="8343" spans="1:15">
      <c r="A8343" t="n">
        <v>64812</v>
      </c>
      <c r="B8343" s="39" t="n">
        <v>45</v>
      </c>
      <c r="C8343" s="7" t="n">
        <v>4</v>
      </c>
      <c r="D8343" s="7" t="n">
        <v>3</v>
      </c>
      <c r="E8343" s="7" t="n">
        <v>1.20000004768372</v>
      </c>
      <c r="F8343" s="7" t="n">
        <v>118.480003356934</v>
      </c>
      <c r="G8343" s="7" t="n">
        <v>0</v>
      </c>
      <c r="H8343" s="7" t="n">
        <v>0</v>
      </c>
      <c r="I8343" s="7" t="n">
        <v>0</v>
      </c>
    </row>
    <row r="8344" spans="1:15">
      <c r="A8344" t="s">
        <v>4</v>
      </c>
      <c r="B8344" s="4" t="s">
        <v>5</v>
      </c>
      <c r="C8344" s="4" t="s">
        <v>13</v>
      </c>
      <c r="D8344" s="4" t="s">
        <v>13</v>
      </c>
      <c r="E8344" s="4" t="s">
        <v>24</v>
      </c>
      <c r="F8344" s="4" t="s">
        <v>10</v>
      </c>
    </row>
    <row r="8345" spans="1:15">
      <c r="A8345" t="n">
        <v>64830</v>
      </c>
      <c r="B8345" s="39" t="n">
        <v>45</v>
      </c>
      <c r="C8345" s="7" t="n">
        <v>5</v>
      </c>
      <c r="D8345" s="7" t="n">
        <v>3</v>
      </c>
      <c r="E8345" s="7" t="n">
        <v>3</v>
      </c>
      <c r="F8345" s="7" t="n">
        <v>0</v>
      </c>
    </row>
    <row r="8346" spans="1:15">
      <c r="A8346" t="s">
        <v>4</v>
      </c>
      <c r="B8346" s="4" t="s">
        <v>5</v>
      </c>
      <c r="C8346" s="4" t="s">
        <v>13</v>
      </c>
      <c r="D8346" s="4" t="s">
        <v>13</v>
      </c>
      <c r="E8346" s="4" t="s">
        <v>24</v>
      </c>
      <c r="F8346" s="4" t="s">
        <v>10</v>
      </c>
    </row>
    <row r="8347" spans="1:15">
      <c r="A8347" t="n">
        <v>64839</v>
      </c>
      <c r="B8347" s="39" t="n">
        <v>45</v>
      </c>
      <c r="C8347" s="7" t="n">
        <v>11</v>
      </c>
      <c r="D8347" s="7" t="n">
        <v>3</v>
      </c>
      <c r="E8347" s="7" t="n">
        <v>37.0999984741211</v>
      </c>
      <c r="F8347" s="7" t="n">
        <v>0</v>
      </c>
    </row>
    <row r="8348" spans="1:15">
      <c r="A8348" t="s">
        <v>4</v>
      </c>
      <c r="B8348" s="4" t="s">
        <v>5</v>
      </c>
      <c r="C8348" s="4" t="s">
        <v>13</v>
      </c>
      <c r="D8348" s="4" t="s">
        <v>13</v>
      </c>
      <c r="E8348" s="4" t="s">
        <v>24</v>
      </c>
      <c r="F8348" s="4" t="s">
        <v>10</v>
      </c>
    </row>
    <row r="8349" spans="1:15">
      <c r="A8349" t="n">
        <v>64848</v>
      </c>
      <c r="B8349" s="39" t="n">
        <v>45</v>
      </c>
      <c r="C8349" s="7" t="n">
        <v>5</v>
      </c>
      <c r="D8349" s="7" t="n">
        <v>3</v>
      </c>
      <c r="E8349" s="7" t="n">
        <v>2.70000004768372</v>
      </c>
      <c r="F8349" s="7" t="n">
        <v>3000</v>
      </c>
    </row>
    <row r="8350" spans="1:15">
      <c r="A8350" t="s">
        <v>4</v>
      </c>
      <c r="B8350" s="4" t="s">
        <v>5</v>
      </c>
      <c r="C8350" s="4" t="s">
        <v>13</v>
      </c>
      <c r="D8350" s="4" t="s">
        <v>10</v>
      </c>
    </row>
    <row r="8351" spans="1:15">
      <c r="A8351" t="n">
        <v>64857</v>
      </c>
      <c r="B8351" s="22" t="n">
        <v>58</v>
      </c>
      <c r="C8351" s="7" t="n">
        <v>255</v>
      </c>
      <c r="D8351" s="7" t="n">
        <v>0</v>
      </c>
    </row>
    <row r="8352" spans="1:15">
      <c r="A8352" t="s">
        <v>4</v>
      </c>
      <c r="B8352" s="4" t="s">
        <v>5</v>
      </c>
      <c r="C8352" s="4" t="s">
        <v>10</v>
      </c>
      <c r="D8352" s="4" t="s">
        <v>10</v>
      </c>
      <c r="E8352" s="4" t="s">
        <v>10</v>
      </c>
    </row>
    <row r="8353" spans="1:9">
      <c r="A8353" t="n">
        <v>64861</v>
      </c>
      <c r="B8353" s="45" t="n">
        <v>61</v>
      </c>
      <c r="C8353" s="7" t="n">
        <v>5</v>
      </c>
      <c r="D8353" s="7" t="n">
        <v>0</v>
      </c>
      <c r="E8353" s="7" t="n">
        <v>1000</v>
      </c>
    </row>
    <row r="8354" spans="1:9">
      <c r="A8354" t="s">
        <v>4</v>
      </c>
      <c r="B8354" s="4" t="s">
        <v>5</v>
      </c>
      <c r="C8354" s="4" t="s">
        <v>10</v>
      </c>
    </row>
    <row r="8355" spans="1:9">
      <c r="A8355" t="n">
        <v>64868</v>
      </c>
      <c r="B8355" s="32" t="n">
        <v>16</v>
      </c>
      <c r="C8355" s="7" t="n">
        <v>300</v>
      </c>
    </row>
    <row r="8356" spans="1:9">
      <c r="A8356" t="s">
        <v>4</v>
      </c>
      <c r="B8356" s="4" t="s">
        <v>5</v>
      </c>
      <c r="C8356" s="4" t="s">
        <v>13</v>
      </c>
      <c r="D8356" s="4" t="s">
        <v>10</v>
      </c>
      <c r="E8356" s="4" t="s">
        <v>6</v>
      </c>
    </row>
    <row r="8357" spans="1:9">
      <c r="A8357" t="n">
        <v>64871</v>
      </c>
      <c r="B8357" s="48" t="n">
        <v>51</v>
      </c>
      <c r="C8357" s="7" t="n">
        <v>4</v>
      </c>
      <c r="D8357" s="7" t="n">
        <v>5</v>
      </c>
      <c r="E8357" s="7" t="s">
        <v>142</v>
      </c>
    </row>
    <row r="8358" spans="1:9">
      <c r="A8358" t="s">
        <v>4</v>
      </c>
      <c r="B8358" s="4" t="s">
        <v>5</v>
      </c>
      <c r="C8358" s="4" t="s">
        <v>10</v>
      </c>
    </row>
    <row r="8359" spans="1:9">
      <c r="A8359" t="n">
        <v>64884</v>
      </c>
      <c r="B8359" s="32" t="n">
        <v>16</v>
      </c>
      <c r="C8359" s="7" t="n">
        <v>0</v>
      </c>
    </row>
    <row r="8360" spans="1:9">
      <c r="A8360" t="s">
        <v>4</v>
      </c>
      <c r="B8360" s="4" t="s">
        <v>5</v>
      </c>
      <c r="C8360" s="4" t="s">
        <v>10</v>
      </c>
      <c r="D8360" s="4" t="s">
        <v>13</v>
      </c>
      <c r="E8360" s="4" t="s">
        <v>9</v>
      </c>
      <c r="F8360" s="4" t="s">
        <v>81</v>
      </c>
      <c r="G8360" s="4" t="s">
        <v>13</v>
      </c>
      <c r="H8360" s="4" t="s">
        <v>13</v>
      </c>
    </row>
    <row r="8361" spans="1:9">
      <c r="A8361" t="n">
        <v>64887</v>
      </c>
      <c r="B8361" s="49" t="n">
        <v>26</v>
      </c>
      <c r="C8361" s="7" t="n">
        <v>5</v>
      </c>
      <c r="D8361" s="7" t="n">
        <v>17</v>
      </c>
      <c r="E8361" s="7" t="n">
        <v>3371</v>
      </c>
      <c r="F8361" s="7" t="s">
        <v>603</v>
      </c>
      <c r="G8361" s="7" t="n">
        <v>2</v>
      </c>
      <c r="H8361" s="7" t="n">
        <v>0</v>
      </c>
    </row>
    <row r="8362" spans="1:9">
      <c r="A8362" t="s">
        <v>4</v>
      </c>
      <c r="B8362" s="4" t="s">
        <v>5</v>
      </c>
    </row>
    <row r="8363" spans="1:9">
      <c r="A8363" t="n">
        <v>64907</v>
      </c>
      <c r="B8363" s="50" t="n">
        <v>28</v>
      </c>
    </row>
    <row r="8364" spans="1:9">
      <c r="A8364" t="s">
        <v>4</v>
      </c>
      <c r="B8364" s="4" t="s">
        <v>5</v>
      </c>
      <c r="C8364" s="4" t="s">
        <v>13</v>
      </c>
      <c r="D8364" s="4" t="s">
        <v>10</v>
      </c>
      <c r="E8364" s="4" t="s">
        <v>6</v>
      </c>
      <c r="F8364" s="4" t="s">
        <v>6</v>
      </c>
      <c r="G8364" s="4" t="s">
        <v>6</v>
      </c>
      <c r="H8364" s="4" t="s">
        <v>6</v>
      </c>
    </row>
    <row r="8365" spans="1:9">
      <c r="A8365" t="n">
        <v>64908</v>
      </c>
      <c r="B8365" s="48" t="n">
        <v>51</v>
      </c>
      <c r="C8365" s="7" t="n">
        <v>3</v>
      </c>
      <c r="D8365" s="7" t="n">
        <v>0</v>
      </c>
      <c r="E8365" s="7" t="s">
        <v>186</v>
      </c>
      <c r="F8365" s="7" t="s">
        <v>78</v>
      </c>
      <c r="G8365" s="7" t="s">
        <v>79</v>
      </c>
      <c r="H8365" s="7" t="s">
        <v>78</v>
      </c>
    </row>
    <row r="8366" spans="1:9">
      <c r="A8366" t="s">
        <v>4</v>
      </c>
      <c r="B8366" s="4" t="s">
        <v>5</v>
      </c>
      <c r="C8366" s="4" t="s">
        <v>10</v>
      </c>
      <c r="D8366" s="4" t="s">
        <v>13</v>
      </c>
      <c r="E8366" s="4" t="s">
        <v>13</v>
      </c>
      <c r="F8366" s="4" t="s">
        <v>6</v>
      </c>
    </row>
    <row r="8367" spans="1:9">
      <c r="A8367" t="n">
        <v>64921</v>
      </c>
      <c r="B8367" s="19" t="n">
        <v>20</v>
      </c>
      <c r="C8367" s="7" t="n">
        <v>0</v>
      </c>
      <c r="D8367" s="7" t="n">
        <v>2</v>
      </c>
      <c r="E8367" s="7" t="n">
        <v>10</v>
      </c>
      <c r="F8367" s="7" t="s">
        <v>133</v>
      </c>
    </row>
    <row r="8368" spans="1:9">
      <c r="A8368" t="s">
        <v>4</v>
      </c>
      <c r="B8368" s="4" t="s">
        <v>5</v>
      </c>
      <c r="C8368" s="4" t="s">
        <v>10</v>
      </c>
    </row>
    <row r="8369" spans="1:8">
      <c r="A8369" t="n">
        <v>64942</v>
      </c>
      <c r="B8369" s="32" t="n">
        <v>16</v>
      </c>
      <c r="C8369" s="7" t="n">
        <v>500</v>
      </c>
    </row>
    <row r="8370" spans="1:8">
      <c r="A8370" t="s">
        <v>4</v>
      </c>
      <c r="B8370" s="4" t="s">
        <v>5</v>
      </c>
      <c r="C8370" s="4" t="s">
        <v>13</v>
      </c>
      <c r="D8370" s="4" t="s">
        <v>10</v>
      </c>
      <c r="E8370" s="4" t="s">
        <v>6</v>
      </c>
    </row>
    <row r="8371" spans="1:8">
      <c r="A8371" t="n">
        <v>64945</v>
      </c>
      <c r="B8371" s="48" t="n">
        <v>51</v>
      </c>
      <c r="C8371" s="7" t="n">
        <v>4</v>
      </c>
      <c r="D8371" s="7" t="n">
        <v>0</v>
      </c>
      <c r="E8371" s="7" t="s">
        <v>344</v>
      </c>
    </row>
    <row r="8372" spans="1:8">
      <c r="A8372" t="s">
        <v>4</v>
      </c>
      <c r="B8372" s="4" t="s">
        <v>5</v>
      </c>
      <c r="C8372" s="4" t="s">
        <v>10</v>
      </c>
    </row>
    <row r="8373" spans="1:8">
      <c r="A8373" t="n">
        <v>64959</v>
      </c>
      <c r="B8373" s="32" t="n">
        <v>16</v>
      </c>
      <c r="C8373" s="7" t="n">
        <v>0</v>
      </c>
    </row>
    <row r="8374" spans="1:8">
      <c r="A8374" t="s">
        <v>4</v>
      </c>
      <c r="B8374" s="4" t="s">
        <v>5</v>
      </c>
      <c r="C8374" s="4" t="s">
        <v>10</v>
      </c>
      <c r="D8374" s="4" t="s">
        <v>13</v>
      </c>
      <c r="E8374" s="4" t="s">
        <v>9</v>
      </c>
      <c r="F8374" s="4" t="s">
        <v>81</v>
      </c>
      <c r="G8374" s="4" t="s">
        <v>13</v>
      </c>
      <c r="H8374" s="4" t="s">
        <v>13</v>
      </c>
    </row>
    <row r="8375" spans="1:8">
      <c r="A8375" t="n">
        <v>64962</v>
      </c>
      <c r="B8375" s="49" t="n">
        <v>26</v>
      </c>
      <c r="C8375" s="7" t="n">
        <v>0</v>
      </c>
      <c r="D8375" s="7" t="n">
        <v>17</v>
      </c>
      <c r="E8375" s="7" t="n">
        <v>52717</v>
      </c>
      <c r="F8375" s="7" t="s">
        <v>604</v>
      </c>
      <c r="G8375" s="7" t="n">
        <v>2</v>
      </c>
      <c r="H8375" s="7" t="n">
        <v>0</v>
      </c>
    </row>
    <row r="8376" spans="1:8">
      <c r="A8376" t="s">
        <v>4</v>
      </c>
      <c r="B8376" s="4" t="s">
        <v>5</v>
      </c>
    </row>
    <row r="8377" spans="1:8">
      <c r="A8377" t="n">
        <v>64981</v>
      </c>
      <c r="B8377" s="50" t="n">
        <v>28</v>
      </c>
    </row>
    <row r="8378" spans="1:8">
      <c r="A8378" t="s">
        <v>4</v>
      </c>
      <c r="B8378" s="4" t="s">
        <v>5</v>
      </c>
      <c r="C8378" s="4" t="s">
        <v>10</v>
      </c>
      <c r="D8378" s="4" t="s">
        <v>13</v>
      </c>
      <c r="E8378" s="4" t="s">
        <v>6</v>
      </c>
      <c r="F8378" s="4" t="s">
        <v>24</v>
      </c>
      <c r="G8378" s="4" t="s">
        <v>24</v>
      </c>
      <c r="H8378" s="4" t="s">
        <v>24</v>
      </c>
    </row>
    <row r="8379" spans="1:8">
      <c r="A8379" t="n">
        <v>64982</v>
      </c>
      <c r="B8379" s="55" t="n">
        <v>48</v>
      </c>
      <c r="C8379" s="7" t="n">
        <v>0</v>
      </c>
      <c r="D8379" s="7" t="n">
        <v>0</v>
      </c>
      <c r="E8379" s="7" t="s">
        <v>227</v>
      </c>
      <c r="F8379" s="7" t="n">
        <v>-1</v>
      </c>
      <c r="G8379" s="7" t="n">
        <v>1</v>
      </c>
      <c r="H8379" s="7" t="n">
        <v>0</v>
      </c>
    </row>
    <row r="8380" spans="1:8">
      <c r="A8380" t="s">
        <v>4</v>
      </c>
      <c r="B8380" s="4" t="s">
        <v>5</v>
      </c>
      <c r="C8380" s="4" t="s">
        <v>10</v>
      </c>
      <c r="D8380" s="4" t="s">
        <v>10</v>
      </c>
      <c r="E8380" s="4" t="s">
        <v>10</v>
      </c>
    </row>
    <row r="8381" spans="1:8">
      <c r="A8381" t="n">
        <v>65013</v>
      </c>
      <c r="B8381" s="45" t="n">
        <v>61</v>
      </c>
      <c r="C8381" s="7" t="n">
        <v>61489</v>
      </c>
      <c r="D8381" s="7" t="n">
        <v>0</v>
      </c>
      <c r="E8381" s="7" t="n">
        <v>1000</v>
      </c>
    </row>
    <row r="8382" spans="1:8">
      <c r="A8382" t="s">
        <v>4</v>
      </c>
      <c r="B8382" s="4" t="s">
        <v>5</v>
      </c>
      <c r="C8382" s="4" t="s">
        <v>10</v>
      </c>
      <c r="D8382" s="4" t="s">
        <v>10</v>
      </c>
      <c r="E8382" s="4" t="s">
        <v>10</v>
      </c>
    </row>
    <row r="8383" spans="1:8">
      <c r="A8383" t="n">
        <v>65020</v>
      </c>
      <c r="B8383" s="45" t="n">
        <v>61</v>
      </c>
      <c r="C8383" s="7" t="n">
        <v>61490</v>
      </c>
      <c r="D8383" s="7" t="n">
        <v>0</v>
      </c>
      <c r="E8383" s="7" t="n">
        <v>1000</v>
      </c>
    </row>
    <row r="8384" spans="1:8">
      <c r="A8384" t="s">
        <v>4</v>
      </c>
      <c r="B8384" s="4" t="s">
        <v>5</v>
      </c>
      <c r="C8384" s="4" t="s">
        <v>10</v>
      </c>
      <c r="D8384" s="4" t="s">
        <v>10</v>
      </c>
      <c r="E8384" s="4" t="s">
        <v>10</v>
      </c>
    </row>
    <row r="8385" spans="1:8">
      <c r="A8385" t="n">
        <v>65027</v>
      </c>
      <c r="B8385" s="45" t="n">
        <v>61</v>
      </c>
      <c r="C8385" s="7" t="n">
        <v>61488</v>
      </c>
      <c r="D8385" s="7" t="n">
        <v>0</v>
      </c>
      <c r="E8385" s="7" t="n">
        <v>1000</v>
      </c>
    </row>
    <row r="8386" spans="1:8">
      <c r="A8386" t="s">
        <v>4</v>
      </c>
      <c r="B8386" s="4" t="s">
        <v>5</v>
      </c>
      <c r="C8386" s="4" t="s">
        <v>10</v>
      </c>
      <c r="D8386" s="4" t="s">
        <v>10</v>
      </c>
      <c r="E8386" s="4" t="s">
        <v>10</v>
      </c>
    </row>
    <row r="8387" spans="1:8">
      <c r="A8387" t="n">
        <v>65034</v>
      </c>
      <c r="B8387" s="45" t="n">
        <v>61</v>
      </c>
      <c r="C8387" s="7" t="n">
        <v>3</v>
      </c>
      <c r="D8387" s="7" t="n">
        <v>0</v>
      </c>
      <c r="E8387" s="7" t="n">
        <v>1000</v>
      </c>
    </row>
    <row r="8388" spans="1:8">
      <c r="A8388" t="s">
        <v>4</v>
      </c>
      <c r="B8388" s="4" t="s">
        <v>5</v>
      </c>
      <c r="C8388" s="4" t="s">
        <v>10</v>
      </c>
      <c r="D8388" s="4" t="s">
        <v>10</v>
      </c>
      <c r="E8388" s="4" t="s">
        <v>10</v>
      </c>
    </row>
    <row r="8389" spans="1:8">
      <c r="A8389" t="n">
        <v>65041</v>
      </c>
      <c r="B8389" s="45" t="n">
        <v>61</v>
      </c>
      <c r="C8389" s="7" t="n">
        <v>6</v>
      </c>
      <c r="D8389" s="7" t="n">
        <v>0</v>
      </c>
      <c r="E8389" s="7" t="n">
        <v>1000</v>
      </c>
    </row>
    <row r="8390" spans="1:8">
      <c r="A8390" t="s">
        <v>4</v>
      </c>
      <c r="B8390" s="4" t="s">
        <v>5</v>
      </c>
      <c r="C8390" s="4" t="s">
        <v>10</v>
      </c>
      <c r="D8390" s="4" t="s">
        <v>10</v>
      </c>
      <c r="E8390" s="4" t="s">
        <v>10</v>
      </c>
    </row>
    <row r="8391" spans="1:8">
      <c r="A8391" t="n">
        <v>65048</v>
      </c>
      <c r="B8391" s="45" t="n">
        <v>61</v>
      </c>
      <c r="C8391" s="7" t="n">
        <v>7032</v>
      </c>
      <c r="D8391" s="7" t="n">
        <v>0</v>
      </c>
      <c r="E8391" s="7" t="n">
        <v>1000</v>
      </c>
    </row>
    <row r="8392" spans="1:8">
      <c r="A8392" t="s">
        <v>4</v>
      </c>
      <c r="B8392" s="4" t="s">
        <v>5</v>
      </c>
      <c r="C8392" s="4" t="s">
        <v>10</v>
      </c>
      <c r="D8392" s="4" t="s">
        <v>10</v>
      </c>
      <c r="E8392" s="4" t="s">
        <v>10</v>
      </c>
    </row>
    <row r="8393" spans="1:8">
      <c r="A8393" t="n">
        <v>65055</v>
      </c>
      <c r="B8393" s="45" t="n">
        <v>61</v>
      </c>
      <c r="C8393" s="7" t="n">
        <v>11</v>
      </c>
      <c r="D8393" s="7" t="n">
        <v>0</v>
      </c>
      <c r="E8393" s="7" t="n">
        <v>1000</v>
      </c>
    </row>
    <row r="8394" spans="1:8">
      <c r="A8394" t="s">
        <v>4</v>
      </c>
      <c r="B8394" s="4" t="s">
        <v>5</v>
      </c>
      <c r="C8394" s="4" t="s">
        <v>10</v>
      </c>
    </row>
    <row r="8395" spans="1:8">
      <c r="A8395" t="n">
        <v>65062</v>
      </c>
      <c r="B8395" s="32" t="n">
        <v>16</v>
      </c>
      <c r="C8395" s="7" t="n">
        <v>300</v>
      </c>
    </row>
    <row r="8396" spans="1:8">
      <c r="A8396" t="s">
        <v>4</v>
      </c>
      <c r="B8396" s="4" t="s">
        <v>5</v>
      </c>
      <c r="C8396" s="4" t="s">
        <v>10</v>
      </c>
    </row>
    <row r="8397" spans="1:8">
      <c r="A8397" t="n">
        <v>65065</v>
      </c>
      <c r="B8397" s="32" t="n">
        <v>16</v>
      </c>
      <c r="C8397" s="7" t="n">
        <v>1300</v>
      </c>
    </row>
    <row r="8398" spans="1:8">
      <c r="A8398" t="s">
        <v>4</v>
      </c>
      <c r="B8398" s="4" t="s">
        <v>5</v>
      </c>
      <c r="C8398" s="4" t="s">
        <v>13</v>
      </c>
      <c r="D8398" s="4" t="s">
        <v>10</v>
      </c>
      <c r="E8398" s="4" t="s">
        <v>6</v>
      </c>
    </row>
    <row r="8399" spans="1:8">
      <c r="A8399" t="n">
        <v>65068</v>
      </c>
      <c r="B8399" s="48" t="n">
        <v>51</v>
      </c>
      <c r="C8399" s="7" t="n">
        <v>4</v>
      </c>
      <c r="D8399" s="7" t="n">
        <v>7032</v>
      </c>
      <c r="E8399" s="7" t="s">
        <v>142</v>
      </c>
    </row>
    <row r="8400" spans="1:8">
      <c r="A8400" t="s">
        <v>4</v>
      </c>
      <c r="B8400" s="4" t="s">
        <v>5</v>
      </c>
      <c r="C8400" s="4" t="s">
        <v>10</v>
      </c>
    </row>
    <row r="8401" spans="1:5">
      <c r="A8401" t="n">
        <v>65081</v>
      </c>
      <c r="B8401" s="32" t="n">
        <v>16</v>
      </c>
      <c r="C8401" s="7" t="n">
        <v>0</v>
      </c>
    </row>
    <row r="8402" spans="1:5">
      <c r="A8402" t="s">
        <v>4</v>
      </c>
      <c r="B8402" s="4" t="s">
        <v>5</v>
      </c>
      <c r="C8402" s="4" t="s">
        <v>10</v>
      </c>
      <c r="D8402" s="4" t="s">
        <v>13</v>
      </c>
      <c r="E8402" s="4" t="s">
        <v>9</v>
      </c>
      <c r="F8402" s="4" t="s">
        <v>81</v>
      </c>
      <c r="G8402" s="4" t="s">
        <v>13</v>
      </c>
      <c r="H8402" s="4" t="s">
        <v>13</v>
      </c>
    </row>
    <row r="8403" spans="1:5">
      <c r="A8403" t="n">
        <v>65084</v>
      </c>
      <c r="B8403" s="49" t="n">
        <v>26</v>
      </c>
      <c r="C8403" s="7" t="n">
        <v>7032</v>
      </c>
      <c r="D8403" s="7" t="n">
        <v>17</v>
      </c>
      <c r="E8403" s="7" t="n">
        <v>18461</v>
      </c>
      <c r="F8403" s="7" t="s">
        <v>605</v>
      </c>
      <c r="G8403" s="7" t="n">
        <v>2</v>
      </c>
      <c r="H8403" s="7" t="n">
        <v>0</v>
      </c>
    </row>
    <row r="8404" spans="1:5">
      <c r="A8404" t="s">
        <v>4</v>
      </c>
      <c r="B8404" s="4" t="s">
        <v>5</v>
      </c>
    </row>
    <row r="8405" spans="1:5">
      <c r="A8405" t="n">
        <v>65133</v>
      </c>
      <c r="B8405" s="50" t="n">
        <v>28</v>
      </c>
    </row>
    <row r="8406" spans="1:5">
      <c r="A8406" t="s">
        <v>4</v>
      </c>
      <c r="B8406" s="4" t="s">
        <v>5</v>
      </c>
      <c r="C8406" s="4" t="s">
        <v>13</v>
      </c>
      <c r="D8406" s="20" t="s">
        <v>33</v>
      </c>
      <c r="E8406" s="4" t="s">
        <v>5</v>
      </c>
      <c r="F8406" s="4" t="s">
        <v>13</v>
      </c>
      <c r="G8406" s="4" t="s">
        <v>10</v>
      </c>
      <c r="H8406" s="20" t="s">
        <v>34</v>
      </c>
      <c r="I8406" s="4" t="s">
        <v>13</v>
      </c>
      <c r="J8406" s="4" t="s">
        <v>23</v>
      </c>
    </row>
    <row r="8407" spans="1:5">
      <c r="A8407" t="n">
        <v>65134</v>
      </c>
      <c r="B8407" s="11" t="n">
        <v>5</v>
      </c>
      <c r="C8407" s="7" t="n">
        <v>28</v>
      </c>
      <c r="D8407" s="20" t="s">
        <v>3</v>
      </c>
      <c r="E8407" s="30" t="n">
        <v>64</v>
      </c>
      <c r="F8407" s="7" t="n">
        <v>5</v>
      </c>
      <c r="G8407" s="7" t="n">
        <v>2</v>
      </c>
      <c r="H8407" s="20" t="s">
        <v>3</v>
      </c>
      <c r="I8407" s="7" t="n">
        <v>1</v>
      </c>
      <c r="J8407" s="12" t="n">
        <f t="normal" ca="1">A8419</f>
        <v>0</v>
      </c>
    </row>
    <row r="8408" spans="1:5">
      <c r="A8408" t="s">
        <v>4</v>
      </c>
      <c r="B8408" s="4" t="s">
        <v>5</v>
      </c>
      <c r="C8408" s="4" t="s">
        <v>13</v>
      </c>
      <c r="D8408" s="4" t="s">
        <v>10</v>
      </c>
      <c r="E8408" s="4" t="s">
        <v>6</v>
      </c>
    </row>
    <row r="8409" spans="1:5">
      <c r="A8409" t="n">
        <v>65145</v>
      </c>
      <c r="B8409" s="48" t="n">
        <v>51</v>
      </c>
      <c r="C8409" s="7" t="n">
        <v>4</v>
      </c>
      <c r="D8409" s="7" t="n">
        <v>2</v>
      </c>
      <c r="E8409" s="7" t="s">
        <v>84</v>
      </c>
    </row>
    <row r="8410" spans="1:5">
      <c r="A8410" t="s">
        <v>4</v>
      </c>
      <c r="B8410" s="4" t="s">
        <v>5</v>
      </c>
      <c r="C8410" s="4" t="s">
        <v>10</v>
      </c>
    </row>
    <row r="8411" spans="1:5">
      <c r="A8411" t="n">
        <v>65159</v>
      </c>
      <c r="B8411" s="32" t="n">
        <v>16</v>
      </c>
      <c r="C8411" s="7" t="n">
        <v>0</v>
      </c>
    </row>
    <row r="8412" spans="1:5">
      <c r="A8412" t="s">
        <v>4</v>
      </c>
      <c r="B8412" s="4" t="s">
        <v>5</v>
      </c>
      <c r="C8412" s="4" t="s">
        <v>10</v>
      </c>
      <c r="D8412" s="4" t="s">
        <v>13</v>
      </c>
      <c r="E8412" s="4" t="s">
        <v>9</v>
      </c>
      <c r="F8412" s="4" t="s">
        <v>81</v>
      </c>
      <c r="G8412" s="4" t="s">
        <v>13</v>
      </c>
      <c r="H8412" s="4" t="s">
        <v>13</v>
      </c>
    </row>
    <row r="8413" spans="1:5">
      <c r="A8413" t="n">
        <v>65162</v>
      </c>
      <c r="B8413" s="49" t="n">
        <v>26</v>
      </c>
      <c r="C8413" s="7" t="n">
        <v>2</v>
      </c>
      <c r="D8413" s="7" t="n">
        <v>17</v>
      </c>
      <c r="E8413" s="7" t="n">
        <v>6386</v>
      </c>
      <c r="F8413" s="7" t="s">
        <v>606</v>
      </c>
      <c r="G8413" s="7" t="n">
        <v>2</v>
      </c>
      <c r="H8413" s="7" t="n">
        <v>0</v>
      </c>
    </row>
    <row r="8414" spans="1:5">
      <c r="A8414" t="s">
        <v>4</v>
      </c>
      <c r="B8414" s="4" t="s">
        <v>5</v>
      </c>
    </row>
    <row r="8415" spans="1:5">
      <c r="A8415" t="n">
        <v>65183</v>
      </c>
      <c r="B8415" s="50" t="n">
        <v>28</v>
      </c>
    </row>
    <row r="8416" spans="1:5">
      <c r="A8416" t="s">
        <v>4</v>
      </c>
      <c r="B8416" s="4" t="s">
        <v>5</v>
      </c>
      <c r="C8416" s="4" t="s">
        <v>23</v>
      </c>
    </row>
    <row r="8417" spans="1:10">
      <c r="A8417" t="n">
        <v>65184</v>
      </c>
      <c r="B8417" s="14" t="n">
        <v>3</v>
      </c>
      <c r="C8417" s="12" t="n">
        <f t="normal" ca="1">A8429</f>
        <v>0</v>
      </c>
    </row>
    <row r="8418" spans="1:10">
      <c r="A8418" t="s">
        <v>4</v>
      </c>
      <c r="B8418" s="4" t="s">
        <v>5</v>
      </c>
      <c r="C8418" s="4" t="s">
        <v>13</v>
      </c>
      <c r="D8418" s="20" t="s">
        <v>33</v>
      </c>
      <c r="E8418" s="4" t="s">
        <v>5</v>
      </c>
      <c r="F8418" s="4" t="s">
        <v>13</v>
      </c>
      <c r="G8418" s="4" t="s">
        <v>10</v>
      </c>
      <c r="H8418" s="20" t="s">
        <v>34</v>
      </c>
      <c r="I8418" s="4" t="s">
        <v>13</v>
      </c>
      <c r="J8418" s="4" t="s">
        <v>23</v>
      </c>
    </row>
    <row r="8419" spans="1:10">
      <c r="A8419" t="n">
        <v>65189</v>
      </c>
      <c r="B8419" s="11" t="n">
        <v>5</v>
      </c>
      <c r="C8419" s="7" t="n">
        <v>28</v>
      </c>
      <c r="D8419" s="20" t="s">
        <v>3</v>
      </c>
      <c r="E8419" s="30" t="n">
        <v>64</v>
      </c>
      <c r="F8419" s="7" t="n">
        <v>5</v>
      </c>
      <c r="G8419" s="7" t="n">
        <v>4</v>
      </c>
      <c r="H8419" s="20" t="s">
        <v>3</v>
      </c>
      <c r="I8419" s="7" t="n">
        <v>1</v>
      </c>
      <c r="J8419" s="12" t="n">
        <f t="normal" ca="1">A8429</f>
        <v>0</v>
      </c>
    </row>
    <row r="8420" spans="1:10">
      <c r="A8420" t="s">
        <v>4</v>
      </c>
      <c r="B8420" s="4" t="s">
        <v>5</v>
      </c>
      <c r="C8420" s="4" t="s">
        <v>13</v>
      </c>
      <c r="D8420" s="4" t="s">
        <v>10</v>
      </c>
      <c r="E8420" s="4" t="s">
        <v>6</v>
      </c>
    </row>
    <row r="8421" spans="1:10">
      <c r="A8421" t="n">
        <v>65200</v>
      </c>
      <c r="B8421" s="48" t="n">
        <v>51</v>
      </c>
      <c r="C8421" s="7" t="n">
        <v>4</v>
      </c>
      <c r="D8421" s="7" t="n">
        <v>4</v>
      </c>
      <c r="E8421" s="7" t="s">
        <v>84</v>
      </c>
    </row>
    <row r="8422" spans="1:10">
      <c r="A8422" t="s">
        <v>4</v>
      </c>
      <c r="B8422" s="4" t="s">
        <v>5</v>
      </c>
      <c r="C8422" s="4" t="s">
        <v>10</v>
      </c>
    </row>
    <row r="8423" spans="1:10">
      <c r="A8423" t="n">
        <v>65214</v>
      </c>
      <c r="B8423" s="32" t="n">
        <v>16</v>
      </c>
      <c r="C8423" s="7" t="n">
        <v>0</v>
      </c>
    </row>
    <row r="8424" spans="1:10">
      <c r="A8424" t="s">
        <v>4</v>
      </c>
      <c r="B8424" s="4" t="s">
        <v>5</v>
      </c>
      <c r="C8424" s="4" t="s">
        <v>10</v>
      </c>
      <c r="D8424" s="4" t="s">
        <v>13</v>
      </c>
      <c r="E8424" s="4" t="s">
        <v>9</v>
      </c>
      <c r="F8424" s="4" t="s">
        <v>81</v>
      </c>
      <c r="G8424" s="4" t="s">
        <v>13</v>
      </c>
      <c r="H8424" s="4" t="s">
        <v>13</v>
      </c>
    </row>
    <row r="8425" spans="1:10">
      <c r="A8425" t="n">
        <v>65217</v>
      </c>
      <c r="B8425" s="49" t="n">
        <v>26</v>
      </c>
      <c r="C8425" s="7" t="n">
        <v>4</v>
      </c>
      <c r="D8425" s="7" t="n">
        <v>17</v>
      </c>
      <c r="E8425" s="7" t="n">
        <v>7385</v>
      </c>
      <c r="F8425" s="7" t="s">
        <v>606</v>
      </c>
      <c r="G8425" s="7" t="n">
        <v>2</v>
      </c>
      <c r="H8425" s="7" t="n">
        <v>0</v>
      </c>
    </row>
    <row r="8426" spans="1:10">
      <c r="A8426" t="s">
        <v>4</v>
      </c>
      <c r="B8426" s="4" t="s">
        <v>5</v>
      </c>
    </row>
    <row r="8427" spans="1:10">
      <c r="A8427" t="n">
        <v>65238</v>
      </c>
      <c r="B8427" s="50" t="n">
        <v>28</v>
      </c>
    </row>
    <row r="8428" spans="1:10">
      <c r="A8428" t="s">
        <v>4</v>
      </c>
      <c r="B8428" s="4" t="s">
        <v>5</v>
      </c>
      <c r="C8428" s="4" t="s">
        <v>13</v>
      </c>
      <c r="D8428" s="20" t="s">
        <v>33</v>
      </c>
      <c r="E8428" s="4" t="s">
        <v>5</v>
      </c>
      <c r="F8428" s="4" t="s">
        <v>13</v>
      </c>
      <c r="G8428" s="4" t="s">
        <v>10</v>
      </c>
      <c r="H8428" s="20" t="s">
        <v>34</v>
      </c>
      <c r="I8428" s="4" t="s">
        <v>13</v>
      </c>
      <c r="J8428" s="4" t="s">
        <v>23</v>
      </c>
    </row>
    <row r="8429" spans="1:10">
      <c r="A8429" t="n">
        <v>65239</v>
      </c>
      <c r="B8429" s="11" t="n">
        <v>5</v>
      </c>
      <c r="C8429" s="7" t="n">
        <v>28</v>
      </c>
      <c r="D8429" s="20" t="s">
        <v>3</v>
      </c>
      <c r="E8429" s="30" t="n">
        <v>64</v>
      </c>
      <c r="F8429" s="7" t="n">
        <v>5</v>
      </c>
      <c r="G8429" s="7" t="n">
        <v>9</v>
      </c>
      <c r="H8429" s="20" t="s">
        <v>3</v>
      </c>
      <c r="I8429" s="7" t="n">
        <v>1</v>
      </c>
      <c r="J8429" s="12" t="n">
        <f t="normal" ca="1">A8441</f>
        <v>0</v>
      </c>
    </row>
    <row r="8430" spans="1:10">
      <c r="A8430" t="s">
        <v>4</v>
      </c>
      <c r="B8430" s="4" t="s">
        <v>5</v>
      </c>
      <c r="C8430" s="4" t="s">
        <v>13</v>
      </c>
      <c r="D8430" s="4" t="s">
        <v>10</v>
      </c>
      <c r="E8430" s="4" t="s">
        <v>6</v>
      </c>
    </row>
    <row r="8431" spans="1:10">
      <c r="A8431" t="n">
        <v>65250</v>
      </c>
      <c r="B8431" s="48" t="n">
        <v>51</v>
      </c>
      <c r="C8431" s="7" t="n">
        <v>4</v>
      </c>
      <c r="D8431" s="7" t="n">
        <v>9</v>
      </c>
      <c r="E8431" s="7" t="s">
        <v>89</v>
      </c>
    </row>
    <row r="8432" spans="1:10">
      <c r="A8432" t="s">
        <v>4</v>
      </c>
      <c r="B8432" s="4" t="s">
        <v>5</v>
      </c>
      <c r="C8432" s="4" t="s">
        <v>10</v>
      </c>
    </row>
    <row r="8433" spans="1:10">
      <c r="A8433" t="n">
        <v>65263</v>
      </c>
      <c r="B8433" s="32" t="n">
        <v>16</v>
      </c>
      <c r="C8433" s="7" t="n">
        <v>0</v>
      </c>
    </row>
    <row r="8434" spans="1:10">
      <c r="A8434" t="s">
        <v>4</v>
      </c>
      <c r="B8434" s="4" t="s">
        <v>5</v>
      </c>
      <c r="C8434" s="4" t="s">
        <v>10</v>
      </c>
      <c r="D8434" s="4" t="s">
        <v>13</v>
      </c>
      <c r="E8434" s="4" t="s">
        <v>9</v>
      </c>
      <c r="F8434" s="4" t="s">
        <v>81</v>
      </c>
      <c r="G8434" s="4" t="s">
        <v>13</v>
      </c>
      <c r="H8434" s="4" t="s">
        <v>13</v>
      </c>
    </row>
    <row r="8435" spans="1:10">
      <c r="A8435" t="n">
        <v>65266</v>
      </c>
      <c r="B8435" s="49" t="n">
        <v>26</v>
      </c>
      <c r="C8435" s="7" t="n">
        <v>9</v>
      </c>
      <c r="D8435" s="7" t="n">
        <v>17</v>
      </c>
      <c r="E8435" s="7" t="n">
        <v>5349</v>
      </c>
      <c r="F8435" s="7" t="s">
        <v>607</v>
      </c>
      <c r="G8435" s="7" t="n">
        <v>2</v>
      </c>
      <c r="H8435" s="7" t="n">
        <v>0</v>
      </c>
    </row>
    <row r="8436" spans="1:10">
      <c r="A8436" t="s">
        <v>4</v>
      </c>
      <c r="B8436" s="4" t="s">
        <v>5</v>
      </c>
    </row>
    <row r="8437" spans="1:10">
      <c r="A8437" t="n">
        <v>65305</v>
      </c>
      <c r="B8437" s="50" t="n">
        <v>28</v>
      </c>
    </row>
    <row r="8438" spans="1:10">
      <c r="A8438" t="s">
        <v>4</v>
      </c>
      <c r="B8438" s="4" t="s">
        <v>5</v>
      </c>
      <c r="C8438" s="4" t="s">
        <v>23</v>
      </c>
    </row>
    <row r="8439" spans="1:10">
      <c r="A8439" t="n">
        <v>65306</v>
      </c>
      <c r="B8439" s="14" t="n">
        <v>3</v>
      </c>
      <c r="C8439" s="12" t="n">
        <f t="normal" ca="1">A8451</f>
        <v>0</v>
      </c>
    </row>
    <row r="8440" spans="1:10">
      <c r="A8440" t="s">
        <v>4</v>
      </c>
      <c r="B8440" s="4" t="s">
        <v>5</v>
      </c>
      <c r="C8440" s="4" t="s">
        <v>13</v>
      </c>
      <c r="D8440" s="20" t="s">
        <v>33</v>
      </c>
      <c r="E8440" s="4" t="s">
        <v>5</v>
      </c>
      <c r="F8440" s="4" t="s">
        <v>13</v>
      </c>
      <c r="G8440" s="4" t="s">
        <v>10</v>
      </c>
      <c r="H8440" s="20" t="s">
        <v>34</v>
      </c>
      <c r="I8440" s="4" t="s">
        <v>13</v>
      </c>
      <c r="J8440" s="4" t="s">
        <v>23</v>
      </c>
    </row>
    <row r="8441" spans="1:10">
      <c r="A8441" t="n">
        <v>65311</v>
      </c>
      <c r="B8441" s="11" t="n">
        <v>5</v>
      </c>
      <c r="C8441" s="7" t="n">
        <v>28</v>
      </c>
      <c r="D8441" s="20" t="s">
        <v>3</v>
      </c>
      <c r="E8441" s="30" t="n">
        <v>64</v>
      </c>
      <c r="F8441" s="7" t="n">
        <v>5</v>
      </c>
      <c r="G8441" s="7" t="n">
        <v>7</v>
      </c>
      <c r="H8441" s="20" t="s">
        <v>3</v>
      </c>
      <c r="I8441" s="7" t="n">
        <v>1</v>
      </c>
      <c r="J8441" s="12" t="n">
        <f t="normal" ca="1">A8451</f>
        <v>0</v>
      </c>
    </row>
    <row r="8442" spans="1:10">
      <c r="A8442" t="s">
        <v>4</v>
      </c>
      <c r="B8442" s="4" t="s">
        <v>5</v>
      </c>
      <c r="C8442" s="4" t="s">
        <v>13</v>
      </c>
      <c r="D8442" s="4" t="s">
        <v>10</v>
      </c>
      <c r="E8442" s="4" t="s">
        <v>6</v>
      </c>
    </row>
    <row r="8443" spans="1:10">
      <c r="A8443" t="n">
        <v>65322</v>
      </c>
      <c r="B8443" s="48" t="n">
        <v>51</v>
      </c>
      <c r="C8443" s="7" t="n">
        <v>4</v>
      </c>
      <c r="D8443" s="7" t="n">
        <v>7</v>
      </c>
      <c r="E8443" s="7" t="s">
        <v>142</v>
      </c>
    </row>
    <row r="8444" spans="1:10">
      <c r="A8444" t="s">
        <v>4</v>
      </c>
      <c r="B8444" s="4" t="s">
        <v>5</v>
      </c>
      <c r="C8444" s="4" t="s">
        <v>10</v>
      </c>
    </row>
    <row r="8445" spans="1:10">
      <c r="A8445" t="n">
        <v>65335</v>
      </c>
      <c r="B8445" s="32" t="n">
        <v>16</v>
      </c>
      <c r="C8445" s="7" t="n">
        <v>0</v>
      </c>
    </row>
    <row r="8446" spans="1:10">
      <c r="A8446" t="s">
        <v>4</v>
      </c>
      <c r="B8446" s="4" t="s">
        <v>5</v>
      </c>
      <c r="C8446" s="4" t="s">
        <v>10</v>
      </c>
      <c r="D8446" s="4" t="s">
        <v>13</v>
      </c>
      <c r="E8446" s="4" t="s">
        <v>9</v>
      </c>
      <c r="F8446" s="4" t="s">
        <v>81</v>
      </c>
      <c r="G8446" s="4" t="s">
        <v>13</v>
      </c>
      <c r="H8446" s="4" t="s">
        <v>13</v>
      </c>
    </row>
    <row r="8447" spans="1:10">
      <c r="A8447" t="n">
        <v>65338</v>
      </c>
      <c r="B8447" s="49" t="n">
        <v>26</v>
      </c>
      <c r="C8447" s="7" t="n">
        <v>7</v>
      </c>
      <c r="D8447" s="7" t="n">
        <v>17</v>
      </c>
      <c r="E8447" s="7" t="n">
        <v>4380</v>
      </c>
      <c r="F8447" s="7" t="s">
        <v>608</v>
      </c>
      <c r="G8447" s="7" t="n">
        <v>2</v>
      </c>
      <c r="H8447" s="7" t="n">
        <v>0</v>
      </c>
    </row>
    <row r="8448" spans="1:10">
      <c r="A8448" t="s">
        <v>4</v>
      </c>
      <c r="B8448" s="4" t="s">
        <v>5</v>
      </c>
    </row>
    <row r="8449" spans="1:10">
      <c r="A8449" t="n">
        <v>65378</v>
      </c>
      <c r="B8449" s="50" t="n">
        <v>28</v>
      </c>
    </row>
    <row r="8450" spans="1:10">
      <c r="A8450" t="s">
        <v>4</v>
      </c>
      <c r="B8450" s="4" t="s">
        <v>5</v>
      </c>
      <c r="C8450" s="4" t="s">
        <v>13</v>
      </c>
      <c r="D8450" s="20" t="s">
        <v>33</v>
      </c>
      <c r="E8450" s="4" t="s">
        <v>5</v>
      </c>
      <c r="F8450" s="4" t="s">
        <v>13</v>
      </c>
      <c r="G8450" s="4" t="s">
        <v>10</v>
      </c>
      <c r="H8450" s="20" t="s">
        <v>34</v>
      </c>
      <c r="I8450" s="4" t="s">
        <v>13</v>
      </c>
      <c r="J8450" s="4" t="s">
        <v>23</v>
      </c>
    </row>
    <row r="8451" spans="1:10">
      <c r="A8451" t="n">
        <v>65379</v>
      </c>
      <c r="B8451" s="11" t="n">
        <v>5</v>
      </c>
      <c r="C8451" s="7" t="n">
        <v>28</v>
      </c>
      <c r="D8451" s="20" t="s">
        <v>3</v>
      </c>
      <c r="E8451" s="30" t="n">
        <v>64</v>
      </c>
      <c r="F8451" s="7" t="n">
        <v>5</v>
      </c>
      <c r="G8451" s="7" t="n">
        <v>16</v>
      </c>
      <c r="H8451" s="20" t="s">
        <v>3</v>
      </c>
      <c r="I8451" s="7" t="n">
        <v>1</v>
      </c>
      <c r="J8451" s="12" t="n">
        <f t="normal" ca="1">A8463</f>
        <v>0</v>
      </c>
    </row>
    <row r="8452" spans="1:10">
      <c r="A8452" t="s">
        <v>4</v>
      </c>
      <c r="B8452" s="4" t="s">
        <v>5</v>
      </c>
      <c r="C8452" s="4" t="s">
        <v>13</v>
      </c>
      <c r="D8452" s="4" t="s">
        <v>10</v>
      </c>
      <c r="E8452" s="4" t="s">
        <v>6</v>
      </c>
    </row>
    <row r="8453" spans="1:10">
      <c r="A8453" t="n">
        <v>65390</v>
      </c>
      <c r="B8453" s="48" t="n">
        <v>51</v>
      </c>
      <c r="C8453" s="7" t="n">
        <v>4</v>
      </c>
      <c r="D8453" s="7" t="n">
        <v>16</v>
      </c>
      <c r="E8453" s="7" t="s">
        <v>142</v>
      </c>
    </row>
    <row r="8454" spans="1:10">
      <c r="A8454" t="s">
        <v>4</v>
      </c>
      <c r="B8454" s="4" t="s">
        <v>5</v>
      </c>
      <c r="C8454" s="4" t="s">
        <v>10</v>
      </c>
    </row>
    <row r="8455" spans="1:10">
      <c r="A8455" t="n">
        <v>65403</v>
      </c>
      <c r="B8455" s="32" t="n">
        <v>16</v>
      </c>
      <c r="C8455" s="7" t="n">
        <v>0</v>
      </c>
    </row>
    <row r="8456" spans="1:10">
      <c r="A8456" t="s">
        <v>4</v>
      </c>
      <c r="B8456" s="4" t="s">
        <v>5</v>
      </c>
      <c r="C8456" s="4" t="s">
        <v>10</v>
      </c>
      <c r="D8456" s="4" t="s">
        <v>13</v>
      </c>
      <c r="E8456" s="4" t="s">
        <v>9</v>
      </c>
      <c r="F8456" s="4" t="s">
        <v>81</v>
      </c>
      <c r="G8456" s="4" t="s">
        <v>13</v>
      </c>
      <c r="H8456" s="4" t="s">
        <v>13</v>
      </c>
    </row>
    <row r="8457" spans="1:10">
      <c r="A8457" t="n">
        <v>65406</v>
      </c>
      <c r="B8457" s="49" t="n">
        <v>26</v>
      </c>
      <c r="C8457" s="7" t="n">
        <v>16</v>
      </c>
      <c r="D8457" s="7" t="n">
        <v>17</v>
      </c>
      <c r="E8457" s="7" t="n">
        <v>14389</v>
      </c>
      <c r="F8457" s="7" t="s">
        <v>609</v>
      </c>
      <c r="G8457" s="7" t="n">
        <v>2</v>
      </c>
      <c r="H8457" s="7" t="n">
        <v>0</v>
      </c>
    </row>
    <row r="8458" spans="1:10">
      <c r="A8458" t="s">
        <v>4</v>
      </c>
      <c r="B8458" s="4" t="s">
        <v>5</v>
      </c>
    </row>
    <row r="8459" spans="1:10">
      <c r="A8459" t="n">
        <v>65469</v>
      </c>
      <c r="B8459" s="50" t="n">
        <v>28</v>
      </c>
    </row>
    <row r="8460" spans="1:10">
      <c r="A8460" t="s">
        <v>4</v>
      </c>
      <c r="B8460" s="4" t="s">
        <v>5</v>
      </c>
      <c r="C8460" s="4" t="s">
        <v>23</v>
      </c>
    </row>
    <row r="8461" spans="1:10">
      <c r="A8461" t="n">
        <v>65470</v>
      </c>
      <c r="B8461" s="14" t="n">
        <v>3</v>
      </c>
      <c r="C8461" s="12" t="n">
        <f t="normal" ca="1">A8485</f>
        <v>0</v>
      </c>
    </row>
    <row r="8462" spans="1:10">
      <c r="A8462" t="s">
        <v>4</v>
      </c>
      <c r="B8462" s="4" t="s">
        <v>5</v>
      </c>
      <c r="C8462" s="4" t="s">
        <v>13</v>
      </c>
      <c r="D8462" s="20" t="s">
        <v>33</v>
      </c>
      <c r="E8462" s="4" t="s">
        <v>5</v>
      </c>
      <c r="F8462" s="4" t="s">
        <v>13</v>
      </c>
      <c r="G8462" s="4" t="s">
        <v>10</v>
      </c>
      <c r="H8462" s="20" t="s">
        <v>34</v>
      </c>
      <c r="I8462" s="4" t="s">
        <v>13</v>
      </c>
      <c r="J8462" s="4" t="s">
        <v>23</v>
      </c>
    </row>
    <row r="8463" spans="1:10">
      <c r="A8463" t="n">
        <v>65475</v>
      </c>
      <c r="B8463" s="11" t="n">
        <v>5</v>
      </c>
      <c r="C8463" s="7" t="n">
        <v>28</v>
      </c>
      <c r="D8463" s="20" t="s">
        <v>3</v>
      </c>
      <c r="E8463" s="30" t="n">
        <v>64</v>
      </c>
      <c r="F8463" s="7" t="n">
        <v>5</v>
      </c>
      <c r="G8463" s="7" t="n">
        <v>15</v>
      </c>
      <c r="H8463" s="20" t="s">
        <v>3</v>
      </c>
      <c r="I8463" s="7" t="n">
        <v>1</v>
      </c>
      <c r="J8463" s="12" t="n">
        <f t="normal" ca="1">A8475</f>
        <v>0</v>
      </c>
    </row>
    <row r="8464" spans="1:10">
      <c r="A8464" t="s">
        <v>4</v>
      </c>
      <c r="B8464" s="4" t="s">
        <v>5</v>
      </c>
      <c r="C8464" s="4" t="s">
        <v>13</v>
      </c>
      <c r="D8464" s="4" t="s">
        <v>10</v>
      </c>
      <c r="E8464" s="4" t="s">
        <v>6</v>
      </c>
    </row>
    <row r="8465" spans="1:10">
      <c r="A8465" t="n">
        <v>65486</v>
      </c>
      <c r="B8465" s="48" t="n">
        <v>51</v>
      </c>
      <c r="C8465" s="7" t="n">
        <v>4</v>
      </c>
      <c r="D8465" s="7" t="n">
        <v>15</v>
      </c>
      <c r="E8465" s="7" t="s">
        <v>142</v>
      </c>
    </row>
    <row r="8466" spans="1:10">
      <c r="A8466" t="s">
        <v>4</v>
      </c>
      <c r="B8466" s="4" t="s">
        <v>5</v>
      </c>
      <c r="C8466" s="4" t="s">
        <v>10</v>
      </c>
    </row>
    <row r="8467" spans="1:10">
      <c r="A8467" t="n">
        <v>65499</v>
      </c>
      <c r="B8467" s="32" t="n">
        <v>16</v>
      </c>
      <c r="C8467" s="7" t="n">
        <v>0</v>
      </c>
    </row>
    <row r="8468" spans="1:10">
      <c r="A8468" t="s">
        <v>4</v>
      </c>
      <c r="B8468" s="4" t="s">
        <v>5</v>
      </c>
      <c r="C8468" s="4" t="s">
        <v>10</v>
      </c>
      <c r="D8468" s="4" t="s">
        <v>13</v>
      </c>
      <c r="E8468" s="4" t="s">
        <v>9</v>
      </c>
      <c r="F8468" s="4" t="s">
        <v>81</v>
      </c>
      <c r="G8468" s="4" t="s">
        <v>13</v>
      </c>
      <c r="H8468" s="4" t="s">
        <v>13</v>
      </c>
    </row>
    <row r="8469" spans="1:10">
      <c r="A8469" t="n">
        <v>65502</v>
      </c>
      <c r="B8469" s="49" t="n">
        <v>26</v>
      </c>
      <c r="C8469" s="7" t="n">
        <v>15</v>
      </c>
      <c r="D8469" s="7" t="n">
        <v>17</v>
      </c>
      <c r="E8469" s="7" t="n">
        <v>15355</v>
      </c>
      <c r="F8469" s="7" t="s">
        <v>610</v>
      </c>
      <c r="G8469" s="7" t="n">
        <v>2</v>
      </c>
      <c r="H8469" s="7" t="n">
        <v>0</v>
      </c>
    </row>
    <row r="8470" spans="1:10">
      <c r="A8470" t="s">
        <v>4</v>
      </c>
      <c r="B8470" s="4" t="s">
        <v>5</v>
      </c>
    </row>
    <row r="8471" spans="1:10">
      <c r="A8471" t="n">
        <v>65564</v>
      </c>
      <c r="B8471" s="50" t="n">
        <v>28</v>
      </c>
    </row>
    <row r="8472" spans="1:10">
      <c r="A8472" t="s">
        <v>4</v>
      </c>
      <c r="B8472" s="4" t="s">
        <v>5</v>
      </c>
      <c r="C8472" s="4" t="s">
        <v>23</v>
      </c>
    </row>
    <row r="8473" spans="1:10">
      <c r="A8473" t="n">
        <v>65565</v>
      </c>
      <c r="B8473" s="14" t="n">
        <v>3</v>
      </c>
      <c r="C8473" s="12" t="n">
        <f t="normal" ca="1">A8485</f>
        <v>0</v>
      </c>
    </row>
    <row r="8474" spans="1:10">
      <c r="A8474" t="s">
        <v>4</v>
      </c>
      <c r="B8474" s="4" t="s">
        <v>5</v>
      </c>
      <c r="C8474" s="4" t="s">
        <v>13</v>
      </c>
      <c r="D8474" s="20" t="s">
        <v>33</v>
      </c>
      <c r="E8474" s="4" t="s">
        <v>5</v>
      </c>
      <c r="F8474" s="4" t="s">
        <v>13</v>
      </c>
      <c r="G8474" s="4" t="s">
        <v>10</v>
      </c>
      <c r="H8474" s="20" t="s">
        <v>34</v>
      </c>
      <c r="I8474" s="4" t="s">
        <v>13</v>
      </c>
      <c r="J8474" s="4" t="s">
        <v>23</v>
      </c>
    </row>
    <row r="8475" spans="1:10">
      <c r="A8475" t="n">
        <v>65570</v>
      </c>
      <c r="B8475" s="11" t="n">
        <v>5</v>
      </c>
      <c r="C8475" s="7" t="n">
        <v>28</v>
      </c>
      <c r="D8475" s="20" t="s">
        <v>3</v>
      </c>
      <c r="E8475" s="30" t="n">
        <v>64</v>
      </c>
      <c r="F8475" s="7" t="n">
        <v>5</v>
      </c>
      <c r="G8475" s="7" t="n">
        <v>14</v>
      </c>
      <c r="H8475" s="20" t="s">
        <v>3</v>
      </c>
      <c r="I8475" s="7" t="n">
        <v>1</v>
      </c>
      <c r="J8475" s="12" t="n">
        <f t="normal" ca="1">A8485</f>
        <v>0</v>
      </c>
    </row>
    <row r="8476" spans="1:10">
      <c r="A8476" t="s">
        <v>4</v>
      </c>
      <c r="B8476" s="4" t="s">
        <v>5</v>
      </c>
      <c r="C8476" s="4" t="s">
        <v>13</v>
      </c>
      <c r="D8476" s="4" t="s">
        <v>10</v>
      </c>
      <c r="E8476" s="4" t="s">
        <v>6</v>
      </c>
    </row>
    <row r="8477" spans="1:10">
      <c r="A8477" t="n">
        <v>65581</v>
      </c>
      <c r="B8477" s="48" t="n">
        <v>51</v>
      </c>
      <c r="C8477" s="7" t="n">
        <v>4</v>
      </c>
      <c r="D8477" s="7" t="n">
        <v>14</v>
      </c>
      <c r="E8477" s="7" t="s">
        <v>142</v>
      </c>
    </row>
    <row r="8478" spans="1:10">
      <c r="A8478" t="s">
        <v>4</v>
      </c>
      <c r="B8478" s="4" t="s">
        <v>5</v>
      </c>
      <c r="C8478" s="4" t="s">
        <v>10</v>
      </c>
    </row>
    <row r="8479" spans="1:10">
      <c r="A8479" t="n">
        <v>65594</v>
      </c>
      <c r="B8479" s="32" t="n">
        <v>16</v>
      </c>
      <c r="C8479" s="7" t="n">
        <v>0</v>
      </c>
    </row>
    <row r="8480" spans="1:10">
      <c r="A8480" t="s">
        <v>4</v>
      </c>
      <c r="B8480" s="4" t="s">
        <v>5</v>
      </c>
      <c r="C8480" s="4" t="s">
        <v>10</v>
      </c>
      <c r="D8480" s="4" t="s">
        <v>13</v>
      </c>
      <c r="E8480" s="4" t="s">
        <v>9</v>
      </c>
      <c r="F8480" s="4" t="s">
        <v>81</v>
      </c>
      <c r="G8480" s="4" t="s">
        <v>13</v>
      </c>
      <c r="H8480" s="4" t="s">
        <v>13</v>
      </c>
    </row>
    <row r="8481" spans="1:10">
      <c r="A8481" t="n">
        <v>65597</v>
      </c>
      <c r="B8481" s="49" t="n">
        <v>26</v>
      </c>
      <c r="C8481" s="7" t="n">
        <v>14</v>
      </c>
      <c r="D8481" s="7" t="n">
        <v>17</v>
      </c>
      <c r="E8481" s="7" t="n">
        <v>13341</v>
      </c>
      <c r="F8481" s="7" t="s">
        <v>611</v>
      </c>
      <c r="G8481" s="7" t="n">
        <v>2</v>
      </c>
      <c r="H8481" s="7" t="n">
        <v>0</v>
      </c>
    </row>
    <row r="8482" spans="1:10">
      <c r="A8482" t="s">
        <v>4</v>
      </c>
      <c r="B8482" s="4" t="s">
        <v>5</v>
      </c>
    </row>
    <row r="8483" spans="1:10">
      <c r="A8483" t="n">
        <v>65676</v>
      </c>
      <c r="B8483" s="50" t="n">
        <v>28</v>
      </c>
    </row>
    <row r="8484" spans="1:10">
      <c r="A8484" t="s">
        <v>4</v>
      </c>
      <c r="B8484" s="4" t="s">
        <v>5</v>
      </c>
      <c r="C8484" s="4" t="s">
        <v>10</v>
      </c>
      <c r="D8484" s="4" t="s">
        <v>13</v>
      </c>
    </row>
    <row r="8485" spans="1:10">
      <c r="A8485" t="n">
        <v>65677</v>
      </c>
      <c r="B8485" s="51" t="n">
        <v>89</v>
      </c>
      <c r="C8485" s="7" t="n">
        <v>65533</v>
      </c>
      <c r="D8485" s="7" t="n">
        <v>1</v>
      </c>
    </row>
    <row r="8486" spans="1:10">
      <c r="A8486" t="s">
        <v>4</v>
      </c>
      <c r="B8486" s="4" t="s">
        <v>5</v>
      </c>
      <c r="C8486" s="4" t="s">
        <v>13</v>
      </c>
      <c r="D8486" s="4" t="s">
        <v>10</v>
      </c>
      <c r="E8486" s="4" t="s">
        <v>13</v>
      </c>
    </row>
    <row r="8487" spans="1:10">
      <c r="A8487" t="n">
        <v>65681</v>
      </c>
      <c r="B8487" s="13" t="n">
        <v>49</v>
      </c>
      <c r="C8487" s="7" t="n">
        <v>1</v>
      </c>
      <c r="D8487" s="7" t="n">
        <v>4000</v>
      </c>
      <c r="E8487" s="7" t="n">
        <v>0</v>
      </c>
    </row>
    <row r="8488" spans="1:10">
      <c r="A8488" t="s">
        <v>4</v>
      </c>
      <c r="B8488" s="4" t="s">
        <v>5</v>
      </c>
      <c r="C8488" s="4" t="s">
        <v>13</v>
      </c>
      <c r="D8488" s="4" t="s">
        <v>10</v>
      </c>
      <c r="E8488" s="4" t="s">
        <v>24</v>
      </c>
    </row>
    <row r="8489" spans="1:10">
      <c r="A8489" t="n">
        <v>65686</v>
      </c>
      <c r="B8489" s="22" t="n">
        <v>58</v>
      </c>
      <c r="C8489" s="7" t="n">
        <v>101</v>
      </c>
      <c r="D8489" s="7" t="n">
        <v>500</v>
      </c>
      <c r="E8489" s="7" t="n">
        <v>1</v>
      </c>
    </row>
    <row r="8490" spans="1:10">
      <c r="A8490" t="s">
        <v>4</v>
      </c>
      <c r="B8490" s="4" t="s">
        <v>5</v>
      </c>
      <c r="C8490" s="4" t="s">
        <v>13</v>
      </c>
      <c r="D8490" s="4" t="s">
        <v>10</v>
      </c>
    </row>
    <row r="8491" spans="1:10">
      <c r="A8491" t="n">
        <v>65694</v>
      </c>
      <c r="B8491" s="22" t="n">
        <v>58</v>
      </c>
      <c r="C8491" s="7" t="n">
        <v>254</v>
      </c>
      <c r="D8491" s="7" t="n">
        <v>0</v>
      </c>
    </row>
    <row r="8492" spans="1:10">
      <c r="A8492" t="s">
        <v>4</v>
      </c>
      <c r="B8492" s="4" t="s">
        <v>5</v>
      </c>
      <c r="C8492" s="4" t="s">
        <v>10</v>
      </c>
      <c r="D8492" s="4" t="s">
        <v>10</v>
      </c>
      <c r="E8492" s="4" t="s">
        <v>10</v>
      </c>
    </row>
    <row r="8493" spans="1:10">
      <c r="A8493" t="n">
        <v>65698</v>
      </c>
      <c r="B8493" s="45" t="n">
        <v>61</v>
      </c>
      <c r="C8493" s="7" t="n">
        <v>0</v>
      </c>
      <c r="D8493" s="7" t="n">
        <v>65533</v>
      </c>
      <c r="E8493" s="7" t="n">
        <v>0</v>
      </c>
    </row>
    <row r="8494" spans="1:10">
      <c r="A8494" t="s">
        <v>4</v>
      </c>
      <c r="B8494" s="4" t="s">
        <v>5</v>
      </c>
      <c r="C8494" s="4" t="s">
        <v>13</v>
      </c>
      <c r="D8494" s="4" t="s">
        <v>13</v>
      </c>
      <c r="E8494" s="4" t="s">
        <v>24</v>
      </c>
      <c r="F8494" s="4" t="s">
        <v>24</v>
      </c>
      <c r="G8494" s="4" t="s">
        <v>24</v>
      </c>
      <c r="H8494" s="4" t="s">
        <v>10</v>
      </c>
    </row>
    <row r="8495" spans="1:10">
      <c r="A8495" t="n">
        <v>65705</v>
      </c>
      <c r="B8495" s="39" t="n">
        <v>45</v>
      </c>
      <c r="C8495" s="7" t="n">
        <v>2</v>
      </c>
      <c r="D8495" s="7" t="n">
        <v>3</v>
      </c>
      <c r="E8495" s="7" t="n">
        <v>-5.01000022888184</v>
      </c>
      <c r="F8495" s="7" t="n">
        <v>14.5699996948242</v>
      </c>
      <c r="G8495" s="7" t="n">
        <v>-188.550003051758</v>
      </c>
      <c r="H8495" s="7" t="n">
        <v>0</v>
      </c>
    </row>
    <row r="8496" spans="1:10">
      <c r="A8496" t="s">
        <v>4</v>
      </c>
      <c r="B8496" s="4" t="s">
        <v>5</v>
      </c>
      <c r="C8496" s="4" t="s">
        <v>13</v>
      </c>
      <c r="D8496" s="4" t="s">
        <v>13</v>
      </c>
      <c r="E8496" s="4" t="s">
        <v>24</v>
      </c>
      <c r="F8496" s="4" t="s">
        <v>24</v>
      </c>
      <c r="G8496" s="4" t="s">
        <v>24</v>
      </c>
      <c r="H8496" s="4" t="s">
        <v>10</v>
      </c>
      <c r="I8496" s="4" t="s">
        <v>13</v>
      </c>
    </row>
    <row r="8497" spans="1:9">
      <c r="A8497" t="n">
        <v>65722</v>
      </c>
      <c r="B8497" s="39" t="n">
        <v>45</v>
      </c>
      <c r="C8497" s="7" t="n">
        <v>4</v>
      </c>
      <c r="D8497" s="7" t="n">
        <v>3</v>
      </c>
      <c r="E8497" s="7" t="n">
        <v>353.410003662109</v>
      </c>
      <c r="F8497" s="7" t="n">
        <v>92.5</v>
      </c>
      <c r="G8497" s="7" t="n">
        <v>8</v>
      </c>
      <c r="H8497" s="7" t="n">
        <v>0</v>
      </c>
      <c r="I8497" s="7" t="n">
        <v>0</v>
      </c>
    </row>
    <row r="8498" spans="1:9">
      <c r="A8498" t="s">
        <v>4</v>
      </c>
      <c r="B8498" s="4" t="s">
        <v>5</v>
      </c>
      <c r="C8498" s="4" t="s">
        <v>13</v>
      </c>
      <c r="D8498" s="4" t="s">
        <v>13</v>
      </c>
      <c r="E8498" s="4" t="s">
        <v>24</v>
      </c>
      <c r="F8498" s="4" t="s">
        <v>10</v>
      </c>
    </row>
    <row r="8499" spans="1:9">
      <c r="A8499" t="n">
        <v>65740</v>
      </c>
      <c r="B8499" s="39" t="n">
        <v>45</v>
      </c>
      <c r="C8499" s="7" t="n">
        <v>5</v>
      </c>
      <c r="D8499" s="7" t="n">
        <v>3</v>
      </c>
      <c r="E8499" s="7" t="n">
        <v>1.39999997615814</v>
      </c>
      <c r="F8499" s="7" t="n">
        <v>0</v>
      </c>
    </row>
    <row r="8500" spans="1:9">
      <c r="A8500" t="s">
        <v>4</v>
      </c>
      <c r="B8500" s="4" t="s">
        <v>5</v>
      </c>
      <c r="C8500" s="4" t="s">
        <v>13</v>
      </c>
      <c r="D8500" s="4" t="s">
        <v>13</v>
      </c>
      <c r="E8500" s="4" t="s">
        <v>24</v>
      </c>
      <c r="F8500" s="4" t="s">
        <v>10</v>
      </c>
    </row>
    <row r="8501" spans="1:9">
      <c r="A8501" t="n">
        <v>65749</v>
      </c>
      <c r="B8501" s="39" t="n">
        <v>45</v>
      </c>
      <c r="C8501" s="7" t="n">
        <v>11</v>
      </c>
      <c r="D8501" s="7" t="n">
        <v>3</v>
      </c>
      <c r="E8501" s="7" t="n">
        <v>37.0999984741211</v>
      </c>
      <c r="F8501" s="7" t="n">
        <v>0</v>
      </c>
    </row>
    <row r="8502" spans="1:9">
      <c r="A8502" t="s">
        <v>4</v>
      </c>
      <c r="B8502" s="4" t="s">
        <v>5</v>
      </c>
      <c r="C8502" s="4" t="s">
        <v>13</v>
      </c>
      <c r="D8502" s="4" t="s">
        <v>13</v>
      </c>
      <c r="E8502" s="4" t="s">
        <v>24</v>
      </c>
      <c r="F8502" s="4" t="s">
        <v>24</v>
      </c>
      <c r="G8502" s="4" t="s">
        <v>24</v>
      </c>
      <c r="H8502" s="4" t="s">
        <v>10</v>
      </c>
    </row>
    <row r="8503" spans="1:9">
      <c r="A8503" t="n">
        <v>65758</v>
      </c>
      <c r="B8503" s="39" t="n">
        <v>45</v>
      </c>
      <c r="C8503" s="7" t="n">
        <v>2</v>
      </c>
      <c r="D8503" s="7" t="n">
        <v>3</v>
      </c>
      <c r="E8503" s="7" t="n">
        <v>-5.01000022888184</v>
      </c>
      <c r="F8503" s="7" t="n">
        <v>14.6099996566772</v>
      </c>
      <c r="G8503" s="7" t="n">
        <v>-188.550003051758</v>
      </c>
      <c r="H8503" s="7" t="n">
        <v>3000</v>
      </c>
    </row>
    <row r="8504" spans="1:9">
      <c r="A8504" t="s">
        <v>4</v>
      </c>
      <c r="B8504" s="4" t="s">
        <v>5</v>
      </c>
      <c r="C8504" s="4" t="s">
        <v>13</v>
      </c>
      <c r="D8504" s="4" t="s">
        <v>13</v>
      </c>
      <c r="E8504" s="4" t="s">
        <v>24</v>
      </c>
      <c r="F8504" s="4" t="s">
        <v>24</v>
      </c>
      <c r="G8504" s="4" t="s">
        <v>24</v>
      </c>
      <c r="H8504" s="4" t="s">
        <v>10</v>
      </c>
      <c r="I8504" s="4" t="s">
        <v>13</v>
      </c>
    </row>
    <row r="8505" spans="1:9">
      <c r="A8505" t="n">
        <v>65775</v>
      </c>
      <c r="B8505" s="39" t="n">
        <v>45</v>
      </c>
      <c r="C8505" s="7" t="n">
        <v>4</v>
      </c>
      <c r="D8505" s="7" t="n">
        <v>3</v>
      </c>
      <c r="E8505" s="7" t="n">
        <v>9.85999965667725</v>
      </c>
      <c r="F8505" s="7" t="n">
        <v>109.569999694824</v>
      </c>
      <c r="G8505" s="7" t="n">
        <v>8</v>
      </c>
      <c r="H8505" s="7" t="n">
        <v>3000</v>
      </c>
      <c r="I8505" s="7" t="n">
        <v>1</v>
      </c>
    </row>
    <row r="8506" spans="1:9">
      <c r="A8506" t="s">
        <v>4</v>
      </c>
      <c r="B8506" s="4" t="s">
        <v>5</v>
      </c>
      <c r="C8506" s="4" t="s">
        <v>13</v>
      </c>
      <c r="D8506" s="4" t="s">
        <v>13</v>
      </c>
      <c r="E8506" s="4" t="s">
        <v>24</v>
      </c>
      <c r="F8506" s="4" t="s">
        <v>10</v>
      </c>
    </row>
    <row r="8507" spans="1:9">
      <c r="A8507" t="n">
        <v>65793</v>
      </c>
      <c r="B8507" s="39" t="n">
        <v>45</v>
      </c>
      <c r="C8507" s="7" t="n">
        <v>5</v>
      </c>
      <c r="D8507" s="7" t="n">
        <v>3</v>
      </c>
      <c r="E8507" s="7" t="n">
        <v>1.29999995231628</v>
      </c>
      <c r="F8507" s="7" t="n">
        <v>3000</v>
      </c>
    </row>
    <row r="8508" spans="1:9">
      <c r="A8508" t="s">
        <v>4</v>
      </c>
      <c r="B8508" s="4" t="s">
        <v>5</v>
      </c>
      <c r="C8508" s="4" t="s">
        <v>13</v>
      </c>
      <c r="D8508" s="4" t="s">
        <v>10</v>
      </c>
      <c r="E8508" s="4" t="s">
        <v>6</v>
      </c>
      <c r="F8508" s="4" t="s">
        <v>6</v>
      </c>
      <c r="G8508" s="4" t="s">
        <v>6</v>
      </c>
      <c r="H8508" s="4" t="s">
        <v>6</v>
      </c>
    </row>
    <row r="8509" spans="1:9">
      <c r="A8509" t="n">
        <v>65802</v>
      </c>
      <c r="B8509" s="48" t="n">
        <v>51</v>
      </c>
      <c r="C8509" s="7" t="n">
        <v>3</v>
      </c>
      <c r="D8509" s="7" t="n">
        <v>0</v>
      </c>
      <c r="E8509" s="7" t="s">
        <v>295</v>
      </c>
      <c r="F8509" s="7" t="s">
        <v>78</v>
      </c>
      <c r="G8509" s="7" t="s">
        <v>79</v>
      </c>
      <c r="H8509" s="7" t="s">
        <v>78</v>
      </c>
    </row>
    <row r="8510" spans="1:9">
      <c r="A8510" t="s">
        <v>4</v>
      </c>
      <c r="B8510" s="4" t="s">
        <v>5</v>
      </c>
      <c r="C8510" s="4" t="s">
        <v>13</v>
      </c>
      <c r="D8510" s="4" t="s">
        <v>10</v>
      </c>
    </row>
    <row r="8511" spans="1:9">
      <c r="A8511" t="n">
        <v>65815</v>
      </c>
      <c r="B8511" s="22" t="n">
        <v>58</v>
      </c>
      <c r="C8511" s="7" t="n">
        <v>255</v>
      </c>
      <c r="D8511" s="7" t="n">
        <v>0</v>
      </c>
    </row>
    <row r="8512" spans="1:9">
      <c r="A8512" t="s">
        <v>4</v>
      </c>
      <c r="B8512" s="4" t="s">
        <v>5</v>
      </c>
      <c r="C8512" s="4" t="s">
        <v>10</v>
      </c>
    </row>
    <row r="8513" spans="1:9">
      <c r="A8513" t="n">
        <v>65819</v>
      </c>
      <c r="B8513" s="32" t="n">
        <v>16</v>
      </c>
      <c r="C8513" s="7" t="n">
        <v>500</v>
      </c>
    </row>
    <row r="8514" spans="1:9">
      <c r="A8514" t="s">
        <v>4</v>
      </c>
      <c r="B8514" s="4" t="s">
        <v>5</v>
      </c>
      <c r="C8514" s="4" t="s">
        <v>10</v>
      </c>
      <c r="D8514" s="4" t="s">
        <v>13</v>
      </c>
      <c r="E8514" s="4" t="s">
        <v>6</v>
      </c>
      <c r="F8514" s="4" t="s">
        <v>24</v>
      </c>
      <c r="G8514" s="4" t="s">
        <v>24</v>
      </c>
      <c r="H8514" s="4" t="s">
        <v>24</v>
      </c>
    </row>
    <row r="8515" spans="1:9">
      <c r="A8515" t="n">
        <v>65822</v>
      </c>
      <c r="B8515" s="55" t="n">
        <v>48</v>
      </c>
      <c r="C8515" s="7" t="n">
        <v>0</v>
      </c>
      <c r="D8515" s="7" t="n">
        <v>0</v>
      </c>
      <c r="E8515" s="7" t="s">
        <v>442</v>
      </c>
      <c r="F8515" s="7" t="n">
        <v>-1</v>
      </c>
      <c r="G8515" s="7" t="n">
        <v>1</v>
      </c>
      <c r="H8515" s="7" t="n">
        <v>0</v>
      </c>
    </row>
    <row r="8516" spans="1:9">
      <c r="A8516" t="s">
        <v>4</v>
      </c>
      <c r="B8516" s="4" t="s">
        <v>5</v>
      </c>
      <c r="C8516" s="4" t="s">
        <v>10</v>
      </c>
    </row>
    <row r="8517" spans="1:9">
      <c r="A8517" t="n">
        <v>65848</v>
      </c>
      <c r="B8517" s="32" t="n">
        <v>16</v>
      </c>
      <c r="C8517" s="7" t="n">
        <v>300</v>
      </c>
    </row>
    <row r="8518" spans="1:9">
      <c r="A8518" t="s">
        <v>4</v>
      </c>
      <c r="B8518" s="4" t="s">
        <v>5</v>
      </c>
      <c r="C8518" s="4" t="s">
        <v>13</v>
      </c>
      <c r="D8518" s="4" t="s">
        <v>10</v>
      </c>
      <c r="E8518" s="4" t="s">
        <v>24</v>
      </c>
      <c r="F8518" s="4" t="s">
        <v>10</v>
      </c>
      <c r="G8518" s="4" t="s">
        <v>9</v>
      </c>
      <c r="H8518" s="4" t="s">
        <v>9</v>
      </c>
      <c r="I8518" s="4" t="s">
        <v>10</v>
      </c>
      <c r="J8518" s="4" t="s">
        <v>10</v>
      </c>
      <c r="K8518" s="4" t="s">
        <v>9</v>
      </c>
      <c r="L8518" s="4" t="s">
        <v>9</v>
      </c>
      <c r="M8518" s="4" t="s">
        <v>9</v>
      </c>
      <c r="N8518" s="4" t="s">
        <v>9</v>
      </c>
      <c r="O8518" s="4" t="s">
        <v>6</v>
      </c>
    </row>
    <row r="8519" spans="1:9">
      <c r="A8519" t="n">
        <v>65851</v>
      </c>
      <c r="B8519" s="15" t="n">
        <v>50</v>
      </c>
      <c r="C8519" s="7" t="n">
        <v>0</v>
      </c>
      <c r="D8519" s="7" t="n">
        <v>2000</v>
      </c>
      <c r="E8519" s="7" t="n">
        <v>0.600000023841858</v>
      </c>
      <c r="F8519" s="7" t="n">
        <v>100</v>
      </c>
      <c r="G8519" s="7" t="n">
        <v>0</v>
      </c>
      <c r="H8519" s="7" t="n">
        <v>0</v>
      </c>
      <c r="I8519" s="7" t="n">
        <v>0</v>
      </c>
      <c r="J8519" s="7" t="n">
        <v>65533</v>
      </c>
      <c r="K8519" s="7" t="n">
        <v>0</v>
      </c>
      <c r="L8519" s="7" t="n">
        <v>0</v>
      </c>
      <c r="M8519" s="7" t="n">
        <v>0</v>
      </c>
      <c r="N8519" s="7" t="n">
        <v>0</v>
      </c>
      <c r="O8519" s="7" t="s">
        <v>12</v>
      </c>
    </row>
    <row r="8520" spans="1:9">
      <c r="A8520" t="s">
        <v>4</v>
      </c>
      <c r="B8520" s="4" t="s">
        <v>5</v>
      </c>
      <c r="C8520" s="4" t="s">
        <v>10</v>
      </c>
    </row>
    <row r="8521" spans="1:9">
      <c r="A8521" t="n">
        <v>65890</v>
      </c>
      <c r="B8521" s="32" t="n">
        <v>16</v>
      </c>
      <c r="C8521" s="7" t="n">
        <v>200</v>
      </c>
    </row>
    <row r="8522" spans="1:9">
      <c r="A8522" t="s">
        <v>4</v>
      </c>
      <c r="B8522" s="4" t="s">
        <v>5</v>
      </c>
      <c r="C8522" s="4" t="s">
        <v>13</v>
      </c>
      <c r="D8522" s="4" t="s">
        <v>10</v>
      </c>
      <c r="E8522" s="4" t="s">
        <v>6</v>
      </c>
      <c r="F8522" s="4" t="s">
        <v>6</v>
      </c>
      <c r="G8522" s="4" t="s">
        <v>6</v>
      </c>
      <c r="H8522" s="4" t="s">
        <v>6</v>
      </c>
    </row>
    <row r="8523" spans="1:9">
      <c r="A8523" t="n">
        <v>65893</v>
      </c>
      <c r="B8523" s="48" t="n">
        <v>51</v>
      </c>
      <c r="C8523" s="7" t="n">
        <v>3</v>
      </c>
      <c r="D8523" s="7" t="n">
        <v>0</v>
      </c>
      <c r="E8523" s="7" t="s">
        <v>589</v>
      </c>
      <c r="F8523" s="7" t="s">
        <v>185</v>
      </c>
      <c r="G8523" s="7" t="s">
        <v>79</v>
      </c>
      <c r="H8523" s="7" t="s">
        <v>78</v>
      </c>
    </row>
    <row r="8524" spans="1:9">
      <c r="A8524" t="s">
        <v>4</v>
      </c>
      <c r="B8524" s="4" t="s">
        <v>5</v>
      </c>
      <c r="C8524" s="4" t="s">
        <v>10</v>
      </c>
      <c r="D8524" s="4" t="s">
        <v>24</v>
      </c>
      <c r="E8524" s="4" t="s">
        <v>24</v>
      </c>
      <c r="F8524" s="4" t="s">
        <v>24</v>
      </c>
      <c r="G8524" s="4" t="s">
        <v>10</v>
      </c>
      <c r="H8524" s="4" t="s">
        <v>10</v>
      </c>
    </row>
    <row r="8525" spans="1:9">
      <c r="A8525" t="n">
        <v>65906</v>
      </c>
      <c r="B8525" s="44" t="n">
        <v>60</v>
      </c>
      <c r="C8525" s="7" t="n">
        <v>0</v>
      </c>
      <c r="D8525" s="7" t="n">
        <v>0</v>
      </c>
      <c r="E8525" s="7" t="n">
        <v>-10</v>
      </c>
      <c r="F8525" s="7" t="n">
        <v>0</v>
      </c>
      <c r="G8525" s="7" t="n">
        <v>1500</v>
      </c>
      <c r="H8525" s="7" t="n">
        <v>0</v>
      </c>
    </row>
    <row r="8526" spans="1:9">
      <c r="A8526" t="s">
        <v>4</v>
      </c>
      <c r="B8526" s="4" t="s">
        <v>5</v>
      </c>
      <c r="C8526" s="4" t="s">
        <v>10</v>
      </c>
    </row>
    <row r="8527" spans="1:9">
      <c r="A8527" t="n">
        <v>65925</v>
      </c>
      <c r="B8527" s="32" t="n">
        <v>16</v>
      </c>
      <c r="C8527" s="7" t="n">
        <v>500</v>
      </c>
    </row>
    <row r="8528" spans="1:9">
      <c r="A8528" t="s">
        <v>4</v>
      </c>
      <c r="B8528" s="4" t="s">
        <v>5</v>
      </c>
      <c r="C8528" s="4" t="s">
        <v>13</v>
      </c>
      <c r="D8528" s="4" t="s">
        <v>10</v>
      </c>
      <c r="E8528" s="4" t="s">
        <v>6</v>
      </c>
    </row>
    <row r="8529" spans="1:15">
      <c r="A8529" t="n">
        <v>65928</v>
      </c>
      <c r="B8529" s="48" t="n">
        <v>51</v>
      </c>
      <c r="C8529" s="7" t="n">
        <v>4</v>
      </c>
      <c r="D8529" s="7" t="n">
        <v>0</v>
      </c>
      <c r="E8529" s="7" t="s">
        <v>574</v>
      </c>
    </row>
    <row r="8530" spans="1:15">
      <c r="A8530" t="s">
        <v>4</v>
      </c>
      <c r="B8530" s="4" t="s">
        <v>5</v>
      </c>
      <c r="C8530" s="4" t="s">
        <v>10</v>
      </c>
    </row>
    <row r="8531" spans="1:15">
      <c r="A8531" t="n">
        <v>65942</v>
      </c>
      <c r="B8531" s="32" t="n">
        <v>16</v>
      </c>
      <c r="C8531" s="7" t="n">
        <v>0</v>
      </c>
    </row>
    <row r="8532" spans="1:15">
      <c r="A8532" t="s">
        <v>4</v>
      </c>
      <c r="B8532" s="4" t="s">
        <v>5</v>
      </c>
      <c r="C8532" s="4" t="s">
        <v>10</v>
      </c>
      <c r="D8532" s="4" t="s">
        <v>13</v>
      </c>
      <c r="E8532" s="4" t="s">
        <v>9</v>
      </c>
      <c r="F8532" s="4" t="s">
        <v>81</v>
      </c>
      <c r="G8532" s="4" t="s">
        <v>13</v>
      </c>
      <c r="H8532" s="4" t="s">
        <v>13</v>
      </c>
      <c r="I8532" s="4" t="s">
        <v>13</v>
      </c>
    </row>
    <row r="8533" spans="1:15">
      <c r="A8533" t="n">
        <v>65945</v>
      </c>
      <c r="B8533" s="49" t="n">
        <v>26</v>
      </c>
      <c r="C8533" s="7" t="n">
        <v>0</v>
      </c>
      <c r="D8533" s="7" t="n">
        <v>17</v>
      </c>
      <c r="E8533" s="7" t="n">
        <v>53970</v>
      </c>
      <c r="F8533" s="7" t="s">
        <v>612</v>
      </c>
      <c r="G8533" s="7" t="n">
        <v>8</v>
      </c>
      <c r="H8533" s="7" t="n">
        <v>2</v>
      </c>
      <c r="I8533" s="7" t="n">
        <v>0</v>
      </c>
    </row>
    <row r="8534" spans="1:15">
      <c r="A8534" t="s">
        <v>4</v>
      </c>
      <c r="B8534" s="4" t="s">
        <v>5</v>
      </c>
      <c r="C8534" s="4" t="s">
        <v>10</v>
      </c>
    </row>
    <row r="8535" spans="1:15">
      <c r="A8535" t="n">
        <v>65974</v>
      </c>
      <c r="B8535" s="32" t="n">
        <v>16</v>
      </c>
      <c r="C8535" s="7" t="n">
        <v>1</v>
      </c>
    </row>
    <row r="8536" spans="1:15">
      <c r="A8536" t="s">
        <v>4</v>
      </c>
      <c r="B8536" s="4" t="s">
        <v>5</v>
      </c>
      <c r="C8536" s="4" t="s">
        <v>13</v>
      </c>
      <c r="D8536" s="4" t="s">
        <v>10</v>
      </c>
    </row>
    <row r="8537" spans="1:15">
      <c r="A8537" t="n">
        <v>65977</v>
      </c>
      <c r="B8537" s="15" t="n">
        <v>50</v>
      </c>
      <c r="C8537" s="7" t="n">
        <v>52</v>
      </c>
      <c r="D8537" s="7" t="n">
        <v>53970</v>
      </c>
    </row>
    <row r="8538" spans="1:15">
      <c r="A8538" t="s">
        <v>4</v>
      </c>
      <c r="B8538" s="4" t="s">
        <v>5</v>
      </c>
      <c r="C8538" s="4" t="s">
        <v>10</v>
      </c>
    </row>
    <row r="8539" spans="1:15">
      <c r="A8539" t="n">
        <v>65981</v>
      </c>
      <c r="B8539" s="32" t="n">
        <v>16</v>
      </c>
      <c r="C8539" s="7" t="n">
        <v>600</v>
      </c>
    </row>
    <row r="8540" spans="1:15">
      <c r="A8540" t="s">
        <v>4</v>
      </c>
      <c r="B8540" s="4" t="s">
        <v>5</v>
      </c>
      <c r="C8540" s="4" t="s">
        <v>10</v>
      </c>
      <c r="D8540" s="4" t="s">
        <v>13</v>
      </c>
    </row>
    <row r="8541" spans="1:15">
      <c r="A8541" t="n">
        <v>65984</v>
      </c>
      <c r="B8541" s="51" t="n">
        <v>89</v>
      </c>
      <c r="C8541" s="7" t="n">
        <v>65533</v>
      </c>
      <c r="D8541" s="7" t="n">
        <v>0</v>
      </c>
    </row>
    <row r="8542" spans="1:15">
      <c r="A8542" t="s">
        <v>4</v>
      </c>
      <c r="B8542" s="4" t="s">
        <v>5</v>
      </c>
      <c r="C8542" s="4" t="s">
        <v>10</v>
      </c>
      <c r="D8542" s="4" t="s">
        <v>13</v>
      </c>
    </row>
    <row r="8543" spans="1:15">
      <c r="A8543" t="n">
        <v>65988</v>
      </c>
      <c r="B8543" s="51" t="n">
        <v>89</v>
      </c>
      <c r="C8543" s="7" t="n">
        <v>65533</v>
      </c>
      <c r="D8543" s="7" t="n">
        <v>1</v>
      </c>
    </row>
    <row r="8544" spans="1:15">
      <c r="A8544" t="s">
        <v>4</v>
      </c>
      <c r="B8544" s="4" t="s">
        <v>5</v>
      </c>
      <c r="C8544" s="4" t="s">
        <v>13</v>
      </c>
      <c r="D8544" s="4" t="s">
        <v>10</v>
      </c>
    </row>
    <row r="8545" spans="1:9">
      <c r="A8545" t="n">
        <v>65992</v>
      </c>
      <c r="B8545" s="39" t="n">
        <v>45</v>
      </c>
      <c r="C8545" s="7" t="n">
        <v>7</v>
      </c>
      <c r="D8545" s="7" t="n">
        <v>255</v>
      </c>
    </row>
    <row r="8546" spans="1:9">
      <c r="A8546" t="s">
        <v>4</v>
      </c>
      <c r="B8546" s="4" t="s">
        <v>5</v>
      </c>
      <c r="C8546" s="4" t="s">
        <v>13</v>
      </c>
      <c r="D8546" s="4" t="s">
        <v>10</v>
      </c>
      <c r="E8546" s="4" t="s">
        <v>24</v>
      </c>
    </row>
    <row r="8547" spans="1:9">
      <c r="A8547" t="n">
        <v>65996</v>
      </c>
      <c r="B8547" s="22" t="n">
        <v>58</v>
      </c>
      <c r="C8547" s="7" t="n">
        <v>101</v>
      </c>
      <c r="D8547" s="7" t="n">
        <v>500</v>
      </c>
      <c r="E8547" s="7" t="n">
        <v>1</v>
      </c>
    </row>
    <row r="8548" spans="1:9">
      <c r="A8548" t="s">
        <v>4</v>
      </c>
      <c r="B8548" s="4" t="s">
        <v>5</v>
      </c>
      <c r="C8548" s="4" t="s">
        <v>13</v>
      </c>
      <c r="D8548" s="4" t="s">
        <v>10</v>
      </c>
    </row>
    <row r="8549" spans="1:9">
      <c r="A8549" t="n">
        <v>66004</v>
      </c>
      <c r="B8549" s="22" t="n">
        <v>58</v>
      </c>
      <c r="C8549" s="7" t="n">
        <v>254</v>
      </c>
      <c r="D8549" s="7" t="n">
        <v>0</v>
      </c>
    </row>
    <row r="8550" spans="1:9">
      <c r="A8550" t="s">
        <v>4</v>
      </c>
      <c r="B8550" s="4" t="s">
        <v>5</v>
      </c>
      <c r="C8550" s="4" t="s">
        <v>13</v>
      </c>
      <c r="D8550" s="4" t="s">
        <v>13</v>
      </c>
      <c r="E8550" s="4" t="s">
        <v>24</v>
      </c>
      <c r="F8550" s="4" t="s">
        <v>24</v>
      </c>
      <c r="G8550" s="4" t="s">
        <v>24</v>
      </c>
      <c r="H8550" s="4" t="s">
        <v>10</v>
      </c>
    </row>
    <row r="8551" spans="1:9">
      <c r="A8551" t="n">
        <v>66008</v>
      </c>
      <c r="B8551" s="39" t="n">
        <v>45</v>
      </c>
      <c r="C8551" s="7" t="n">
        <v>2</v>
      </c>
      <c r="D8551" s="7" t="n">
        <v>3</v>
      </c>
      <c r="E8551" s="7" t="n">
        <v>-4.88000011444092</v>
      </c>
      <c r="F8551" s="7" t="n">
        <v>14.6499996185303</v>
      </c>
      <c r="G8551" s="7" t="n">
        <v>-188.440002441406</v>
      </c>
      <c r="H8551" s="7" t="n">
        <v>0</v>
      </c>
    </row>
    <row r="8552" spans="1:9">
      <c r="A8552" t="s">
        <v>4</v>
      </c>
      <c r="B8552" s="4" t="s">
        <v>5</v>
      </c>
      <c r="C8552" s="4" t="s">
        <v>13</v>
      </c>
      <c r="D8552" s="4" t="s">
        <v>13</v>
      </c>
      <c r="E8552" s="4" t="s">
        <v>24</v>
      </c>
      <c r="F8552" s="4" t="s">
        <v>24</v>
      </c>
      <c r="G8552" s="4" t="s">
        <v>24</v>
      </c>
      <c r="H8552" s="4" t="s">
        <v>10</v>
      </c>
      <c r="I8552" s="4" t="s">
        <v>13</v>
      </c>
    </row>
    <row r="8553" spans="1:9">
      <c r="A8553" t="n">
        <v>66025</v>
      </c>
      <c r="B8553" s="39" t="n">
        <v>45</v>
      </c>
      <c r="C8553" s="7" t="n">
        <v>4</v>
      </c>
      <c r="D8553" s="7" t="n">
        <v>3</v>
      </c>
      <c r="E8553" s="7" t="n">
        <v>55.5499992370605</v>
      </c>
      <c r="F8553" s="7" t="n">
        <v>142.020004272461</v>
      </c>
      <c r="G8553" s="7" t="n">
        <v>0</v>
      </c>
      <c r="H8553" s="7" t="n">
        <v>0</v>
      </c>
      <c r="I8553" s="7" t="n">
        <v>1</v>
      </c>
    </row>
    <row r="8554" spans="1:9">
      <c r="A8554" t="s">
        <v>4</v>
      </c>
      <c r="B8554" s="4" t="s">
        <v>5</v>
      </c>
      <c r="C8554" s="4" t="s">
        <v>13</v>
      </c>
      <c r="D8554" s="4" t="s">
        <v>13</v>
      </c>
      <c r="E8554" s="4" t="s">
        <v>24</v>
      </c>
      <c r="F8554" s="4" t="s">
        <v>10</v>
      </c>
    </row>
    <row r="8555" spans="1:9">
      <c r="A8555" t="n">
        <v>66043</v>
      </c>
      <c r="B8555" s="39" t="n">
        <v>45</v>
      </c>
      <c r="C8555" s="7" t="n">
        <v>5</v>
      </c>
      <c r="D8555" s="7" t="n">
        <v>3</v>
      </c>
      <c r="E8555" s="7" t="n">
        <v>0.699999988079071</v>
      </c>
      <c r="F8555" s="7" t="n">
        <v>0</v>
      </c>
    </row>
    <row r="8556" spans="1:9">
      <c r="A8556" t="s">
        <v>4</v>
      </c>
      <c r="B8556" s="4" t="s">
        <v>5</v>
      </c>
      <c r="C8556" s="4" t="s">
        <v>13</v>
      </c>
      <c r="D8556" s="4" t="s">
        <v>13</v>
      </c>
      <c r="E8556" s="4" t="s">
        <v>24</v>
      </c>
      <c r="F8556" s="4" t="s">
        <v>10</v>
      </c>
    </row>
    <row r="8557" spans="1:9">
      <c r="A8557" t="n">
        <v>66052</v>
      </c>
      <c r="B8557" s="39" t="n">
        <v>45</v>
      </c>
      <c r="C8557" s="7" t="n">
        <v>11</v>
      </c>
      <c r="D8557" s="7" t="n">
        <v>3</v>
      </c>
      <c r="E8557" s="7" t="n">
        <v>37.0999984741211</v>
      </c>
      <c r="F8557" s="7" t="n">
        <v>0</v>
      </c>
    </row>
    <row r="8558" spans="1:9">
      <c r="A8558" t="s">
        <v>4</v>
      </c>
      <c r="B8558" s="4" t="s">
        <v>5</v>
      </c>
      <c r="C8558" s="4" t="s">
        <v>13</v>
      </c>
      <c r="D8558" s="4" t="s">
        <v>13</v>
      </c>
      <c r="E8558" s="4" t="s">
        <v>24</v>
      </c>
      <c r="F8558" s="4" t="s">
        <v>24</v>
      </c>
      <c r="G8558" s="4" t="s">
        <v>24</v>
      </c>
      <c r="H8558" s="4" t="s">
        <v>10</v>
      </c>
    </row>
    <row r="8559" spans="1:9">
      <c r="A8559" t="n">
        <v>66061</v>
      </c>
      <c r="B8559" s="39" t="n">
        <v>45</v>
      </c>
      <c r="C8559" s="7" t="n">
        <v>2</v>
      </c>
      <c r="D8559" s="7" t="n">
        <v>3</v>
      </c>
      <c r="E8559" s="7" t="n">
        <v>-4.88000011444092</v>
      </c>
      <c r="F8559" s="7" t="n">
        <v>14.6499996185303</v>
      </c>
      <c r="G8559" s="7" t="n">
        <v>-188.440002441406</v>
      </c>
      <c r="H8559" s="7" t="n">
        <v>0</v>
      </c>
    </row>
    <row r="8560" spans="1:9">
      <c r="A8560" t="s">
        <v>4</v>
      </c>
      <c r="B8560" s="4" t="s">
        <v>5</v>
      </c>
      <c r="C8560" s="4" t="s">
        <v>13</v>
      </c>
      <c r="D8560" s="4" t="s">
        <v>13</v>
      </c>
      <c r="E8560" s="4" t="s">
        <v>24</v>
      </c>
      <c r="F8560" s="4" t="s">
        <v>24</v>
      </c>
      <c r="G8560" s="4" t="s">
        <v>24</v>
      </c>
      <c r="H8560" s="4" t="s">
        <v>10</v>
      </c>
      <c r="I8560" s="4" t="s">
        <v>13</v>
      </c>
    </row>
    <row r="8561" spans="1:9">
      <c r="A8561" t="n">
        <v>66078</v>
      </c>
      <c r="B8561" s="39" t="n">
        <v>45</v>
      </c>
      <c r="C8561" s="7" t="n">
        <v>4</v>
      </c>
      <c r="D8561" s="7" t="n">
        <v>3</v>
      </c>
      <c r="E8561" s="7" t="n">
        <v>66.2600021362305</v>
      </c>
      <c r="F8561" s="7" t="n">
        <v>137.130004882813</v>
      </c>
      <c r="G8561" s="7" t="n">
        <v>0</v>
      </c>
      <c r="H8561" s="7" t="n">
        <v>2000</v>
      </c>
      <c r="I8561" s="7" t="n">
        <v>1</v>
      </c>
    </row>
    <row r="8562" spans="1:9">
      <c r="A8562" t="s">
        <v>4</v>
      </c>
      <c r="B8562" s="4" t="s">
        <v>5</v>
      </c>
      <c r="C8562" s="4" t="s">
        <v>13</v>
      </c>
      <c r="D8562" s="4" t="s">
        <v>13</v>
      </c>
      <c r="E8562" s="4" t="s">
        <v>24</v>
      </c>
      <c r="F8562" s="4" t="s">
        <v>10</v>
      </c>
    </row>
    <row r="8563" spans="1:9">
      <c r="A8563" t="n">
        <v>66096</v>
      </c>
      <c r="B8563" s="39" t="n">
        <v>45</v>
      </c>
      <c r="C8563" s="7" t="n">
        <v>5</v>
      </c>
      <c r="D8563" s="7" t="n">
        <v>3</v>
      </c>
      <c r="E8563" s="7" t="n">
        <v>1.10000002384186</v>
      </c>
      <c r="F8563" s="7" t="n">
        <v>2000</v>
      </c>
    </row>
    <row r="8564" spans="1:9">
      <c r="A8564" t="s">
        <v>4</v>
      </c>
      <c r="B8564" s="4" t="s">
        <v>5</v>
      </c>
      <c r="C8564" s="4" t="s">
        <v>13</v>
      </c>
      <c r="D8564" s="4" t="s">
        <v>13</v>
      </c>
      <c r="E8564" s="4" t="s">
        <v>24</v>
      </c>
      <c r="F8564" s="4" t="s">
        <v>10</v>
      </c>
    </row>
    <row r="8565" spans="1:9">
      <c r="A8565" t="n">
        <v>66105</v>
      </c>
      <c r="B8565" s="39" t="n">
        <v>45</v>
      </c>
      <c r="C8565" s="7" t="n">
        <v>11</v>
      </c>
      <c r="D8565" s="7" t="n">
        <v>3</v>
      </c>
      <c r="E8565" s="7" t="n">
        <v>37.0999984741211</v>
      </c>
      <c r="F8565" s="7" t="n">
        <v>2000</v>
      </c>
    </row>
    <row r="8566" spans="1:9">
      <c r="A8566" t="s">
        <v>4</v>
      </c>
      <c r="B8566" s="4" t="s">
        <v>5</v>
      </c>
      <c r="C8566" s="4" t="s">
        <v>13</v>
      </c>
      <c r="D8566" s="4" t="s">
        <v>10</v>
      </c>
      <c r="E8566" s="4" t="s">
        <v>10</v>
      </c>
      <c r="F8566" s="4" t="s">
        <v>9</v>
      </c>
    </row>
    <row r="8567" spans="1:9">
      <c r="A8567" t="n">
        <v>66114</v>
      </c>
      <c r="B8567" s="40" t="n">
        <v>84</v>
      </c>
      <c r="C8567" s="7" t="n">
        <v>0</v>
      </c>
      <c r="D8567" s="7" t="n">
        <v>2</v>
      </c>
      <c r="E8567" s="7" t="n">
        <v>0</v>
      </c>
      <c r="F8567" s="7" t="n">
        <v>1050253722</v>
      </c>
    </row>
    <row r="8568" spans="1:9">
      <c r="A8568" t="s">
        <v>4</v>
      </c>
      <c r="B8568" s="4" t="s">
        <v>5</v>
      </c>
      <c r="C8568" s="4" t="s">
        <v>13</v>
      </c>
      <c r="D8568" s="4" t="s">
        <v>10</v>
      </c>
    </row>
    <row r="8569" spans="1:9">
      <c r="A8569" t="n">
        <v>66124</v>
      </c>
      <c r="B8569" s="22" t="n">
        <v>58</v>
      </c>
      <c r="C8569" s="7" t="n">
        <v>255</v>
      </c>
      <c r="D8569" s="7" t="n">
        <v>0</v>
      </c>
    </row>
    <row r="8570" spans="1:9">
      <c r="A8570" t="s">
        <v>4</v>
      </c>
      <c r="B8570" s="4" t="s">
        <v>5</v>
      </c>
      <c r="C8570" s="4" t="s">
        <v>10</v>
      </c>
      <c r="D8570" s="4" t="s">
        <v>13</v>
      </c>
      <c r="E8570" s="4" t="s">
        <v>13</v>
      </c>
      <c r="F8570" s="4" t="s">
        <v>6</v>
      </c>
    </row>
    <row r="8571" spans="1:9">
      <c r="A8571" t="n">
        <v>66128</v>
      </c>
      <c r="B8571" s="27" t="n">
        <v>47</v>
      </c>
      <c r="C8571" s="7" t="n">
        <v>0</v>
      </c>
      <c r="D8571" s="7" t="n">
        <v>0</v>
      </c>
      <c r="E8571" s="7" t="n">
        <v>0</v>
      </c>
      <c r="F8571" s="7" t="s">
        <v>443</v>
      </c>
    </row>
    <row r="8572" spans="1:9">
      <c r="A8572" t="s">
        <v>4</v>
      </c>
      <c r="B8572" s="4" t="s">
        <v>5</v>
      </c>
      <c r="C8572" s="4" t="s">
        <v>13</v>
      </c>
      <c r="D8572" s="4" t="s">
        <v>10</v>
      </c>
      <c r="E8572" s="4" t="s">
        <v>24</v>
      </c>
      <c r="F8572" s="4" t="s">
        <v>10</v>
      </c>
      <c r="G8572" s="4" t="s">
        <v>9</v>
      </c>
      <c r="H8572" s="4" t="s">
        <v>9</v>
      </c>
      <c r="I8572" s="4" t="s">
        <v>10</v>
      </c>
      <c r="J8572" s="4" t="s">
        <v>10</v>
      </c>
      <c r="K8572" s="4" t="s">
        <v>9</v>
      </c>
      <c r="L8572" s="4" t="s">
        <v>9</v>
      </c>
      <c r="M8572" s="4" t="s">
        <v>9</v>
      </c>
      <c r="N8572" s="4" t="s">
        <v>9</v>
      </c>
      <c r="O8572" s="4" t="s">
        <v>6</v>
      </c>
    </row>
    <row r="8573" spans="1:9">
      <c r="A8573" t="n">
        <v>66143</v>
      </c>
      <c r="B8573" s="15" t="n">
        <v>50</v>
      </c>
      <c r="C8573" s="7" t="n">
        <v>0</v>
      </c>
      <c r="D8573" s="7" t="n">
        <v>4400</v>
      </c>
      <c r="E8573" s="7" t="n">
        <v>0.600000023841858</v>
      </c>
      <c r="F8573" s="7" t="n">
        <v>600</v>
      </c>
      <c r="G8573" s="7" t="n">
        <v>0</v>
      </c>
      <c r="H8573" s="7" t="n">
        <v>1065353216</v>
      </c>
      <c r="I8573" s="7" t="n">
        <v>0</v>
      </c>
      <c r="J8573" s="7" t="n">
        <v>65533</v>
      </c>
      <c r="K8573" s="7" t="n">
        <v>0</v>
      </c>
      <c r="L8573" s="7" t="n">
        <v>0</v>
      </c>
      <c r="M8573" s="7" t="n">
        <v>0</v>
      </c>
      <c r="N8573" s="7" t="n">
        <v>0</v>
      </c>
      <c r="O8573" s="7" t="s">
        <v>12</v>
      </c>
    </row>
    <row r="8574" spans="1:9">
      <c r="A8574" t="s">
        <v>4</v>
      </c>
      <c r="B8574" s="4" t="s">
        <v>5</v>
      </c>
      <c r="C8574" s="4" t="s">
        <v>10</v>
      </c>
      <c r="D8574" s="4" t="s">
        <v>24</v>
      </c>
      <c r="E8574" s="4" t="s">
        <v>24</v>
      </c>
      <c r="F8574" s="4" t="s">
        <v>24</v>
      </c>
      <c r="G8574" s="4" t="s">
        <v>10</v>
      </c>
      <c r="H8574" s="4" t="s">
        <v>10</v>
      </c>
    </row>
    <row r="8575" spans="1:9">
      <c r="A8575" t="n">
        <v>66182</v>
      </c>
      <c r="B8575" s="44" t="n">
        <v>60</v>
      </c>
      <c r="C8575" s="7" t="n">
        <v>0</v>
      </c>
      <c r="D8575" s="7" t="n">
        <v>0</v>
      </c>
      <c r="E8575" s="7" t="n">
        <v>20</v>
      </c>
      <c r="F8575" s="7" t="n">
        <v>0</v>
      </c>
      <c r="G8575" s="7" t="n">
        <v>300</v>
      </c>
      <c r="H8575" s="7" t="n">
        <v>0</v>
      </c>
    </row>
    <row r="8576" spans="1:9">
      <c r="A8576" t="s">
        <v>4</v>
      </c>
      <c r="B8576" s="4" t="s">
        <v>5</v>
      </c>
      <c r="C8576" s="4" t="s">
        <v>13</v>
      </c>
      <c r="D8576" s="4" t="s">
        <v>24</v>
      </c>
      <c r="E8576" s="4" t="s">
        <v>24</v>
      </c>
      <c r="F8576" s="4" t="s">
        <v>24</v>
      </c>
    </row>
    <row r="8577" spans="1:15">
      <c r="A8577" t="n">
        <v>66201</v>
      </c>
      <c r="B8577" s="39" t="n">
        <v>45</v>
      </c>
      <c r="C8577" s="7" t="n">
        <v>9</v>
      </c>
      <c r="D8577" s="7" t="n">
        <v>0.0199999995529652</v>
      </c>
      <c r="E8577" s="7" t="n">
        <v>0.0199999995529652</v>
      </c>
      <c r="F8577" s="7" t="n">
        <v>0.5</v>
      </c>
    </row>
    <row r="8578" spans="1:15">
      <c r="A8578" t="s">
        <v>4</v>
      </c>
      <c r="B8578" s="4" t="s">
        <v>5</v>
      </c>
      <c r="C8578" s="4" t="s">
        <v>10</v>
      </c>
      <c r="D8578" s="4" t="s">
        <v>9</v>
      </c>
      <c r="E8578" s="4" t="s">
        <v>13</v>
      </c>
    </row>
    <row r="8579" spans="1:15">
      <c r="A8579" t="n">
        <v>66215</v>
      </c>
      <c r="B8579" s="72" t="n">
        <v>35</v>
      </c>
      <c r="C8579" s="7" t="n">
        <v>0</v>
      </c>
      <c r="D8579" s="7" t="n">
        <v>0</v>
      </c>
      <c r="E8579" s="7" t="n">
        <v>0</v>
      </c>
    </row>
    <row r="8580" spans="1:15">
      <c r="A8580" t="s">
        <v>4</v>
      </c>
      <c r="B8580" s="4" t="s">
        <v>5</v>
      </c>
      <c r="C8580" s="4" t="s">
        <v>13</v>
      </c>
      <c r="D8580" s="4" t="s">
        <v>10</v>
      </c>
      <c r="E8580" s="4" t="s">
        <v>24</v>
      </c>
      <c r="F8580" s="4" t="s">
        <v>10</v>
      </c>
      <c r="G8580" s="4" t="s">
        <v>9</v>
      </c>
      <c r="H8580" s="4" t="s">
        <v>9</v>
      </c>
      <c r="I8580" s="4" t="s">
        <v>10</v>
      </c>
      <c r="J8580" s="4" t="s">
        <v>10</v>
      </c>
      <c r="K8580" s="4" t="s">
        <v>9</v>
      </c>
      <c r="L8580" s="4" t="s">
        <v>9</v>
      </c>
      <c r="M8580" s="4" t="s">
        <v>9</v>
      </c>
      <c r="N8580" s="4" t="s">
        <v>9</v>
      </c>
      <c r="O8580" s="4" t="s">
        <v>6</v>
      </c>
    </row>
    <row r="8581" spans="1:15">
      <c r="A8581" t="n">
        <v>66223</v>
      </c>
      <c r="B8581" s="15" t="n">
        <v>50</v>
      </c>
      <c r="C8581" s="7" t="n">
        <v>0</v>
      </c>
      <c r="D8581" s="7" t="n">
        <v>2003</v>
      </c>
      <c r="E8581" s="7" t="n">
        <v>1</v>
      </c>
      <c r="F8581" s="7" t="n">
        <v>0</v>
      </c>
      <c r="G8581" s="7" t="n">
        <v>0</v>
      </c>
      <c r="H8581" s="7" t="n">
        <v>0</v>
      </c>
      <c r="I8581" s="7" t="n">
        <v>0</v>
      </c>
      <c r="J8581" s="7" t="n">
        <v>65533</v>
      </c>
      <c r="K8581" s="7" t="n">
        <v>0</v>
      </c>
      <c r="L8581" s="7" t="n">
        <v>0</v>
      </c>
      <c r="M8581" s="7" t="n">
        <v>0</v>
      </c>
      <c r="N8581" s="7" t="n">
        <v>0</v>
      </c>
      <c r="O8581" s="7" t="s">
        <v>12</v>
      </c>
    </row>
    <row r="8582" spans="1:15">
      <c r="A8582" t="s">
        <v>4</v>
      </c>
      <c r="B8582" s="4" t="s">
        <v>5</v>
      </c>
      <c r="C8582" s="4" t="s">
        <v>13</v>
      </c>
      <c r="D8582" s="4" t="s">
        <v>10</v>
      </c>
      <c r="E8582" s="4" t="s">
        <v>10</v>
      </c>
      <c r="F8582" s="4" t="s">
        <v>9</v>
      </c>
    </row>
    <row r="8583" spans="1:15">
      <c r="A8583" t="n">
        <v>66262</v>
      </c>
      <c r="B8583" s="40" t="n">
        <v>84</v>
      </c>
      <c r="C8583" s="7" t="n">
        <v>1</v>
      </c>
      <c r="D8583" s="7" t="n">
        <v>0</v>
      </c>
      <c r="E8583" s="7" t="n">
        <v>0</v>
      </c>
      <c r="F8583" s="7" t="n">
        <v>0</v>
      </c>
    </row>
    <row r="8584" spans="1:15">
      <c r="A8584" t="s">
        <v>4</v>
      </c>
      <c r="B8584" s="4" t="s">
        <v>5</v>
      </c>
      <c r="C8584" s="4" t="s">
        <v>13</v>
      </c>
      <c r="D8584" s="4" t="s">
        <v>10</v>
      </c>
      <c r="E8584" s="4" t="s">
        <v>6</v>
      </c>
    </row>
    <row r="8585" spans="1:15">
      <c r="A8585" t="n">
        <v>66272</v>
      </c>
      <c r="B8585" s="48" t="n">
        <v>51</v>
      </c>
      <c r="C8585" s="7" t="n">
        <v>4</v>
      </c>
      <c r="D8585" s="7" t="n">
        <v>0</v>
      </c>
      <c r="E8585" s="7" t="s">
        <v>181</v>
      </c>
    </row>
    <row r="8586" spans="1:15">
      <c r="A8586" t="s">
        <v>4</v>
      </c>
      <c r="B8586" s="4" t="s">
        <v>5</v>
      </c>
      <c r="C8586" s="4" t="s">
        <v>10</v>
      </c>
    </row>
    <row r="8587" spans="1:15">
      <c r="A8587" t="n">
        <v>66285</v>
      </c>
      <c r="B8587" s="32" t="n">
        <v>16</v>
      </c>
      <c r="C8587" s="7" t="n">
        <v>0</v>
      </c>
    </row>
    <row r="8588" spans="1:15">
      <c r="A8588" t="s">
        <v>4</v>
      </c>
      <c r="B8588" s="4" t="s">
        <v>5</v>
      </c>
      <c r="C8588" s="4" t="s">
        <v>10</v>
      </c>
      <c r="D8588" s="4" t="s">
        <v>13</v>
      </c>
      <c r="E8588" s="4" t="s">
        <v>9</v>
      </c>
      <c r="F8588" s="4" t="s">
        <v>81</v>
      </c>
      <c r="G8588" s="4" t="s">
        <v>13</v>
      </c>
      <c r="H8588" s="4" t="s">
        <v>13</v>
      </c>
      <c r="I8588" s="4" t="s">
        <v>13</v>
      </c>
    </row>
    <row r="8589" spans="1:15">
      <c r="A8589" t="n">
        <v>66288</v>
      </c>
      <c r="B8589" s="49" t="n">
        <v>26</v>
      </c>
      <c r="C8589" s="7" t="n">
        <v>0</v>
      </c>
      <c r="D8589" s="7" t="n">
        <v>17</v>
      </c>
      <c r="E8589" s="7" t="n">
        <v>53973</v>
      </c>
      <c r="F8589" s="7" t="s">
        <v>613</v>
      </c>
      <c r="G8589" s="7" t="n">
        <v>8</v>
      </c>
      <c r="H8589" s="7" t="n">
        <v>2</v>
      </c>
      <c r="I8589" s="7" t="n">
        <v>0</v>
      </c>
    </row>
    <row r="8590" spans="1:15">
      <c r="A8590" t="s">
        <v>4</v>
      </c>
      <c r="B8590" s="4" t="s">
        <v>5</v>
      </c>
      <c r="C8590" s="4" t="s">
        <v>10</v>
      </c>
    </row>
    <row r="8591" spans="1:15">
      <c r="A8591" t="n">
        <v>66331</v>
      </c>
      <c r="B8591" s="32" t="n">
        <v>16</v>
      </c>
      <c r="C8591" s="7" t="n">
        <v>1</v>
      </c>
    </row>
    <row r="8592" spans="1:15">
      <c r="A8592" t="s">
        <v>4</v>
      </c>
      <c r="B8592" s="4" t="s">
        <v>5</v>
      </c>
      <c r="C8592" s="4" t="s">
        <v>13</v>
      </c>
      <c r="D8592" s="4" t="s">
        <v>10</v>
      </c>
    </row>
    <row r="8593" spans="1:15">
      <c r="A8593" t="n">
        <v>66334</v>
      </c>
      <c r="B8593" s="15" t="n">
        <v>50</v>
      </c>
      <c r="C8593" s="7" t="n">
        <v>52</v>
      </c>
      <c r="D8593" s="7" t="n">
        <v>53973</v>
      </c>
    </row>
    <row r="8594" spans="1:15">
      <c r="A8594" t="s">
        <v>4</v>
      </c>
      <c r="B8594" s="4" t="s">
        <v>5</v>
      </c>
      <c r="C8594" s="4" t="s">
        <v>10</v>
      </c>
      <c r="D8594" s="4" t="s">
        <v>13</v>
      </c>
    </row>
    <row r="8595" spans="1:15">
      <c r="A8595" t="n">
        <v>66338</v>
      </c>
      <c r="B8595" s="51" t="n">
        <v>89</v>
      </c>
      <c r="C8595" s="7" t="n">
        <v>65533</v>
      </c>
      <c r="D8595" s="7" t="n">
        <v>0</v>
      </c>
    </row>
    <row r="8596" spans="1:15">
      <c r="A8596" t="s">
        <v>4</v>
      </c>
      <c r="B8596" s="4" t="s">
        <v>5</v>
      </c>
      <c r="C8596" s="4" t="s">
        <v>10</v>
      </c>
    </row>
    <row r="8597" spans="1:15">
      <c r="A8597" t="n">
        <v>66342</v>
      </c>
      <c r="B8597" s="32" t="n">
        <v>16</v>
      </c>
      <c r="C8597" s="7" t="n">
        <v>600</v>
      </c>
    </row>
    <row r="8598" spans="1:15">
      <c r="A8598" t="s">
        <v>4</v>
      </c>
      <c r="B8598" s="4" t="s">
        <v>5</v>
      </c>
      <c r="C8598" s="4" t="s">
        <v>10</v>
      </c>
      <c r="D8598" s="4" t="s">
        <v>13</v>
      </c>
    </row>
    <row r="8599" spans="1:15">
      <c r="A8599" t="n">
        <v>66345</v>
      </c>
      <c r="B8599" s="51" t="n">
        <v>89</v>
      </c>
      <c r="C8599" s="7" t="n">
        <v>65533</v>
      </c>
      <c r="D8599" s="7" t="n">
        <v>1</v>
      </c>
    </row>
    <row r="8600" spans="1:15">
      <c r="A8600" t="s">
        <v>4</v>
      </c>
      <c r="B8600" s="4" t="s">
        <v>5</v>
      </c>
      <c r="C8600" s="4" t="s">
        <v>13</v>
      </c>
      <c r="D8600" s="4" t="s">
        <v>13</v>
      </c>
      <c r="E8600" s="4" t="s">
        <v>24</v>
      </c>
      <c r="F8600" s="4" t="s">
        <v>10</v>
      </c>
    </row>
    <row r="8601" spans="1:15">
      <c r="A8601" t="n">
        <v>66349</v>
      </c>
      <c r="B8601" s="39" t="n">
        <v>45</v>
      </c>
      <c r="C8601" s="7" t="n">
        <v>5</v>
      </c>
      <c r="D8601" s="7" t="n">
        <v>3</v>
      </c>
      <c r="E8601" s="7" t="n">
        <v>1.29999995231628</v>
      </c>
      <c r="F8601" s="7" t="n">
        <v>4000</v>
      </c>
    </row>
    <row r="8602" spans="1:15">
      <c r="A8602" t="s">
        <v>4</v>
      </c>
      <c r="B8602" s="4" t="s">
        <v>5</v>
      </c>
      <c r="C8602" s="4" t="s">
        <v>13</v>
      </c>
      <c r="D8602" s="4" t="s">
        <v>13</v>
      </c>
    </row>
    <row r="8603" spans="1:15">
      <c r="A8603" t="n">
        <v>66358</v>
      </c>
      <c r="B8603" s="13" t="n">
        <v>49</v>
      </c>
      <c r="C8603" s="7" t="n">
        <v>2</v>
      </c>
      <c r="D8603" s="7" t="n">
        <v>0</v>
      </c>
    </row>
    <row r="8604" spans="1:15">
      <c r="A8604" t="s">
        <v>4</v>
      </c>
      <c r="B8604" s="4" t="s">
        <v>5</v>
      </c>
      <c r="C8604" s="4" t="s">
        <v>13</v>
      </c>
      <c r="D8604" s="4" t="s">
        <v>10</v>
      </c>
      <c r="E8604" s="4" t="s">
        <v>9</v>
      </c>
      <c r="F8604" s="4" t="s">
        <v>10</v>
      </c>
      <c r="G8604" s="4" t="s">
        <v>9</v>
      </c>
      <c r="H8604" s="4" t="s">
        <v>13</v>
      </c>
    </row>
    <row r="8605" spans="1:15">
      <c r="A8605" t="n">
        <v>66361</v>
      </c>
      <c r="B8605" s="13" t="n">
        <v>49</v>
      </c>
      <c r="C8605" s="7" t="n">
        <v>0</v>
      </c>
      <c r="D8605" s="7" t="n">
        <v>562</v>
      </c>
      <c r="E8605" s="7" t="n">
        <v>1065353216</v>
      </c>
      <c r="F8605" s="7" t="n">
        <v>0</v>
      </c>
      <c r="G8605" s="7" t="n">
        <v>0</v>
      </c>
      <c r="H8605" s="7" t="n">
        <v>0</v>
      </c>
    </row>
    <row r="8606" spans="1:15">
      <c r="A8606" t="s">
        <v>4</v>
      </c>
      <c r="B8606" s="4" t="s">
        <v>5</v>
      </c>
      <c r="C8606" s="4" t="s">
        <v>13</v>
      </c>
      <c r="D8606" s="4" t="s">
        <v>10</v>
      </c>
      <c r="E8606" s="4" t="s">
        <v>24</v>
      </c>
    </row>
    <row r="8607" spans="1:15">
      <c r="A8607" t="n">
        <v>66376</v>
      </c>
      <c r="B8607" s="22" t="n">
        <v>58</v>
      </c>
      <c r="C8607" s="7" t="n">
        <v>0</v>
      </c>
      <c r="D8607" s="7" t="n">
        <v>1000</v>
      </c>
      <c r="E8607" s="7" t="n">
        <v>1</v>
      </c>
    </row>
    <row r="8608" spans="1:15">
      <c r="A8608" t="s">
        <v>4</v>
      </c>
      <c r="B8608" s="4" t="s">
        <v>5</v>
      </c>
      <c r="C8608" s="4" t="s">
        <v>13</v>
      </c>
      <c r="D8608" s="4" t="s">
        <v>10</v>
      </c>
    </row>
    <row r="8609" spans="1:8">
      <c r="A8609" t="n">
        <v>66384</v>
      </c>
      <c r="B8609" s="22" t="n">
        <v>58</v>
      </c>
      <c r="C8609" s="7" t="n">
        <v>255</v>
      </c>
      <c r="D8609" s="7" t="n">
        <v>0</v>
      </c>
    </row>
    <row r="8610" spans="1:8">
      <c r="A8610" t="s">
        <v>4</v>
      </c>
      <c r="B8610" s="4" t="s">
        <v>5</v>
      </c>
      <c r="C8610" s="4" t="s">
        <v>13</v>
      </c>
      <c r="D8610" s="4" t="s">
        <v>13</v>
      </c>
      <c r="E8610" s="4" t="s">
        <v>24</v>
      </c>
      <c r="F8610" s="4" t="s">
        <v>24</v>
      </c>
      <c r="G8610" s="4" t="s">
        <v>24</v>
      </c>
      <c r="H8610" s="4" t="s">
        <v>10</v>
      </c>
    </row>
    <row r="8611" spans="1:8">
      <c r="A8611" t="n">
        <v>66388</v>
      </c>
      <c r="B8611" s="39" t="n">
        <v>45</v>
      </c>
      <c r="C8611" s="7" t="n">
        <v>2</v>
      </c>
      <c r="D8611" s="7" t="n">
        <v>3</v>
      </c>
      <c r="E8611" s="7" t="n">
        <v>0</v>
      </c>
      <c r="F8611" s="7" t="n">
        <v>-500</v>
      </c>
      <c r="G8611" s="7" t="n">
        <v>0</v>
      </c>
      <c r="H8611" s="7" t="n">
        <v>0</v>
      </c>
    </row>
    <row r="8612" spans="1:8">
      <c r="A8612" t="s">
        <v>4</v>
      </c>
      <c r="B8612" s="4" t="s">
        <v>5</v>
      </c>
      <c r="C8612" s="4" t="s">
        <v>13</v>
      </c>
      <c r="D8612" s="4" t="s">
        <v>13</v>
      </c>
      <c r="E8612" s="4" t="s">
        <v>24</v>
      </c>
      <c r="F8612" s="4" t="s">
        <v>24</v>
      </c>
      <c r="G8612" s="4" t="s">
        <v>24</v>
      </c>
      <c r="H8612" s="4" t="s">
        <v>10</v>
      </c>
      <c r="I8612" s="4" t="s">
        <v>13</v>
      </c>
    </row>
    <row r="8613" spans="1:8">
      <c r="A8613" t="n">
        <v>66405</v>
      </c>
      <c r="B8613" s="39" t="n">
        <v>45</v>
      </c>
      <c r="C8613" s="7" t="n">
        <v>4</v>
      </c>
      <c r="D8613" s="7" t="n">
        <v>3</v>
      </c>
      <c r="E8613" s="7" t="n">
        <v>0</v>
      </c>
      <c r="F8613" s="7" t="n">
        <v>0</v>
      </c>
      <c r="G8613" s="7" t="n">
        <v>0</v>
      </c>
      <c r="H8613" s="7" t="n">
        <v>0</v>
      </c>
      <c r="I8613" s="7" t="n">
        <v>0</v>
      </c>
    </row>
    <row r="8614" spans="1:8">
      <c r="A8614" t="s">
        <v>4</v>
      </c>
      <c r="B8614" s="4" t="s">
        <v>5</v>
      </c>
      <c r="C8614" s="4" t="s">
        <v>13</v>
      </c>
      <c r="D8614" s="4" t="s">
        <v>13</v>
      </c>
      <c r="E8614" s="4" t="s">
        <v>24</v>
      </c>
      <c r="F8614" s="4" t="s">
        <v>10</v>
      </c>
    </row>
    <row r="8615" spans="1:8">
      <c r="A8615" t="n">
        <v>66423</v>
      </c>
      <c r="B8615" s="39" t="n">
        <v>45</v>
      </c>
      <c r="C8615" s="7" t="n">
        <v>5</v>
      </c>
      <c r="D8615" s="7" t="n">
        <v>3</v>
      </c>
      <c r="E8615" s="7" t="n">
        <v>10</v>
      </c>
      <c r="F8615" s="7" t="n">
        <v>0</v>
      </c>
    </row>
    <row r="8616" spans="1:8">
      <c r="A8616" t="s">
        <v>4</v>
      </c>
      <c r="B8616" s="4" t="s">
        <v>5</v>
      </c>
      <c r="C8616" s="4" t="s">
        <v>13</v>
      </c>
      <c r="D8616" s="4" t="s">
        <v>13</v>
      </c>
      <c r="E8616" s="4" t="s">
        <v>24</v>
      </c>
      <c r="F8616" s="4" t="s">
        <v>10</v>
      </c>
    </row>
    <row r="8617" spans="1:8">
      <c r="A8617" t="n">
        <v>66432</v>
      </c>
      <c r="B8617" s="39" t="n">
        <v>45</v>
      </c>
      <c r="C8617" s="7" t="n">
        <v>11</v>
      </c>
      <c r="D8617" s="7" t="n">
        <v>3</v>
      </c>
      <c r="E8617" s="7" t="n">
        <v>25</v>
      </c>
      <c r="F8617" s="7" t="n">
        <v>0</v>
      </c>
    </row>
    <row r="8618" spans="1:8">
      <c r="A8618" t="s">
        <v>4</v>
      </c>
      <c r="B8618" s="4" t="s">
        <v>5</v>
      </c>
      <c r="C8618" s="4" t="s">
        <v>13</v>
      </c>
      <c r="D8618" s="4" t="s">
        <v>9</v>
      </c>
      <c r="E8618" s="4" t="s">
        <v>9</v>
      </c>
      <c r="F8618" s="4" t="s">
        <v>9</v>
      </c>
      <c r="G8618" s="4" t="s">
        <v>9</v>
      </c>
    </row>
    <row r="8619" spans="1:8">
      <c r="A8619" t="n">
        <v>66441</v>
      </c>
      <c r="B8619" s="89" t="n">
        <v>41</v>
      </c>
      <c r="C8619" s="7" t="n">
        <v>0</v>
      </c>
      <c r="D8619" s="7" t="n">
        <v>0</v>
      </c>
      <c r="E8619" s="7" t="n">
        <v>0</v>
      </c>
      <c r="F8619" s="7" t="n">
        <v>0</v>
      </c>
      <c r="G8619" s="7" t="n">
        <v>0</v>
      </c>
    </row>
    <row r="8620" spans="1:8">
      <c r="A8620" t="s">
        <v>4</v>
      </c>
      <c r="B8620" s="4" t="s">
        <v>5</v>
      </c>
      <c r="C8620" s="4" t="s">
        <v>13</v>
      </c>
      <c r="D8620" s="4" t="s">
        <v>10</v>
      </c>
      <c r="E8620" s="4" t="s">
        <v>10</v>
      </c>
      <c r="F8620" s="4" t="s">
        <v>10</v>
      </c>
      <c r="G8620" s="4" t="s">
        <v>10</v>
      </c>
      <c r="H8620" s="4" t="s">
        <v>10</v>
      </c>
      <c r="I8620" s="4" t="s">
        <v>6</v>
      </c>
      <c r="J8620" s="4" t="s">
        <v>24</v>
      </c>
      <c r="K8620" s="4" t="s">
        <v>24</v>
      </c>
      <c r="L8620" s="4" t="s">
        <v>24</v>
      </c>
      <c r="M8620" s="4" t="s">
        <v>9</v>
      </c>
      <c r="N8620" s="4" t="s">
        <v>9</v>
      </c>
      <c r="O8620" s="4" t="s">
        <v>24</v>
      </c>
      <c r="P8620" s="4" t="s">
        <v>24</v>
      </c>
      <c r="Q8620" s="4" t="s">
        <v>24</v>
      </c>
      <c r="R8620" s="4" t="s">
        <v>24</v>
      </c>
      <c r="S8620" s="4" t="s">
        <v>13</v>
      </c>
    </row>
    <row r="8621" spans="1:8">
      <c r="A8621" t="n">
        <v>66459</v>
      </c>
      <c r="B8621" s="66" t="n">
        <v>39</v>
      </c>
      <c r="C8621" s="7" t="n">
        <v>12</v>
      </c>
      <c r="D8621" s="7" t="n">
        <v>65533</v>
      </c>
      <c r="E8621" s="7" t="n">
        <v>209</v>
      </c>
      <c r="F8621" s="7" t="n">
        <v>0</v>
      </c>
      <c r="G8621" s="7" t="n">
        <v>65533</v>
      </c>
      <c r="H8621" s="7" t="n">
        <v>0</v>
      </c>
      <c r="I8621" s="7" t="s">
        <v>12</v>
      </c>
      <c r="J8621" s="7" t="n">
        <v>0</v>
      </c>
      <c r="K8621" s="7" t="n">
        <v>0</v>
      </c>
      <c r="L8621" s="7" t="n">
        <v>0</v>
      </c>
      <c r="M8621" s="7" t="n">
        <v>0</v>
      </c>
      <c r="N8621" s="7" t="n">
        <v>0</v>
      </c>
      <c r="O8621" s="7" t="n">
        <v>0</v>
      </c>
      <c r="P8621" s="7" t="n">
        <v>1</v>
      </c>
      <c r="Q8621" s="7" t="n">
        <v>1</v>
      </c>
      <c r="R8621" s="7" t="n">
        <v>1</v>
      </c>
      <c r="S8621" s="7" t="n">
        <v>100</v>
      </c>
    </row>
    <row r="8622" spans="1:8">
      <c r="A8622" t="s">
        <v>4</v>
      </c>
      <c r="B8622" s="4" t="s">
        <v>5</v>
      </c>
      <c r="C8622" s="4" t="s">
        <v>10</v>
      </c>
    </row>
    <row r="8623" spans="1:8">
      <c r="A8623" t="n">
        <v>66509</v>
      </c>
      <c r="B8623" s="32" t="n">
        <v>16</v>
      </c>
      <c r="C8623" s="7" t="n">
        <v>700</v>
      </c>
    </row>
    <row r="8624" spans="1:8">
      <c r="A8624" t="s">
        <v>4</v>
      </c>
      <c r="B8624" s="4" t="s">
        <v>5</v>
      </c>
      <c r="C8624" s="4" t="s">
        <v>13</v>
      </c>
      <c r="D8624" s="4" t="s">
        <v>10</v>
      </c>
      <c r="E8624" s="4" t="s">
        <v>24</v>
      </c>
      <c r="F8624" s="4" t="s">
        <v>10</v>
      </c>
      <c r="G8624" s="4" t="s">
        <v>9</v>
      </c>
      <c r="H8624" s="4" t="s">
        <v>9</v>
      </c>
      <c r="I8624" s="4" t="s">
        <v>10</v>
      </c>
      <c r="J8624" s="4" t="s">
        <v>10</v>
      </c>
      <c r="K8624" s="4" t="s">
        <v>9</v>
      </c>
      <c r="L8624" s="4" t="s">
        <v>9</v>
      </c>
      <c r="M8624" s="4" t="s">
        <v>9</v>
      </c>
      <c r="N8624" s="4" t="s">
        <v>9</v>
      </c>
      <c r="O8624" s="4" t="s">
        <v>6</v>
      </c>
    </row>
    <row r="8625" spans="1:19">
      <c r="A8625" t="n">
        <v>66512</v>
      </c>
      <c r="B8625" s="15" t="n">
        <v>50</v>
      </c>
      <c r="C8625" s="7" t="n">
        <v>0</v>
      </c>
      <c r="D8625" s="7" t="n">
        <v>2205</v>
      </c>
      <c r="E8625" s="7" t="n">
        <v>1</v>
      </c>
      <c r="F8625" s="7" t="n">
        <v>0</v>
      </c>
      <c r="G8625" s="7" t="n">
        <v>0</v>
      </c>
      <c r="H8625" s="7" t="n">
        <v>0</v>
      </c>
      <c r="I8625" s="7" t="n">
        <v>0</v>
      </c>
      <c r="J8625" s="7" t="n">
        <v>65533</v>
      </c>
      <c r="K8625" s="7" t="n">
        <v>0</v>
      </c>
      <c r="L8625" s="7" t="n">
        <v>0</v>
      </c>
      <c r="M8625" s="7" t="n">
        <v>0</v>
      </c>
      <c r="N8625" s="7" t="n">
        <v>0</v>
      </c>
      <c r="O8625" s="7" t="s">
        <v>12</v>
      </c>
    </row>
    <row r="8626" spans="1:19">
      <c r="A8626" t="s">
        <v>4</v>
      </c>
      <c r="B8626" s="4" t="s">
        <v>5</v>
      </c>
      <c r="C8626" s="4" t="s">
        <v>13</v>
      </c>
      <c r="D8626" s="4" t="s">
        <v>10</v>
      </c>
      <c r="E8626" s="4" t="s">
        <v>24</v>
      </c>
      <c r="F8626" s="4" t="s">
        <v>10</v>
      </c>
      <c r="G8626" s="4" t="s">
        <v>9</v>
      </c>
      <c r="H8626" s="4" t="s">
        <v>9</v>
      </c>
      <c r="I8626" s="4" t="s">
        <v>10</v>
      </c>
      <c r="J8626" s="4" t="s">
        <v>10</v>
      </c>
      <c r="K8626" s="4" t="s">
        <v>9</v>
      </c>
      <c r="L8626" s="4" t="s">
        <v>9</v>
      </c>
      <c r="M8626" s="4" t="s">
        <v>9</v>
      </c>
      <c r="N8626" s="4" t="s">
        <v>9</v>
      </c>
      <c r="O8626" s="4" t="s">
        <v>6</v>
      </c>
    </row>
    <row r="8627" spans="1:19">
      <c r="A8627" t="n">
        <v>66551</v>
      </c>
      <c r="B8627" s="15" t="n">
        <v>50</v>
      </c>
      <c r="C8627" s="7" t="n">
        <v>0</v>
      </c>
      <c r="D8627" s="7" t="n">
        <v>5305</v>
      </c>
      <c r="E8627" s="7" t="n">
        <v>1</v>
      </c>
      <c r="F8627" s="7" t="n">
        <v>0</v>
      </c>
      <c r="G8627" s="7" t="n">
        <v>0</v>
      </c>
      <c r="H8627" s="7" t="n">
        <v>0</v>
      </c>
      <c r="I8627" s="7" t="n">
        <v>0</v>
      </c>
      <c r="J8627" s="7" t="n">
        <v>65533</v>
      </c>
      <c r="K8627" s="7" t="n">
        <v>0</v>
      </c>
      <c r="L8627" s="7" t="n">
        <v>0</v>
      </c>
      <c r="M8627" s="7" t="n">
        <v>0</v>
      </c>
      <c r="N8627" s="7" t="n">
        <v>0</v>
      </c>
      <c r="O8627" s="7" t="s">
        <v>12</v>
      </c>
    </row>
    <row r="8628" spans="1:19">
      <c r="A8628" t="s">
        <v>4</v>
      </c>
      <c r="B8628" s="4" t="s">
        <v>5</v>
      </c>
      <c r="C8628" s="4" t="s">
        <v>13</v>
      </c>
      <c r="D8628" s="4" t="s">
        <v>10</v>
      </c>
      <c r="E8628" s="4" t="s">
        <v>24</v>
      </c>
    </row>
    <row r="8629" spans="1:19">
      <c r="A8629" t="n">
        <v>66590</v>
      </c>
      <c r="B8629" s="22" t="n">
        <v>58</v>
      </c>
      <c r="C8629" s="7" t="n">
        <v>100</v>
      </c>
      <c r="D8629" s="7" t="n">
        <v>1000</v>
      </c>
      <c r="E8629" s="7" t="n">
        <v>1</v>
      </c>
    </row>
    <row r="8630" spans="1:19">
      <c r="A8630" t="s">
        <v>4</v>
      </c>
      <c r="B8630" s="4" t="s">
        <v>5</v>
      </c>
      <c r="C8630" s="4" t="s">
        <v>13</v>
      </c>
      <c r="D8630" s="4" t="s">
        <v>10</v>
      </c>
    </row>
    <row r="8631" spans="1:19">
      <c r="A8631" t="n">
        <v>66598</v>
      </c>
      <c r="B8631" s="22" t="n">
        <v>58</v>
      </c>
      <c r="C8631" s="7" t="n">
        <v>255</v>
      </c>
      <c r="D8631" s="7" t="n">
        <v>0</v>
      </c>
    </row>
    <row r="8632" spans="1:19">
      <c r="A8632" t="s">
        <v>4</v>
      </c>
      <c r="B8632" s="4" t="s">
        <v>5</v>
      </c>
      <c r="C8632" s="4" t="s">
        <v>13</v>
      </c>
      <c r="D8632" s="4" t="s">
        <v>10</v>
      </c>
      <c r="E8632" s="4" t="s">
        <v>10</v>
      </c>
      <c r="F8632" s="4" t="s">
        <v>13</v>
      </c>
    </row>
    <row r="8633" spans="1:19">
      <c r="A8633" t="n">
        <v>66602</v>
      </c>
      <c r="B8633" s="56" t="n">
        <v>25</v>
      </c>
      <c r="C8633" s="7" t="n">
        <v>1</v>
      </c>
      <c r="D8633" s="7" t="n">
        <v>65535</v>
      </c>
      <c r="E8633" s="7" t="n">
        <v>100</v>
      </c>
      <c r="F8633" s="7" t="n">
        <v>5</v>
      </c>
    </row>
    <row r="8634" spans="1:19">
      <c r="A8634" t="s">
        <v>4</v>
      </c>
      <c r="B8634" s="4" t="s">
        <v>5</v>
      </c>
      <c r="C8634" s="4" t="s">
        <v>6</v>
      </c>
      <c r="D8634" s="4" t="s">
        <v>10</v>
      </c>
    </row>
    <row r="8635" spans="1:19">
      <c r="A8635" t="n">
        <v>66609</v>
      </c>
      <c r="B8635" s="74" t="n">
        <v>29</v>
      </c>
      <c r="C8635" s="7" t="s">
        <v>421</v>
      </c>
      <c r="D8635" s="7" t="n">
        <v>65533</v>
      </c>
    </row>
    <row r="8636" spans="1:19">
      <c r="A8636" t="s">
        <v>4</v>
      </c>
      <c r="B8636" s="4" t="s">
        <v>5</v>
      </c>
      <c r="C8636" s="4" t="s">
        <v>13</v>
      </c>
      <c r="D8636" s="4" t="s">
        <v>10</v>
      </c>
      <c r="E8636" s="4" t="s">
        <v>6</v>
      </c>
    </row>
    <row r="8637" spans="1:19">
      <c r="A8637" t="n">
        <v>66620</v>
      </c>
      <c r="B8637" s="48" t="n">
        <v>51</v>
      </c>
      <c r="C8637" s="7" t="n">
        <v>4</v>
      </c>
      <c r="D8637" s="7" t="n">
        <v>0</v>
      </c>
      <c r="E8637" s="7" t="s">
        <v>93</v>
      </c>
    </row>
    <row r="8638" spans="1:19">
      <c r="A8638" t="s">
        <v>4</v>
      </c>
      <c r="B8638" s="4" t="s">
        <v>5</v>
      </c>
      <c r="C8638" s="4" t="s">
        <v>10</v>
      </c>
    </row>
    <row r="8639" spans="1:19">
      <c r="A8639" t="n">
        <v>66633</v>
      </c>
      <c r="B8639" s="32" t="n">
        <v>16</v>
      </c>
      <c r="C8639" s="7" t="n">
        <v>0</v>
      </c>
    </row>
    <row r="8640" spans="1:19">
      <c r="A8640" t="s">
        <v>4</v>
      </c>
      <c r="B8640" s="4" t="s">
        <v>5</v>
      </c>
      <c r="C8640" s="4" t="s">
        <v>10</v>
      </c>
      <c r="D8640" s="4" t="s">
        <v>13</v>
      </c>
      <c r="E8640" s="4" t="s">
        <v>9</v>
      </c>
      <c r="F8640" s="4" t="s">
        <v>81</v>
      </c>
      <c r="G8640" s="4" t="s">
        <v>13</v>
      </c>
      <c r="H8640" s="4" t="s">
        <v>13</v>
      </c>
      <c r="I8640" s="4" t="s">
        <v>13</v>
      </c>
    </row>
    <row r="8641" spans="1:15">
      <c r="A8641" t="n">
        <v>66636</v>
      </c>
      <c r="B8641" s="49" t="n">
        <v>26</v>
      </c>
      <c r="C8641" s="7" t="n">
        <v>0</v>
      </c>
      <c r="D8641" s="7" t="n">
        <v>17</v>
      </c>
      <c r="E8641" s="7" t="n">
        <v>23952</v>
      </c>
      <c r="F8641" s="7" t="s">
        <v>614</v>
      </c>
      <c r="G8641" s="7" t="n">
        <v>8</v>
      </c>
      <c r="H8641" s="7" t="n">
        <v>2</v>
      </c>
      <c r="I8641" s="7" t="n">
        <v>0</v>
      </c>
    </row>
    <row r="8642" spans="1:15">
      <c r="A8642" t="s">
        <v>4</v>
      </c>
      <c r="B8642" s="4" t="s">
        <v>5</v>
      </c>
      <c r="C8642" s="4" t="s">
        <v>10</v>
      </c>
    </row>
    <row r="8643" spans="1:15">
      <c r="A8643" t="n">
        <v>66675</v>
      </c>
      <c r="B8643" s="32" t="n">
        <v>16</v>
      </c>
      <c r="C8643" s="7" t="n">
        <v>1</v>
      </c>
    </row>
    <row r="8644" spans="1:15">
      <c r="A8644" t="s">
        <v>4</v>
      </c>
      <c r="B8644" s="4" t="s">
        <v>5</v>
      </c>
      <c r="C8644" s="4" t="s">
        <v>13</v>
      </c>
      <c r="D8644" s="4" t="s">
        <v>10</v>
      </c>
    </row>
    <row r="8645" spans="1:15">
      <c r="A8645" t="n">
        <v>66678</v>
      </c>
      <c r="B8645" s="15" t="n">
        <v>50</v>
      </c>
      <c r="C8645" s="7" t="n">
        <v>52</v>
      </c>
      <c r="D8645" s="7" t="n">
        <v>23952</v>
      </c>
    </row>
    <row r="8646" spans="1:15">
      <c r="A8646" t="s">
        <v>4</v>
      </c>
      <c r="B8646" s="4" t="s">
        <v>5</v>
      </c>
      <c r="C8646" s="4" t="s">
        <v>10</v>
      </c>
      <c r="D8646" s="4" t="s">
        <v>13</v>
      </c>
    </row>
    <row r="8647" spans="1:15">
      <c r="A8647" t="n">
        <v>66682</v>
      </c>
      <c r="B8647" s="51" t="n">
        <v>89</v>
      </c>
      <c r="C8647" s="7" t="n">
        <v>65533</v>
      </c>
      <c r="D8647" s="7" t="n">
        <v>0</v>
      </c>
    </row>
    <row r="8648" spans="1:15">
      <c r="A8648" t="s">
        <v>4</v>
      </c>
      <c r="B8648" s="4" t="s">
        <v>5</v>
      </c>
      <c r="C8648" s="4" t="s">
        <v>10</v>
      </c>
    </row>
    <row r="8649" spans="1:15">
      <c r="A8649" t="n">
        <v>66686</v>
      </c>
      <c r="B8649" s="32" t="n">
        <v>16</v>
      </c>
      <c r="C8649" s="7" t="n">
        <v>600</v>
      </c>
    </row>
    <row r="8650" spans="1:15">
      <c r="A8650" t="s">
        <v>4</v>
      </c>
      <c r="B8650" s="4" t="s">
        <v>5</v>
      </c>
      <c r="C8650" s="4" t="s">
        <v>10</v>
      </c>
      <c r="D8650" s="4" t="s">
        <v>13</v>
      </c>
    </row>
    <row r="8651" spans="1:15">
      <c r="A8651" t="n">
        <v>66689</v>
      </c>
      <c r="B8651" s="51" t="n">
        <v>89</v>
      </c>
      <c r="C8651" s="7" t="n">
        <v>65533</v>
      </c>
      <c r="D8651" s="7" t="n">
        <v>1</v>
      </c>
    </row>
    <row r="8652" spans="1:15">
      <c r="A8652" t="s">
        <v>4</v>
      </c>
      <c r="B8652" s="4" t="s">
        <v>5</v>
      </c>
      <c r="C8652" s="4" t="s">
        <v>13</v>
      </c>
      <c r="D8652" s="4" t="s">
        <v>10</v>
      </c>
      <c r="E8652" s="4" t="s">
        <v>10</v>
      </c>
      <c r="F8652" s="4" t="s">
        <v>13</v>
      </c>
    </row>
    <row r="8653" spans="1:15">
      <c r="A8653" t="n">
        <v>66693</v>
      </c>
      <c r="B8653" s="56" t="n">
        <v>25</v>
      </c>
      <c r="C8653" s="7" t="n">
        <v>1</v>
      </c>
      <c r="D8653" s="7" t="n">
        <v>65535</v>
      </c>
      <c r="E8653" s="7" t="n">
        <v>65535</v>
      </c>
      <c r="F8653" s="7" t="n">
        <v>0</v>
      </c>
    </row>
    <row r="8654" spans="1:15">
      <c r="A8654" t="s">
        <v>4</v>
      </c>
      <c r="B8654" s="4" t="s">
        <v>5</v>
      </c>
      <c r="C8654" s="4" t="s">
        <v>13</v>
      </c>
      <c r="D8654" s="4" t="s">
        <v>10</v>
      </c>
      <c r="E8654" s="4" t="s">
        <v>24</v>
      </c>
    </row>
    <row r="8655" spans="1:15">
      <c r="A8655" t="n">
        <v>66700</v>
      </c>
      <c r="B8655" s="22" t="n">
        <v>58</v>
      </c>
      <c r="C8655" s="7" t="n">
        <v>0</v>
      </c>
      <c r="D8655" s="7" t="n">
        <v>500</v>
      </c>
      <c r="E8655" s="7" t="n">
        <v>1</v>
      </c>
    </row>
    <row r="8656" spans="1:15">
      <c r="A8656" t="s">
        <v>4</v>
      </c>
      <c r="B8656" s="4" t="s">
        <v>5</v>
      </c>
      <c r="C8656" s="4" t="s">
        <v>13</v>
      </c>
      <c r="D8656" s="4" t="s">
        <v>10</v>
      </c>
    </row>
    <row r="8657" spans="1:9">
      <c r="A8657" t="n">
        <v>66708</v>
      </c>
      <c r="B8657" s="22" t="n">
        <v>58</v>
      </c>
      <c r="C8657" s="7" t="n">
        <v>255</v>
      </c>
      <c r="D8657" s="7" t="n">
        <v>0</v>
      </c>
    </row>
    <row r="8658" spans="1:9">
      <c r="A8658" t="s">
        <v>4</v>
      </c>
      <c r="B8658" s="4" t="s">
        <v>5</v>
      </c>
      <c r="C8658" s="4" t="s">
        <v>13</v>
      </c>
      <c r="D8658" s="4" t="s">
        <v>10</v>
      </c>
      <c r="E8658" s="4" t="s">
        <v>10</v>
      </c>
    </row>
    <row r="8659" spans="1:9">
      <c r="A8659" t="n">
        <v>66712</v>
      </c>
      <c r="B8659" s="66" t="n">
        <v>39</v>
      </c>
      <c r="C8659" s="7" t="n">
        <v>16</v>
      </c>
      <c r="D8659" s="7" t="n">
        <v>65533</v>
      </c>
      <c r="E8659" s="7" t="n">
        <v>209</v>
      </c>
    </row>
    <row r="8660" spans="1:9">
      <c r="A8660" t="s">
        <v>4</v>
      </c>
      <c r="B8660" s="4" t="s">
        <v>5</v>
      </c>
      <c r="C8660" s="4" t="s">
        <v>13</v>
      </c>
      <c r="D8660" s="4" t="s">
        <v>13</v>
      </c>
      <c r="E8660" s="4" t="s">
        <v>24</v>
      </c>
      <c r="F8660" s="4" t="s">
        <v>24</v>
      </c>
      <c r="G8660" s="4" t="s">
        <v>24</v>
      </c>
      <c r="H8660" s="4" t="s">
        <v>10</v>
      </c>
    </row>
    <row r="8661" spans="1:9">
      <c r="A8661" t="n">
        <v>66718</v>
      </c>
      <c r="B8661" s="39" t="n">
        <v>45</v>
      </c>
      <c r="C8661" s="7" t="n">
        <v>2</v>
      </c>
      <c r="D8661" s="7" t="n">
        <v>3</v>
      </c>
      <c r="E8661" s="7" t="n">
        <v>-21</v>
      </c>
      <c r="F8661" s="7" t="n">
        <v>312.459991455078</v>
      </c>
      <c r="G8661" s="7" t="n">
        <v>32.6199989318848</v>
      </c>
      <c r="H8661" s="7" t="n">
        <v>0</v>
      </c>
    </row>
    <row r="8662" spans="1:9">
      <c r="A8662" t="s">
        <v>4</v>
      </c>
      <c r="B8662" s="4" t="s">
        <v>5</v>
      </c>
      <c r="C8662" s="4" t="s">
        <v>13</v>
      </c>
      <c r="D8662" s="4" t="s">
        <v>13</v>
      </c>
      <c r="E8662" s="4" t="s">
        <v>24</v>
      </c>
      <c r="F8662" s="4" t="s">
        <v>24</v>
      </c>
      <c r="G8662" s="4" t="s">
        <v>24</v>
      </c>
      <c r="H8662" s="4" t="s">
        <v>10</v>
      </c>
      <c r="I8662" s="4" t="s">
        <v>13</v>
      </c>
    </row>
    <row r="8663" spans="1:9">
      <c r="A8663" t="n">
        <v>66735</v>
      </c>
      <c r="B8663" s="39" t="n">
        <v>45</v>
      </c>
      <c r="C8663" s="7" t="n">
        <v>4</v>
      </c>
      <c r="D8663" s="7" t="n">
        <v>3</v>
      </c>
      <c r="E8663" s="7" t="n">
        <v>29.6499996185303</v>
      </c>
      <c r="F8663" s="7" t="n">
        <v>237</v>
      </c>
      <c r="G8663" s="7" t="n">
        <v>0</v>
      </c>
      <c r="H8663" s="7" t="n">
        <v>0</v>
      </c>
      <c r="I8663" s="7" t="n">
        <v>1</v>
      </c>
    </row>
    <row r="8664" spans="1:9">
      <c r="A8664" t="s">
        <v>4</v>
      </c>
      <c r="B8664" s="4" t="s">
        <v>5</v>
      </c>
      <c r="C8664" s="4" t="s">
        <v>13</v>
      </c>
      <c r="D8664" s="4" t="s">
        <v>13</v>
      </c>
      <c r="E8664" s="4" t="s">
        <v>24</v>
      </c>
      <c r="F8664" s="4" t="s">
        <v>10</v>
      </c>
    </row>
    <row r="8665" spans="1:9">
      <c r="A8665" t="n">
        <v>66753</v>
      </c>
      <c r="B8665" s="39" t="n">
        <v>45</v>
      </c>
      <c r="C8665" s="7" t="n">
        <v>5</v>
      </c>
      <c r="D8665" s="7" t="n">
        <v>3</v>
      </c>
      <c r="E8665" s="7" t="n">
        <v>21.5</v>
      </c>
      <c r="F8665" s="7" t="n">
        <v>0</v>
      </c>
    </row>
    <row r="8666" spans="1:9">
      <c r="A8666" t="s">
        <v>4</v>
      </c>
      <c r="B8666" s="4" t="s">
        <v>5</v>
      </c>
      <c r="C8666" s="4" t="s">
        <v>13</v>
      </c>
      <c r="D8666" s="4" t="s">
        <v>13</v>
      </c>
      <c r="E8666" s="4" t="s">
        <v>24</v>
      </c>
      <c r="F8666" s="4" t="s">
        <v>10</v>
      </c>
    </row>
    <row r="8667" spans="1:9">
      <c r="A8667" t="n">
        <v>66762</v>
      </c>
      <c r="B8667" s="39" t="n">
        <v>45</v>
      </c>
      <c r="C8667" s="7" t="n">
        <v>11</v>
      </c>
      <c r="D8667" s="7" t="n">
        <v>3</v>
      </c>
      <c r="E8667" s="7" t="n">
        <v>39.4000015258789</v>
      </c>
      <c r="F8667" s="7" t="n">
        <v>0</v>
      </c>
    </row>
    <row r="8668" spans="1:9">
      <c r="A8668" t="s">
        <v>4</v>
      </c>
      <c r="B8668" s="4" t="s">
        <v>5</v>
      </c>
      <c r="C8668" s="4" t="s">
        <v>13</v>
      </c>
      <c r="D8668" s="4" t="s">
        <v>13</v>
      </c>
      <c r="E8668" s="4" t="s">
        <v>24</v>
      </c>
      <c r="F8668" s="4" t="s">
        <v>10</v>
      </c>
    </row>
    <row r="8669" spans="1:9">
      <c r="A8669" t="n">
        <v>66771</v>
      </c>
      <c r="B8669" s="39" t="n">
        <v>45</v>
      </c>
      <c r="C8669" s="7" t="n">
        <v>5</v>
      </c>
      <c r="D8669" s="7" t="n">
        <v>3</v>
      </c>
      <c r="E8669" s="7" t="n">
        <v>13.3999996185303</v>
      </c>
      <c r="F8669" s="7" t="n">
        <v>5000</v>
      </c>
    </row>
    <row r="8670" spans="1:9">
      <c r="A8670" t="s">
        <v>4</v>
      </c>
      <c r="B8670" s="4" t="s">
        <v>5</v>
      </c>
      <c r="C8670" s="4" t="s">
        <v>10</v>
      </c>
      <c r="D8670" s="4" t="s">
        <v>9</v>
      </c>
    </row>
    <row r="8671" spans="1:9">
      <c r="A8671" t="n">
        <v>66780</v>
      </c>
      <c r="B8671" s="38" t="n">
        <v>43</v>
      </c>
      <c r="C8671" s="7" t="n">
        <v>7033</v>
      </c>
      <c r="D8671" s="7" t="n">
        <v>256</v>
      </c>
    </row>
    <row r="8672" spans="1:9">
      <c r="A8672" t="s">
        <v>4</v>
      </c>
      <c r="B8672" s="4" t="s">
        <v>5</v>
      </c>
      <c r="C8672" s="4" t="s">
        <v>13</v>
      </c>
      <c r="D8672" s="4" t="s">
        <v>13</v>
      </c>
      <c r="E8672" s="4" t="s">
        <v>9</v>
      </c>
      <c r="F8672" s="4" t="s">
        <v>13</v>
      </c>
      <c r="G8672" s="4" t="s">
        <v>13</v>
      </c>
    </row>
    <row r="8673" spans="1:9">
      <c r="A8673" t="n">
        <v>66787</v>
      </c>
      <c r="B8673" s="18" t="n">
        <v>8</v>
      </c>
      <c r="C8673" s="7" t="n">
        <v>5</v>
      </c>
      <c r="D8673" s="7" t="n">
        <v>0</v>
      </c>
      <c r="E8673" s="7" t="n">
        <v>3</v>
      </c>
      <c r="F8673" s="7" t="n">
        <v>19</v>
      </c>
      <c r="G8673" s="7" t="n">
        <v>1</v>
      </c>
    </row>
    <row r="8674" spans="1:9">
      <c r="A8674" t="s">
        <v>4</v>
      </c>
      <c r="B8674" s="4" t="s">
        <v>5</v>
      </c>
      <c r="C8674" s="4" t="s">
        <v>13</v>
      </c>
      <c r="D8674" s="4" t="s">
        <v>13</v>
      </c>
      <c r="E8674" s="4" t="s">
        <v>9</v>
      </c>
    </row>
    <row r="8675" spans="1:9">
      <c r="A8675" t="n">
        <v>66796</v>
      </c>
      <c r="B8675" s="21" t="n">
        <v>74</v>
      </c>
      <c r="C8675" s="7" t="n">
        <v>23</v>
      </c>
      <c r="D8675" s="7" t="n">
        <v>0</v>
      </c>
      <c r="E8675" s="7" t="n">
        <v>212</v>
      </c>
    </row>
    <row r="8676" spans="1:9">
      <c r="A8676" t="s">
        <v>4</v>
      </c>
      <c r="B8676" s="4" t="s">
        <v>5</v>
      </c>
      <c r="C8676" s="4" t="s">
        <v>24</v>
      </c>
      <c r="D8676" s="4" t="s">
        <v>24</v>
      </c>
      <c r="E8676" s="4" t="s">
        <v>24</v>
      </c>
      <c r="F8676" s="4" t="s">
        <v>24</v>
      </c>
      <c r="G8676" s="4" t="s">
        <v>24</v>
      </c>
      <c r="H8676" s="4" t="s">
        <v>10</v>
      </c>
    </row>
    <row r="8677" spans="1:9">
      <c r="A8677" t="n">
        <v>66803</v>
      </c>
      <c r="B8677" s="90" t="n">
        <v>71</v>
      </c>
      <c r="C8677" s="7" t="n">
        <v>0.740000009536743</v>
      </c>
      <c r="D8677" s="7" t="n">
        <v>0.800000011920929</v>
      </c>
      <c r="E8677" s="7" t="n">
        <v>0.910000026226044</v>
      </c>
      <c r="F8677" s="7" t="n">
        <v>-100</v>
      </c>
      <c r="G8677" s="7" t="n">
        <v>400</v>
      </c>
      <c r="H8677" s="7" t="n">
        <v>0</v>
      </c>
    </row>
    <row r="8678" spans="1:9">
      <c r="A8678" t="s">
        <v>4</v>
      </c>
      <c r="B8678" s="4" t="s">
        <v>5</v>
      </c>
      <c r="C8678" s="4" t="s">
        <v>13</v>
      </c>
      <c r="D8678" s="4" t="s">
        <v>6</v>
      </c>
      <c r="E8678" s="4" t="s">
        <v>10</v>
      </c>
    </row>
    <row r="8679" spans="1:9">
      <c r="A8679" t="n">
        <v>66826</v>
      </c>
      <c r="B8679" s="75" t="n">
        <v>94</v>
      </c>
      <c r="C8679" s="7" t="n">
        <v>0</v>
      </c>
      <c r="D8679" s="7" t="s">
        <v>422</v>
      </c>
      <c r="E8679" s="7" t="n">
        <v>1</v>
      </c>
    </row>
    <row r="8680" spans="1:9">
      <c r="A8680" t="s">
        <v>4</v>
      </c>
      <c r="B8680" s="4" t="s">
        <v>5</v>
      </c>
      <c r="C8680" s="4" t="s">
        <v>13</v>
      </c>
      <c r="D8680" s="4" t="s">
        <v>6</v>
      </c>
      <c r="E8680" s="4" t="s">
        <v>10</v>
      </c>
    </row>
    <row r="8681" spans="1:9">
      <c r="A8681" t="n">
        <v>66835</v>
      </c>
      <c r="B8681" s="75" t="n">
        <v>94</v>
      </c>
      <c r="C8681" s="7" t="n">
        <v>0</v>
      </c>
      <c r="D8681" s="7" t="s">
        <v>422</v>
      </c>
      <c r="E8681" s="7" t="n">
        <v>2</v>
      </c>
    </row>
    <row r="8682" spans="1:9">
      <c r="A8682" t="s">
        <v>4</v>
      </c>
      <c r="B8682" s="4" t="s">
        <v>5</v>
      </c>
      <c r="C8682" s="4" t="s">
        <v>13</v>
      </c>
      <c r="D8682" s="4" t="s">
        <v>6</v>
      </c>
      <c r="E8682" s="4" t="s">
        <v>10</v>
      </c>
    </row>
    <row r="8683" spans="1:9">
      <c r="A8683" t="n">
        <v>66844</v>
      </c>
      <c r="B8683" s="75" t="n">
        <v>94</v>
      </c>
      <c r="C8683" s="7" t="n">
        <v>1</v>
      </c>
      <c r="D8683" s="7" t="s">
        <v>422</v>
      </c>
      <c r="E8683" s="7" t="n">
        <v>4</v>
      </c>
    </row>
    <row r="8684" spans="1:9">
      <c r="A8684" t="s">
        <v>4</v>
      </c>
      <c r="B8684" s="4" t="s">
        <v>5</v>
      </c>
      <c r="C8684" s="4" t="s">
        <v>13</v>
      </c>
      <c r="D8684" s="4" t="s">
        <v>6</v>
      </c>
      <c r="E8684" s="4" t="s">
        <v>10</v>
      </c>
    </row>
    <row r="8685" spans="1:9">
      <c r="A8685" t="n">
        <v>66853</v>
      </c>
      <c r="B8685" s="75" t="n">
        <v>94</v>
      </c>
      <c r="C8685" s="7" t="n">
        <v>0</v>
      </c>
      <c r="D8685" s="7" t="s">
        <v>423</v>
      </c>
      <c r="E8685" s="7" t="n">
        <v>1</v>
      </c>
    </row>
    <row r="8686" spans="1:9">
      <c r="A8686" t="s">
        <v>4</v>
      </c>
      <c r="B8686" s="4" t="s">
        <v>5</v>
      </c>
      <c r="C8686" s="4" t="s">
        <v>13</v>
      </c>
      <c r="D8686" s="4" t="s">
        <v>6</v>
      </c>
      <c r="E8686" s="4" t="s">
        <v>10</v>
      </c>
    </row>
    <row r="8687" spans="1:9">
      <c r="A8687" t="n">
        <v>66865</v>
      </c>
      <c r="B8687" s="75" t="n">
        <v>94</v>
      </c>
      <c r="C8687" s="7" t="n">
        <v>0</v>
      </c>
      <c r="D8687" s="7" t="s">
        <v>423</v>
      </c>
      <c r="E8687" s="7" t="n">
        <v>2</v>
      </c>
    </row>
    <row r="8688" spans="1:9">
      <c r="A8688" t="s">
        <v>4</v>
      </c>
      <c r="B8688" s="4" t="s">
        <v>5</v>
      </c>
      <c r="C8688" s="4" t="s">
        <v>13</v>
      </c>
      <c r="D8688" s="4" t="s">
        <v>6</v>
      </c>
      <c r="E8688" s="4" t="s">
        <v>10</v>
      </c>
    </row>
    <row r="8689" spans="1:8">
      <c r="A8689" t="n">
        <v>66877</v>
      </c>
      <c r="B8689" s="75" t="n">
        <v>94</v>
      </c>
      <c r="C8689" s="7" t="n">
        <v>1</v>
      </c>
      <c r="D8689" s="7" t="s">
        <v>423</v>
      </c>
      <c r="E8689" s="7" t="n">
        <v>4</v>
      </c>
    </row>
    <row r="8690" spans="1:8">
      <c r="A8690" t="s">
        <v>4</v>
      </c>
      <c r="B8690" s="4" t="s">
        <v>5</v>
      </c>
      <c r="C8690" s="4" t="s">
        <v>10</v>
      </c>
      <c r="D8690" s="4" t="s">
        <v>13</v>
      </c>
      <c r="E8690" s="4" t="s">
        <v>13</v>
      </c>
      <c r="F8690" s="4" t="s">
        <v>6</v>
      </c>
    </row>
    <row r="8691" spans="1:8">
      <c r="A8691" t="n">
        <v>66889</v>
      </c>
      <c r="B8691" s="27" t="n">
        <v>47</v>
      </c>
      <c r="C8691" s="7" t="n">
        <v>7033</v>
      </c>
      <c r="D8691" s="7" t="n">
        <v>0</v>
      </c>
      <c r="E8691" s="7" t="n">
        <v>0</v>
      </c>
      <c r="F8691" s="7" t="s">
        <v>458</v>
      </c>
    </row>
    <row r="8692" spans="1:8">
      <c r="A8692" t="s">
        <v>4</v>
      </c>
      <c r="B8692" s="4" t="s">
        <v>5</v>
      </c>
      <c r="C8692" s="4" t="s">
        <v>13</v>
      </c>
      <c r="D8692" s="4" t="s">
        <v>10</v>
      </c>
      <c r="E8692" s="4" t="s">
        <v>24</v>
      </c>
    </row>
    <row r="8693" spans="1:8">
      <c r="A8693" t="n">
        <v>66905</v>
      </c>
      <c r="B8693" s="22" t="n">
        <v>58</v>
      </c>
      <c r="C8693" s="7" t="n">
        <v>100</v>
      </c>
      <c r="D8693" s="7" t="n">
        <v>500</v>
      </c>
      <c r="E8693" s="7" t="n">
        <v>1</v>
      </c>
    </row>
    <row r="8694" spans="1:8">
      <c r="A8694" t="s">
        <v>4</v>
      </c>
      <c r="B8694" s="4" t="s">
        <v>5</v>
      </c>
      <c r="C8694" s="4" t="s">
        <v>13</v>
      </c>
      <c r="D8694" s="4" t="s">
        <v>10</v>
      </c>
    </row>
    <row r="8695" spans="1:8">
      <c r="A8695" t="n">
        <v>66913</v>
      </c>
      <c r="B8695" s="22" t="n">
        <v>58</v>
      </c>
      <c r="C8695" s="7" t="n">
        <v>255</v>
      </c>
      <c r="D8695" s="7" t="n">
        <v>0</v>
      </c>
    </row>
    <row r="8696" spans="1:8">
      <c r="A8696" t="s">
        <v>4</v>
      </c>
      <c r="B8696" s="4" t="s">
        <v>5</v>
      </c>
      <c r="C8696" s="4" t="s">
        <v>10</v>
      </c>
    </row>
    <row r="8697" spans="1:8">
      <c r="A8697" t="n">
        <v>66917</v>
      </c>
      <c r="B8697" s="32" t="n">
        <v>16</v>
      </c>
      <c r="C8697" s="7" t="n">
        <v>3000</v>
      </c>
    </row>
    <row r="8698" spans="1:8">
      <c r="A8698" t="s">
        <v>4</v>
      </c>
      <c r="B8698" s="4" t="s">
        <v>5</v>
      </c>
      <c r="C8698" s="4" t="s">
        <v>13</v>
      </c>
      <c r="D8698" s="4" t="s">
        <v>10</v>
      </c>
      <c r="E8698" s="4" t="s">
        <v>24</v>
      </c>
    </row>
    <row r="8699" spans="1:8">
      <c r="A8699" t="n">
        <v>66920</v>
      </c>
      <c r="B8699" s="22" t="n">
        <v>58</v>
      </c>
      <c r="C8699" s="7" t="n">
        <v>101</v>
      </c>
      <c r="D8699" s="7" t="n">
        <v>500</v>
      </c>
      <c r="E8699" s="7" t="n">
        <v>1</v>
      </c>
    </row>
    <row r="8700" spans="1:8">
      <c r="A8700" t="s">
        <v>4</v>
      </c>
      <c r="B8700" s="4" t="s">
        <v>5</v>
      </c>
      <c r="C8700" s="4" t="s">
        <v>13</v>
      </c>
      <c r="D8700" s="4" t="s">
        <v>10</v>
      </c>
    </row>
    <row r="8701" spans="1:8">
      <c r="A8701" t="n">
        <v>66928</v>
      </c>
      <c r="B8701" s="22" t="n">
        <v>58</v>
      </c>
      <c r="C8701" s="7" t="n">
        <v>254</v>
      </c>
      <c r="D8701" s="7" t="n">
        <v>0</v>
      </c>
    </row>
    <row r="8702" spans="1:8">
      <c r="A8702" t="s">
        <v>4</v>
      </c>
      <c r="B8702" s="4" t="s">
        <v>5</v>
      </c>
      <c r="C8702" s="4" t="s">
        <v>13</v>
      </c>
      <c r="D8702" s="4" t="s">
        <v>13</v>
      </c>
      <c r="E8702" s="4" t="s">
        <v>24</v>
      </c>
      <c r="F8702" s="4" t="s">
        <v>24</v>
      </c>
      <c r="G8702" s="4" t="s">
        <v>24</v>
      </c>
      <c r="H8702" s="4" t="s">
        <v>10</v>
      </c>
    </row>
    <row r="8703" spans="1:8">
      <c r="A8703" t="n">
        <v>66932</v>
      </c>
      <c r="B8703" s="39" t="n">
        <v>45</v>
      </c>
      <c r="C8703" s="7" t="n">
        <v>2</v>
      </c>
      <c r="D8703" s="7" t="n">
        <v>3</v>
      </c>
      <c r="E8703" s="7" t="n">
        <v>-19.5200004577637</v>
      </c>
      <c r="F8703" s="7" t="n">
        <v>315.519989013672</v>
      </c>
      <c r="G8703" s="7" t="n">
        <v>33.5200004577637</v>
      </c>
      <c r="H8703" s="7" t="n">
        <v>0</v>
      </c>
    </row>
    <row r="8704" spans="1:8">
      <c r="A8704" t="s">
        <v>4</v>
      </c>
      <c r="B8704" s="4" t="s">
        <v>5</v>
      </c>
      <c r="C8704" s="4" t="s">
        <v>13</v>
      </c>
      <c r="D8704" s="4" t="s">
        <v>13</v>
      </c>
      <c r="E8704" s="4" t="s">
        <v>24</v>
      </c>
      <c r="F8704" s="4" t="s">
        <v>24</v>
      </c>
      <c r="G8704" s="4" t="s">
        <v>24</v>
      </c>
      <c r="H8704" s="4" t="s">
        <v>10</v>
      </c>
      <c r="I8704" s="4" t="s">
        <v>13</v>
      </c>
    </row>
    <row r="8705" spans="1:9">
      <c r="A8705" t="n">
        <v>66949</v>
      </c>
      <c r="B8705" s="39" t="n">
        <v>45</v>
      </c>
      <c r="C8705" s="7" t="n">
        <v>4</v>
      </c>
      <c r="D8705" s="7" t="n">
        <v>3</v>
      </c>
      <c r="E8705" s="7" t="n">
        <v>352.399993896484</v>
      </c>
      <c r="F8705" s="7" t="n">
        <v>244.199996948242</v>
      </c>
      <c r="G8705" s="7" t="n">
        <v>0</v>
      </c>
      <c r="H8705" s="7" t="n">
        <v>0</v>
      </c>
      <c r="I8705" s="7" t="n">
        <v>1</v>
      </c>
    </row>
    <row r="8706" spans="1:9">
      <c r="A8706" t="s">
        <v>4</v>
      </c>
      <c r="B8706" s="4" t="s">
        <v>5</v>
      </c>
      <c r="C8706" s="4" t="s">
        <v>13</v>
      </c>
      <c r="D8706" s="4" t="s">
        <v>13</v>
      </c>
      <c r="E8706" s="4" t="s">
        <v>24</v>
      </c>
      <c r="F8706" s="4" t="s">
        <v>10</v>
      </c>
    </row>
    <row r="8707" spans="1:9">
      <c r="A8707" t="n">
        <v>66967</v>
      </c>
      <c r="B8707" s="39" t="n">
        <v>45</v>
      </c>
      <c r="C8707" s="7" t="n">
        <v>5</v>
      </c>
      <c r="D8707" s="7" t="n">
        <v>3</v>
      </c>
      <c r="E8707" s="7" t="n">
        <v>5.59999990463257</v>
      </c>
      <c r="F8707" s="7" t="n">
        <v>0</v>
      </c>
    </row>
    <row r="8708" spans="1:9">
      <c r="A8708" t="s">
        <v>4</v>
      </c>
      <c r="B8708" s="4" t="s">
        <v>5</v>
      </c>
      <c r="C8708" s="4" t="s">
        <v>13</v>
      </c>
      <c r="D8708" s="4" t="s">
        <v>13</v>
      </c>
      <c r="E8708" s="4" t="s">
        <v>24</v>
      </c>
      <c r="F8708" s="4" t="s">
        <v>10</v>
      </c>
    </row>
    <row r="8709" spans="1:9">
      <c r="A8709" t="n">
        <v>66976</v>
      </c>
      <c r="B8709" s="39" t="n">
        <v>45</v>
      </c>
      <c r="C8709" s="7" t="n">
        <v>11</v>
      </c>
      <c r="D8709" s="7" t="n">
        <v>3</v>
      </c>
      <c r="E8709" s="7" t="n">
        <v>39.4000015258789</v>
      </c>
      <c r="F8709" s="7" t="n">
        <v>0</v>
      </c>
    </row>
    <row r="8710" spans="1:9">
      <c r="A8710" t="s">
        <v>4</v>
      </c>
      <c r="B8710" s="4" t="s">
        <v>5</v>
      </c>
      <c r="C8710" s="4" t="s">
        <v>13</v>
      </c>
      <c r="D8710" s="4" t="s">
        <v>13</v>
      </c>
      <c r="E8710" s="4" t="s">
        <v>24</v>
      </c>
      <c r="F8710" s="4" t="s">
        <v>10</v>
      </c>
    </row>
    <row r="8711" spans="1:9">
      <c r="A8711" t="n">
        <v>66985</v>
      </c>
      <c r="B8711" s="39" t="n">
        <v>45</v>
      </c>
      <c r="C8711" s="7" t="n">
        <v>5</v>
      </c>
      <c r="D8711" s="7" t="n">
        <v>3</v>
      </c>
      <c r="E8711" s="7" t="n">
        <v>9.5</v>
      </c>
      <c r="F8711" s="7" t="n">
        <v>10000</v>
      </c>
    </row>
    <row r="8712" spans="1:9">
      <c r="A8712" t="s">
        <v>4</v>
      </c>
      <c r="B8712" s="4" t="s">
        <v>5</v>
      </c>
      <c r="C8712" s="4" t="s">
        <v>13</v>
      </c>
      <c r="D8712" s="4" t="s">
        <v>10</v>
      </c>
    </row>
    <row r="8713" spans="1:9">
      <c r="A8713" t="n">
        <v>66994</v>
      </c>
      <c r="B8713" s="22" t="n">
        <v>58</v>
      </c>
      <c r="C8713" s="7" t="n">
        <v>255</v>
      </c>
      <c r="D8713" s="7" t="n">
        <v>0</v>
      </c>
    </row>
    <row r="8714" spans="1:9">
      <c r="A8714" t="s">
        <v>4</v>
      </c>
      <c r="B8714" s="4" t="s">
        <v>5</v>
      </c>
      <c r="C8714" s="4" t="s">
        <v>10</v>
      </c>
    </row>
    <row r="8715" spans="1:9">
      <c r="A8715" t="n">
        <v>66998</v>
      </c>
      <c r="B8715" s="32" t="n">
        <v>16</v>
      </c>
      <c r="C8715" s="7" t="n">
        <v>1000</v>
      </c>
    </row>
    <row r="8716" spans="1:9">
      <c r="A8716" t="s">
        <v>4</v>
      </c>
      <c r="B8716" s="4" t="s">
        <v>5</v>
      </c>
      <c r="C8716" s="4" t="s">
        <v>6</v>
      </c>
      <c r="D8716" s="4" t="s">
        <v>10</v>
      </c>
    </row>
    <row r="8717" spans="1:9">
      <c r="A8717" t="n">
        <v>67001</v>
      </c>
      <c r="B8717" s="74" t="n">
        <v>29</v>
      </c>
      <c r="C8717" s="7" t="s">
        <v>12</v>
      </c>
      <c r="D8717" s="7" t="n">
        <v>65533</v>
      </c>
    </row>
    <row r="8718" spans="1:9">
      <c r="A8718" t="s">
        <v>4</v>
      </c>
      <c r="B8718" s="4" t="s">
        <v>5</v>
      </c>
      <c r="C8718" s="4" t="s">
        <v>10</v>
      </c>
      <c r="D8718" s="4" t="s">
        <v>13</v>
      </c>
      <c r="E8718" s="4" t="s">
        <v>13</v>
      </c>
      <c r="F8718" s="4" t="s">
        <v>6</v>
      </c>
    </row>
    <row r="8719" spans="1:9">
      <c r="A8719" t="n">
        <v>67005</v>
      </c>
      <c r="B8719" s="27" t="n">
        <v>47</v>
      </c>
      <c r="C8719" s="7" t="n">
        <v>7033</v>
      </c>
      <c r="D8719" s="7" t="n">
        <v>0</v>
      </c>
      <c r="E8719" s="7" t="n">
        <v>0</v>
      </c>
      <c r="F8719" s="7" t="s">
        <v>459</v>
      </c>
    </row>
    <row r="8720" spans="1:9">
      <c r="A8720" t="s">
        <v>4</v>
      </c>
      <c r="B8720" s="4" t="s">
        <v>5</v>
      </c>
      <c r="C8720" s="4" t="s">
        <v>10</v>
      </c>
    </row>
    <row r="8721" spans="1:9">
      <c r="A8721" t="n">
        <v>67021</v>
      </c>
      <c r="B8721" s="32" t="n">
        <v>16</v>
      </c>
      <c r="C8721" s="7" t="n">
        <v>2380</v>
      </c>
    </row>
    <row r="8722" spans="1:9">
      <c r="A8722" t="s">
        <v>4</v>
      </c>
      <c r="B8722" s="4" t="s">
        <v>5</v>
      </c>
      <c r="C8722" s="4" t="s">
        <v>13</v>
      </c>
      <c r="D8722" s="4" t="s">
        <v>13</v>
      </c>
      <c r="E8722" s="4" t="s">
        <v>24</v>
      </c>
      <c r="F8722" s="4" t="s">
        <v>24</v>
      </c>
      <c r="G8722" s="4" t="s">
        <v>24</v>
      </c>
      <c r="H8722" s="4" t="s">
        <v>10</v>
      </c>
    </row>
    <row r="8723" spans="1:9">
      <c r="A8723" t="n">
        <v>67024</v>
      </c>
      <c r="B8723" s="39" t="n">
        <v>45</v>
      </c>
      <c r="C8723" s="7" t="n">
        <v>2</v>
      </c>
      <c r="D8723" s="7" t="n">
        <v>3</v>
      </c>
      <c r="E8723" s="7" t="n">
        <v>-22.1900005340576</v>
      </c>
      <c r="F8723" s="7" t="n">
        <v>315.519989013672</v>
      </c>
      <c r="G8723" s="7" t="n">
        <v>36.2400016784668</v>
      </c>
      <c r="H8723" s="7" t="n">
        <v>1000</v>
      </c>
    </row>
    <row r="8724" spans="1:9">
      <c r="A8724" t="s">
        <v>4</v>
      </c>
      <c r="B8724" s="4" t="s">
        <v>5</v>
      </c>
      <c r="C8724" s="4" t="s">
        <v>13</v>
      </c>
      <c r="D8724" s="4" t="s">
        <v>13</v>
      </c>
      <c r="E8724" s="4" t="s">
        <v>24</v>
      </c>
      <c r="F8724" s="4" t="s">
        <v>24</v>
      </c>
      <c r="G8724" s="4" t="s">
        <v>24</v>
      </c>
      <c r="H8724" s="4" t="s">
        <v>10</v>
      </c>
      <c r="I8724" s="4" t="s">
        <v>13</v>
      </c>
    </row>
    <row r="8725" spans="1:9">
      <c r="A8725" t="n">
        <v>67041</v>
      </c>
      <c r="B8725" s="39" t="n">
        <v>45</v>
      </c>
      <c r="C8725" s="7" t="n">
        <v>4</v>
      </c>
      <c r="D8725" s="7" t="n">
        <v>3</v>
      </c>
      <c r="E8725" s="7" t="n">
        <v>344.380004882813</v>
      </c>
      <c r="F8725" s="7" t="n">
        <v>286.839996337891</v>
      </c>
      <c r="G8725" s="7" t="n">
        <v>0</v>
      </c>
      <c r="H8725" s="7" t="n">
        <v>1000</v>
      </c>
      <c r="I8725" s="7" t="n">
        <v>1</v>
      </c>
    </row>
    <row r="8726" spans="1:9">
      <c r="A8726" t="s">
        <v>4</v>
      </c>
      <c r="B8726" s="4" t="s">
        <v>5</v>
      </c>
      <c r="C8726" s="4" t="s">
        <v>13</v>
      </c>
      <c r="D8726" s="4" t="s">
        <v>13</v>
      </c>
      <c r="E8726" s="4" t="s">
        <v>24</v>
      </c>
      <c r="F8726" s="4" t="s">
        <v>10</v>
      </c>
    </row>
    <row r="8727" spans="1:9">
      <c r="A8727" t="n">
        <v>67059</v>
      </c>
      <c r="B8727" s="39" t="n">
        <v>45</v>
      </c>
      <c r="C8727" s="7" t="n">
        <v>5</v>
      </c>
      <c r="D8727" s="7" t="n">
        <v>3</v>
      </c>
      <c r="E8727" s="7" t="n">
        <v>6.69999980926514</v>
      </c>
      <c r="F8727" s="7" t="n">
        <v>1000</v>
      </c>
    </row>
    <row r="8728" spans="1:9">
      <c r="A8728" t="s">
        <v>4</v>
      </c>
      <c r="B8728" s="4" t="s">
        <v>5</v>
      </c>
      <c r="C8728" s="4" t="s">
        <v>13</v>
      </c>
      <c r="D8728" s="4" t="s">
        <v>10</v>
      </c>
      <c r="E8728" s="4" t="s">
        <v>10</v>
      </c>
      <c r="F8728" s="4" t="s">
        <v>9</v>
      </c>
    </row>
    <row r="8729" spans="1:9">
      <c r="A8729" t="n">
        <v>67068</v>
      </c>
      <c r="B8729" s="40" t="n">
        <v>84</v>
      </c>
      <c r="C8729" s="7" t="n">
        <v>0</v>
      </c>
      <c r="D8729" s="7" t="n">
        <v>2</v>
      </c>
      <c r="E8729" s="7" t="n">
        <v>0</v>
      </c>
      <c r="F8729" s="7" t="n">
        <v>1045220557</v>
      </c>
    </row>
    <row r="8730" spans="1:9">
      <c r="A8730" t="s">
        <v>4</v>
      </c>
      <c r="B8730" s="4" t="s">
        <v>5</v>
      </c>
      <c r="C8730" s="4" t="s">
        <v>13</v>
      </c>
      <c r="D8730" s="4" t="s">
        <v>10</v>
      </c>
      <c r="E8730" s="4" t="s">
        <v>10</v>
      </c>
      <c r="F8730" s="4" t="s">
        <v>10</v>
      </c>
      <c r="G8730" s="4" t="s">
        <v>10</v>
      </c>
      <c r="H8730" s="4" t="s">
        <v>10</v>
      </c>
      <c r="I8730" s="4" t="s">
        <v>6</v>
      </c>
      <c r="J8730" s="4" t="s">
        <v>24</v>
      </c>
      <c r="K8730" s="4" t="s">
        <v>24</v>
      </c>
      <c r="L8730" s="4" t="s">
        <v>24</v>
      </c>
      <c r="M8730" s="4" t="s">
        <v>9</v>
      </c>
      <c r="N8730" s="4" t="s">
        <v>9</v>
      </c>
      <c r="O8730" s="4" t="s">
        <v>24</v>
      </c>
      <c r="P8730" s="4" t="s">
        <v>24</v>
      </c>
      <c r="Q8730" s="4" t="s">
        <v>24</v>
      </c>
      <c r="R8730" s="4" t="s">
        <v>24</v>
      </c>
      <c r="S8730" s="4" t="s">
        <v>13</v>
      </c>
    </row>
    <row r="8731" spans="1:9">
      <c r="A8731" t="n">
        <v>67078</v>
      </c>
      <c r="B8731" s="66" t="n">
        <v>39</v>
      </c>
      <c r="C8731" s="7" t="n">
        <v>12</v>
      </c>
      <c r="D8731" s="7" t="n">
        <v>65533</v>
      </c>
      <c r="E8731" s="7" t="n">
        <v>210</v>
      </c>
      <c r="F8731" s="7" t="n">
        <v>0</v>
      </c>
      <c r="G8731" s="7" t="n">
        <v>7033</v>
      </c>
      <c r="H8731" s="7" t="n">
        <v>259</v>
      </c>
      <c r="I8731" s="7" t="s">
        <v>615</v>
      </c>
      <c r="J8731" s="7" t="n">
        <v>0</v>
      </c>
      <c r="K8731" s="7" t="n">
        <v>0</v>
      </c>
      <c r="L8731" s="7" t="n">
        <v>0</v>
      </c>
      <c r="M8731" s="7" t="n">
        <v>0</v>
      </c>
      <c r="N8731" s="7" t="n">
        <v>0</v>
      </c>
      <c r="O8731" s="7" t="n">
        <v>0</v>
      </c>
      <c r="P8731" s="7" t="n">
        <v>1</v>
      </c>
      <c r="Q8731" s="7" t="n">
        <v>1</v>
      </c>
      <c r="R8731" s="7" t="n">
        <v>1</v>
      </c>
      <c r="S8731" s="7" t="n">
        <v>105</v>
      </c>
    </row>
    <row r="8732" spans="1:9">
      <c r="A8732" t="s">
        <v>4</v>
      </c>
      <c r="B8732" s="4" t="s">
        <v>5</v>
      </c>
      <c r="C8732" s="4" t="s">
        <v>13</v>
      </c>
      <c r="D8732" s="4" t="s">
        <v>10</v>
      </c>
      <c r="E8732" s="4" t="s">
        <v>10</v>
      </c>
      <c r="F8732" s="4" t="s">
        <v>10</v>
      </c>
      <c r="G8732" s="4" t="s">
        <v>10</v>
      </c>
      <c r="H8732" s="4" t="s">
        <v>10</v>
      </c>
      <c r="I8732" s="4" t="s">
        <v>6</v>
      </c>
      <c r="J8732" s="4" t="s">
        <v>24</v>
      </c>
      <c r="K8732" s="4" t="s">
        <v>24</v>
      </c>
      <c r="L8732" s="4" t="s">
        <v>24</v>
      </c>
      <c r="M8732" s="4" t="s">
        <v>9</v>
      </c>
      <c r="N8732" s="4" t="s">
        <v>9</v>
      </c>
      <c r="O8732" s="4" t="s">
        <v>24</v>
      </c>
      <c r="P8732" s="4" t="s">
        <v>24</v>
      </c>
      <c r="Q8732" s="4" t="s">
        <v>24</v>
      </c>
      <c r="R8732" s="4" t="s">
        <v>24</v>
      </c>
      <c r="S8732" s="4" t="s">
        <v>13</v>
      </c>
    </row>
    <row r="8733" spans="1:9">
      <c r="A8733" t="n">
        <v>67140</v>
      </c>
      <c r="B8733" s="66" t="n">
        <v>39</v>
      </c>
      <c r="C8733" s="7" t="n">
        <v>12</v>
      </c>
      <c r="D8733" s="7" t="n">
        <v>65533</v>
      </c>
      <c r="E8733" s="7" t="n">
        <v>210</v>
      </c>
      <c r="F8733" s="7" t="n">
        <v>0</v>
      </c>
      <c r="G8733" s="7" t="n">
        <v>7033</v>
      </c>
      <c r="H8733" s="7" t="n">
        <v>259</v>
      </c>
      <c r="I8733" s="7" t="s">
        <v>616</v>
      </c>
      <c r="J8733" s="7" t="n">
        <v>0</v>
      </c>
      <c r="K8733" s="7" t="n">
        <v>0</v>
      </c>
      <c r="L8733" s="7" t="n">
        <v>0</v>
      </c>
      <c r="M8733" s="7" t="n">
        <v>0</v>
      </c>
      <c r="N8733" s="7" t="n">
        <v>0</v>
      </c>
      <c r="O8733" s="7" t="n">
        <v>0</v>
      </c>
      <c r="P8733" s="7" t="n">
        <v>1</v>
      </c>
      <c r="Q8733" s="7" t="n">
        <v>1</v>
      </c>
      <c r="R8733" s="7" t="n">
        <v>1</v>
      </c>
      <c r="S8733" s="7" t="n">
        <v>106</v>
      </c>
    </row>
    <row r="8734" spans="1:9">
      <c r="A8734" t="s">
        <v>4</v>
      </c>
      <c r="B8734" s="4" t="s">
        <v>5</v>
      </c>
      <c r="C8734" s="4" t="s">
        <v>10</v>
      </c>
      <c r="D8734" s="4" t="s">
        <v>10</v>
      </c>
      <c r="E8734" s="4" t="s">
        <v>24</v>
      </c>
      <c r="F8734" s="4" t="s">
        <v>24</v>
      </c>
      <c r="G8734" s="4" t="s">
        <v>24</v>
      </c>
      <c r="H8734" s="4" t="s">
        <v>24</v>
      </c>
      <c r="I8734" s="4" t="s">
        <v>24</v>
      </c>
      <c r="J8734" s="4" t="s">
        <v>13</v>
      </c>
      <c r="K8734" s="4" t="s">
        <v>10</v>
      </c>
    </row>
    <row r="8735" spans="1:9">
      <c r="A8735" t="n">
        <v>67202</v>
      </c>
      <c r="B8735" s="71" t="n">
        <v>55</v>
      </c>
      <c r="C8735" s="7" t="n">
        <v>7033</v>
      </c>
      <c r="D8735" s="7" t="n">
        <v>65026</v>
      </c>
      <c r="E8735" s="7" t="n">
        <v>-23.6299991607666</v>
      </c>
      <c r="F8735" s="7" t="n">
        <v>310</v>
      </c>
      <c r="G8735" s="7" t="n">
        <v>25.2199993133545</v>
      </c>
      <c r="H8735" s="7" t="n">
        <v>20</v>
      </c>
      <c r="I8735" s="7" t="n">
        <v>20</v>
      </c>
      <c r="J8735" s="7" t="n">
        <v>0</v>
      </c>
      <c r="K8735" s="7" t="n">
        <v>129</v>
      </c>
    </row>
    <row r="8736" spans="1:9">
      <c r="A8736" t="s">
        <v>4</v>
      </c>
      <c r="B8736" s="4" t="s">
        <v>5</v>
      </c>
      <c r="C8736" s="4" t="s">
        <v>13</v>
      </c>
      <c r="D8736" s="4" t="s">
        <v>9</v>
      </c>
      <c r="E8736" s="4" t="s">
        <v>9</v>
      </c>
      <c r="F8736" s="4" t="s">
        <v>9</v>
      </c>
    </row>
    <row r="8737" spans="1:19">
      <c r="A8737" t="n">
        <v>67230</v>
      </c>
      <c r="B8737" s="15" t="n">
        <v>50</v>
      </c>
      <c r="C8737" s="7" t="n">
        <v>255</v>
      </c>
      <c r="D8737" s="7" t="n">
        <v>1050253722</v>
      </c>
      <c r="E8737" s="7" t="n">
        <v>1065353216</v>
      </c>
      <c r="F8737" s="7" t="n">
        <v>1045220557</v>
      </c>
    </row>
    <row r="8738" spans="1:19">
      <c r="A8738" t="s">
        <v>4</v>
      </c>
      <c r="B8738" s="4" t="s">
        <v>5</v>
      </c>
      <c r="C8738" s="4" t="s">
        <v>10</v>
      </c>
    </row>
    <row r="8739" spans="1:19">
      <c r="A8739" t="n">
        <v>67244</v>
      </c>
      <c r="B8739" s="32" t="n">
        <v>16</v>
      </c>
      <c r="C8739" s="7" t="n">
        <v>800</v>
      </c>
    </row>
    <row r="8740" spans="1:19">
      <c r="A8740" t="s">
        <v>4</v>
      </c>
      <c r="B8740" s="4" t="s">
        <v>5</v>
      </c>
      <c r="C8740" s="4" t="s">
        <v>13</v>
      </c>
      <c r="D8740" s="4" t="s">
        <v>10</v>
      </c>
      <c r="E8740" s="4" t="s">
        <v>24</v>
      </c>
    </row>
    <row r="8741" spans="1:19">
      <c r="A8741" t="n">
        <v>67247</v>
      </c>
      <c r="B8741" s="22" t="n">
        <v>58</v>
      </c>
      <c r="C8741" s="7" t="n">
        <v>0</v>
      </c>
      <c r="D8741" s="7" t="n">
        <v>1000</v>
      </c>
      <c r="E8741" s="7" t="n">
        <v>1</v>
      </c>
    </row>
    <row r="8742" spans="1:19">
      <c r="A8742" t="s">
        <v>4</v>
      </c>
      <c r="B8742" s="4" t="s">
        <v>5</v>
      </c>
      <c r="C8742" s="4" t="s">
        <v>13</v>
      </c>
      <c r="D8742" s="4" t="s">
        <v>10</v>
      </c>
    </row>
    <row r="8743" spans="1:19">
      <c r="A8743" t="n">
        <v>67255</v>
      </c>
      <c r="B8743" s="22" t="n">
        <v>58</v>
      </c>
      <c r="C8743" s="7" t="n">
        <v>255</v>
      </c>
      <c r="D8743" s="7" t="n">
        <v>0</v>
      </c>
    </row>
    <row r="8744" spans="1:19">
      <c r="A8744" t="s">
        <v>4</v>
      </c>
      <c r="B8744" s="4" t="s">
        <v>5</v>
      </c>
      <c r="C8744" s="4" t="s">
        <v>24</v>
      </c>
      <c r="D8744" s="4" t="s">
        <v>24</v>
      </c>
      <c r="E8744" s="4" t="s">
        <v>24</v>
      </c>
      <c r="F8744" s="4" t="s">
        <v>24</v>
      </c>
      <c r="G8744" s="4" t="s">
        <v>24</v>
      </c>
      <c r="H8744" s="4" t="s">
        <v>10</v>
      </c>
    </row>
    <row r="8745" spans="1:19">
      <c r="A8745" t="n">
        <v>67259</v>
      </c>
      <c r="B8745" s="90" t="n">
        <v>71</v>
      </c>
      <c r="C8745" s="7" t="n">
        <v>-1</v>
      </c>
      <c r="D8745" s="7" t="n">
        <v>-1</v>
      </c>
      <c r="E8745" s="7" t="n">
        <v>-1</v>
      </c>
      <c r="F8745" s="7" t="n">
        <v>-1</v>
      </c>
      <c r="G8745" s="7" t="n">
        <v>-1</v>
      </c>
      <c r="H8745" s="7" t="n">
        <v>0</v>
      </c>
    </row>
    <row r="8746" spans="1:19">
      <c r="A8746" t="s">
        <v>4</v>
      </c>
      <c r="B8746" s="4" t="s">
        <v>5</v>
      </c>
      <c r="C8746" s="4" t="s">
        <v>13</v>
      </c>
      <c r="D8746" s="4" t="s">
        <v>10</v>
      </c>
      <c r="E8746" s="4" t="s">
        <v>10</v>
      </c>
      <c r="F8746" s="4" t="s">
        <v>9</v>
      </c>
    </row>
    <row r="8747" spans="1:19">
      <c r="A8747" t="n">
        <v>67282</v>
      </c>
      <c r="B8747" s="40" t="n">
        <v>84</v>
      </c>
      <c r="C8747" s="7" t="n">
        <v>1</v>
      </c>
      <c r="D8747" s="7" t="n">
        <v>0</v>
      </c>
      <c r="E8747" s="7" t="n">
        <v>0</v>
      </c>
      <c r="F8747" s="7" t="n">
        <v>0</v>
      </c>
    </row>
    <row r="8748" spans="1:19">
      <c r="A8748" t="s">
        <v>4</v>
      </c>
      <c r="B8748" s="4" t="s">
        <v>5</v>
      </c>
      <c r="C8748" s="4" t="s">
        <v>13</v>
      </c>
      <c r="D8748" s="4" t="s">
        <v>6</v>
      </c>
      <c r="E8748" s="4" t="s">
        <v>10</v>
      </c>
    </row>
    <row r="8749" spans="1:19">
      <c r="A8749" t="n">
        <v>67292</v>
      </c>
      <c r="B8749" s="75" t="n">
        <v>94</v>
      </c>
      <c r="C8749" s="7" t="n">
        <v>1</v>
      </c>
      <c r="D8749" s="7" t="s">
        <v>422</v>
      </c>
      <c r="E8749" s="7" t="n">
        <v>1</v>
      </c>
    </row>
    <row r="8750" spans="1:19">
      <c r="A8750" t="s">
        <v>4</v>
      </c>
      <c r="B8750" s="4" t="s">
        <v>5</v>
      </c>
      <c r="C8750" s="4" t="s">
        <v>13</v>
      </c>
      <c r="D8750" s="4" t="s">
        <v>6</v>
      </c>
      <c r="E8750" s="4" t="s">
        <v>10</v>
      </c>
    </row>
    <row r="8751" spans="1:19">
      <c r="A8751" t="n">
        <v>67301</v>
      </c>
      <c r="B8751" s="75" t="n">
        <v>94</v>
      </c>
      <c r="C8751" s="7" t="n">
        <v>1</v>
      </c>
      <c r="D8751" s="7" t="s">
        <v>422</v>
      </c>
      <c r="E8751" s="7" t="n">
        <v>2</v>
      </c>
    </row>
    <row r="8752" spans="1:19">
      <c r="A8752" t="s">
        <v>4</v>
      </c>
      <c r="B8752" s="4" t="s">
        <v>5</v>
      </c>
      <c r="C8752" s="4" t="s">
        <v>13</v>
      </c>
      <c r="D8752" s="4" t="s">
        <v>6</v>
      </c>
      <c r="E8752" s="4" t="s">
        <v>10</v>
      </c>
    </row>
    <row r="8753" spans="1:8">
      <c r="A8753" t="n">
        <v>67310</v>
      </c>
      <c r="B8753" s="75" t="n">
        <v>94</v>
      </c>
      <c r="C8753" s="7" t="n">
        <v>0</v>
      </c>
      <c r="D8753" s="7" t="s">
        <v>422</v>
      </c>
      <c r="E8753" s="7" t="n">
        <v>4</v>
      </c>
    </row>
    <row r="8754" spans="1:8">
      <c r="A8754" t="s">
        <v>4</v>
      </c>
      <c r="B8754" s="4" t="s">
        <v>5</v>
      </c>
      <c r="C8754" s="4" t="s">
        <v>13</v>
      </c>
      <c r="D8754" s="4" t="s">
        <v>6</v>
      </c>
      <c r="E8754" s="4" t="s">
        <v>10</v>
      </c>
    </row>
    <row r="8755" spans="1:8">
      <c r="A8755" t="n">
        <v>67319</v>
      </c>
      <c r="B8755" s="75" t="n">
        <v>94</v>
      </c>
      <c r="C8755" s="7" t="n">
        <v>1</v>
      </c>
      <c r="D8755" s="7" t="s">
        <v>423</v>
      </c>
      <c r="E8755" s="7" t="n">
        <v>1</v>
      </c>
    </row>
    <row r="8756" spans="1:8">
      <c r="A8756" t="s">
        <v>4</v>
      </c>
      <c r="B8756" s="4" t="s">
        <v>5</v>
      </c>
      <c r="C8756" s="4" t="s">
        <v>13</v>
      </c>
      <c r="D8756" s="4" t="s">
        <v>6</v>
      </c>
      <c r="E8756" s="4" t="s">
        <v>10</v>
      </c>
    </row>
    <row r="8757" spans="1:8">
      <c r="A8757" t="n">
        <v>67331</v>
      </c>
      <c r="B8757" s="75" t="n">
        <v>94</v>
      </c>
      <c r="C8757" s="7" t="n">
        <v>1</v>
      </c>
      <c r="D8757" s="7" t="s">
        <v>423</v>
      </c>
      <c r="E8757" s="7" t="n">
        <v>2</v>
      </c>
    </row>
    <row r="8758" spans="1:8">
      <c r="A8758" t="s">
        <v>4</v>
      </c>
      <c r="B8758" s="4" t="s">
        <v>5</v>
      </c>
      <c r="C8758" s="4" t="s">
        <v>13</v>
      </c>
      <c r="D8758" s="4" t="s">
        <v>6</v>
      </c>
      <c r="E8758" s="4" t="s">
        <v>10</v>
      </c>
    </row>
    <row r="8759" spans="1:8">
      <c r="A8759" t="n">
        <v>67343</v>
      </c>
      <c r="B8759" s="75" t="n">
        <v>94</v>
      </c>
      <c r="C8759" s="7" t="n">
        <v>0</v>
      </c>
      <c r="D8759" s="7" t="s">
        <v>423</v>
      </c>
      <c r="E8759" s="7" t="n">
        <v>4</v>
      </c>
    </row>
    <row r="8760" spans="1:8">
      <c r="A8760" t="s">
        <v>4</v>
      </c>
      <c r="B8760" s="4" t="s">
        <v>5</v>
      </c>
      <c r="C8760" s="4" t="s">
        <v>13</v>
      </c>
      <c r="D8760" s="4" t="s">
        <v>10</v>
      </c>
      <c r="E8760" s="4" t="s">
        <v>13</v>
      </c>
    </row>
    <row r="8761" spans="1:8">
      <c r="A8761" t="n">
        <v>67355</v>
      </c>
      <c r="B8761" s="66" t="n">
        <v>39</v>
      </c>
      <c r="C8761" s="7" t="n">
        <v>11</v>
      </c>
      <c r="D8761" s="7" t="n">
        <v>65533</v>
      </c>
      <c r="E8761" s="7" t="n">
        <v>200</v>
      </c>
    </row>
    <row r="8762" spans="1:8">
      <c r="A8762" t="s">
        <v>4</v>
      </c>
      <c r="B8762" s="4" t="s">
        <v>5</v>
      </c>
      <c r="C8762" s="4" t="s">
        <v>13</v>
      </c>
      <c r="D8762" s="4" t="s">
        <v>10</v>
      </c>
      <c r="E8762" s="4" t="s">
        <v>13</v>
      </c>
    </row>
    <row r="8763" spans="1:8">
      <c r="A8763" t="n">
        <v>67360</v>
      </c>
      <c r="B8763" s="66" t="n">
        <v>39</v>
      </c>
      <c r="C8763" s="7" t="n">
        <v>11</v>
      </c>
      <c r="D8763" s="7" t="n">
        <v>65533</v>
      </c>
      <c r="E8763" s="7" t="n">
        <v>201</v>
      </c>
    </row>
    <row r="8764" spans="1:8">
      <c r="A8764" t="s">
        <v>4</v>
      </c>
      <c r="B8764" s="4" t="s">
        <v>5</v>
      </c>
      <c r="C8764" s="4" t="s">
        <v>13</v>
      </c>
      <c r="D8764" s="4" t="s">
        <v>10</v>
      </c>
      <c r="E8764" s="4" t="s">
        <v>13</v>
      </c>
    </row>
    <row r="8765" spans="1:8">
      <c r="A8765" t="n">
        <v>67365</v>
      </c>
      <c r="B8765" s="66" t="n">
        <v>39</v>
      </c>
      <c r="C8765" s="7" t="n">
        <v>11</v>
      </c>
      <c r="D8765" s="7" t="n">
        <v>65533</v>
      </c>
      <c r="E8765" s="7" t="n">
        <v>202</v>
      </c>
    </row>
    <row r="8766" spans="1:8">
      <c r="A8766" t="s">
        <v>4</v>
      </c>
      <c r="B8766" s="4" t="s">
        <v>5</v>
      </c>
      <c r="C8766" s="4" t="s">
        <v>13</v>
      </c>
      <c r="D8766" s="4" t="s">
        <v>10</v>
      </c>
      <c r="E8766" s="4" t="s">
        <v>13</v>
      </c>
    </row>
    <row r="8767" spans="1:8">
      <c r="A8767" t="n">
        <v>67370</v>
      </c>
      <c r="B8767" s="66" t="n">
        <v>39</v>
      </c>
      <c r="C8767" s="7" t="n">
        <v>11</v>
      </c>
      <c r="D8767" s="7" t="n">
        <v>65533</v>
      </c>
      <c r="E8767" s="7" t="n">
        <v>203</v>
      </c>
    </row>
    <row r="8768" spans="1:8">
      <c r="A8768" t="s">
        <v>4</v>
      </c>
      <c r="B8768" s="4" t="s">
        <v>5</v>
      </c>
      <c r="C8768" s="4" t="s">
        <v>13</v>
      </c>
      <c r="D8768" s="4" t="s">
        <v>10</v>
      </c>
      <c r="E8768" s="4" t="s">
        <v>13</v>
      </c>
    </row>
    <row r="8769" spans="1:5">
      <c r="A8769" t="n">
        <v>67375</v>
      </c>
      <c r="B8769" s="66" t="n">
        <v>39</v>
      </c>
      <c r="C8769" s="7" t="n">
        <v>11</v>
      </c>
      <c r="D8769" s="7" t="n">
        <v>65533</v>
      </c>
      <c r="E8769" s="7" t="n">
        <v>204</v>
      </c>
    </row>
    <row r="8770" spans="1:5">
      <c r="A8770" t="s">
        <v>4</v>
      </c>
      <c r="B8770" s="4" t="s">
        <v>5</v>
      </c>
      <c r="C8770" s="4" t="s">
        <v>13</v>
      </c>
      <c r="D8770" s="4" t="s">
        <v>10</v>
      </c>
      <c r="E8770" s="4" t="s">
        <v>13</v>
      </c>
    </row>
    <row r="8771" spans="1:5">
      <c r="A8771" t="n">
        <v>67380</v>
      </c>
      <c r="B8771" s="66" t="n">
        <v>39</v>
      </c>
      <c r="C8771" s="7" t="n">
        <v>11</v>
      </c>
      <c r="D8771" s="7" t="n">
        <v>65533</v>
      </c>
      <c r="E8771" s="7" t="n">
        <v>205</v>
      </c>
    </row>
    <row r="8772" spans="1:5">
      <c r="A8772" t="s">
        <v>4</v>
      </c>
      <c r="B8772" s="4" t="s">
        <v>5</v>
      </c>
      <c r="C8772" s="4" t="s">
        <v>13</v>
      </c>
      <c r="D8772" s="4" t="s">
        <v>10</v>
      </c>
      <c r="E8772" s="4" t="s">
        <v>13</v>
      </c>
    </row>
    <row r="8773" spans="1:5">
      <c r="A8773" t="n">
        <v>67385</v>
      </c>
      <c r="B8773" s="66" t="n">
        <v>39</v>
      </c>
      <c r="C8773" s="7" t="n">
        <v>11</v>
      </c>
      <c r="D8773" s="7" t="n">
        <v>65533</v>
      </c>
      <c r="E8773" s="7" t="n">
        <v>206</v>
      </c>
    </row>
    <row r="8774" spans="1:5">
      <c r="A8774" t="s">
        <v>4</v>
      </c>
      <c r="B8774" s="4" t="s">
        <v>5</v>
      </c>
      <c r="C8774" s="4" t="s">
        <v>13</v>
      </c>
      <c r="D8774" s="4" t="s">
        <v>10</v>
      </c>
      <c r="E8774" s="4" t="s">
        <v>13</v>
      </c>
    </row>
    <row r="8775" spans="1:5">
      <c r="A8775" t="n">
        <v>67390</v>
      </c>
      <c r="B8775" s="66" t="n">
        <v>39</v>
      </c>
      <c r="C8775" s="7" t="n">
        <v>11</v>
      </c>
      <c r="D8775" s="7" t="n">
        <v>65533</v>
      </c>
      <c r="E8775" s="7" t="n">
        <v>207</v>
      </c>
    </row>
    <row r="8776" spans="1:5">
      <c r="A8776" t="s">
        <v>4</v>
      </c>
      <c r="B8776" s="4" t="s">
        <v>5</v>
      </c>
      <c r="C8776" s="4" t="s">
        <v>13</v>
      </c>
      <c r="D8776" s="4" t="s">
        <v>10</v>
      </c>
      <c r="E8776" s="4" t="s">
        <v>13</v>
      </c>
    </row>
    <row r="8777" spans="1:5">
      <c r="A8777" t="n">
        <v>67395</v>
      </c>
      <c r="B8777" s="66" t="n">
        <v>39</v>
      </c>
      <c r="C8777" s="7" t="n">
        <v>11</v>
      </c>
      <c r="D8777" s="7" t="n">
        <v>65533</v>
      </c>
      <c r="E8777" s="7" t="n">
        <v>208</v>
      </c>
    </row>
    <row r="8778" spans="1:5">
      <c r="A8778" t="s">
        <v>4</v>
      </c>
      <c r="B8778" s="4" t="s">
        <v>5</v>
      </c>
      <c r="C8778" s="4" t="s">
        <v>13</v>
      </c>
      <c r="D8778" s="4" t="s">
        <v>10</v>
      </c>
      <c r="E8778" s="4" t="s">
        <v>13</v>
      </c>
    </row>
    <row r="8779" spans="1:5">
      <c r="A8779" t="n">
        <v>67400</v>
      </c>
      <c r="B8779" s="66" t="n">
        <v>39</v>
      </c>
      <c r="C8779" s="7" t="n">
        <v>11</v>
      </c>
      <c r="D8779" s="7" t="n">
        <v>65533</v>
      </c>
      <c r="E8779" s="7" t="n">
        <v>209</v>
      </c>
    </row>
    <row r="8780" spans="1:5">
      <c r="A8780" t="s">
        <v>4</v>
      </c>
      <c r="B8780" s="4" t="s">
        <v>5</v>
      </c>
      <c r="C8780" s="4" t="s">
        <v>13</v>
      </c>
      <c r="D8780" s="4" t="s">
        <v>10</v>
      </c>
      <c r="E8780" s="4" t="s">
        <v>13</v>
      </c>
    </row>
    <row r="8781" spans="1:5">
      <c r="A8781" t="n">
        <v>67405</v>
      </c>
      <c r="B8781" s="66" t="n">
        <v>39</v>
      </c>
      <c r="C8781" s="7" t="n">
        <v>11</v>
      </c>
      <c r="D8781" s="7" t="n">
        <v>65533</v>
      </c>
      <c r="E8781" s="7" t="n">
        <v>210</v>
      </c>
    </row>
    <row r="8782" spans="1:5">
      <c r="A8782" t="s">
        <v>4</v>
      </c>
      <c r="B8782" s="4" t="s">
        <v>5</v>
      </c>
      <c r="C8782" s="4" t="s">
        <v>13</v>
      </c>
      <c r="D8782" s="4" t="s">
        <v>10</v>
      </c>
      <c r="E8782" s="4" t="s">
        <v>13</v>
      </c>
    </row>
    <row r="8783" spans="1:5">
      <c r="A8783" t="n">
        <v>67410</v>
      </c>
      <c r="B8783" s="66" t="n">
        <v>39</v>
      </c>
      <c r="C8783" s="7" t="n">
        <v>11</v>
      </c>
      <c r="D8783" s="7" t="n">
        <v>65533</v>
      </c>
      <c r="E8783" s="7" t="n">
        <v>212</v>
      </c>
    </row>
    <row r="8784" spans="1:5">
      <c r="A8784" t="s">
        <v>4</v>
      </c>
      <c r="B8784" s="4" t="s">
        <v>5</v>
      </c>
      <c r="C8784" s="4" t="s">
        <v>13</v>
      </c>
      <c r="D8784" s="4" t="s">
        <v>6</v>
      </c>
      <c r="E8784" s="4" t="s">
        <v>10</v>
      </c>
    </row>
    <row r="8785" spans="1:5">
      <c r="A8785" t="n">
        <v>67415</v>
      </c>
      <c r="B8785" s="75" t="n">
        <v>94</v>
      </c>
      <c r="C8785" s="7" t="n">
        <v>1</v>
      </c>
      <c r="D8785" s="7" t="s">
        <v>422</v>
      </c>
      <c r="E8785" s="7" t="n">
        <v>1</v>
      </c>
    </row>
    <row r="8786" spans="1:5">
      <c r="A8786" t="s">
        <v>4</v>
      </c>
      <c r="B8786" s="4" t="s">
        <v>5</v>
      </c>
      <c r="C8786" s="4" t="s">
        <v>13</v>
      </c>
      <c r="D8786" s="4" t="s">
        <v>6</v>
      </c>
      <c r="E8786" s="4" t="s">
        <v>10</v>
      </c>
    </row>
    <row r="8787" spans="1:5">
      <c r="A8787" t="n">
        <v>67424</v>
      </c>
      <c r="B8787" s="75" t="n">
        <v>94</v>
      </c>
      <c r="C8787" s="7" t="n">
        <v>1</v>
      </c>
      <c r="D8787" s="7" t="s">
        <v>422</v>
      </c>
      <c r="E8787" s="7" t="n">
        <v>2</v>
      </c>
    </row>
    <row r="8788" spans="1:5">
      <c r="A8788" t="s">
        <v>4</v>
      </c>
      <c r="B8788" s="4" t="s">
        <v>5</v>
      </c>
      <c r="C8788" s="4" t="s">
        <v>13</v>
      </c>
      <c r="D8788" s="4" t="s">
        <v>6</v>
      </c>
      <c r="E8788" s="4" t="s">
        <v>10</v>
      </c>
    </row>
    <row r="8789" spans="1:5">
      <c r="A8789" t="n">
        <v>67433</v>
      </c>
      <c r="B8789" s="75" t="n">
        <v>94</v>
      </c>
      <c r="C8789" s="7" t="n">
        <v>0</v>
      </c>
      <c r="D8789" s="7" t="s">
        <v>422</v>
      </c>
      <c r="E8789" s="7" t="n">
        <v>4</v>
      </c>
    </row>
    <row r="8790" spans="1:5">
      <c r="A8790" t="s">
        <v>4</v>
      </c>
      <c r="B8790" s="4" t="s">
        <v>5</v>
      </c>
      <c r="C8790" s="4" t="s">
        <v>13</v>
      </c>
      <c r="D8790" s="4" t="s">
        <v>6</v>
      </c>
      <c r="E8790" s="4" t="s">
        <v>10</v>
      </c>
    </row>
    <row r="8791" spans="1:5">
      <c r="A8791" t="n">
        <v>67442</v>
      </c>
      <c r="B8791" s="75" t="n">
        <v>94</v>
      </c>
      <c r="C8791" s="7" t="n">
        <v>1</v>
      </c>
      <c r="D8791" s="7" t="s">
        <v>423</v>
      </c>
      <c r="E8791" s="7" t="n">
        <v>1</v>
      </c>
    </row>
    <row r="8792" spans="1:5">
      <c r="A8792" t="s">
        <v>4</v>
      </c>
      <c r="B8792" s="4" t="s">
        <v>5</v>
      </c>
      <c r="C8792" s="4" t="s">
        <v>13</v>
      </c>
      <c r="D8792" s="4" t="s">
        <v>6</v>
      </c>
      <c r="E8792" s="4" t="s">
        <v>10</v>
      </c>
    </row>
    <row r="8793" spans="1:5">
      <c r="A8793" t="n">
        <v>67454</v>
      </c>
      <c r="B8793" s="75" t="n">
        <v>94</v>
      </c>
      <c r="C8793" s="7" t="n">
        <v>1</v>
      </c>
      <c r="D8793" s="7" t="s">
        <v>423</v>
      </c>
      <c r="E8793" s="7" t="n">
        <v>2</v>
      </c>
    </row>
    <row r="8794" spans="1:5">
      <c r="A8794" t="s">
        <v>4</v>
      </c>
      <c r="B8794" s="4" t="s">
        <v>5</v>
      </c>
      <c r="C8794" s="4" t="s">
        <v>13</v>
      </c>
      <c r="D8794" s="4" t="s">
        <v>6</v>
      </c>
      <c r="E8794" s="4" t="s">
        <v>10</v>
      </c>
    </row>
    <row r="8795" spans="1:5">
      <c r="A8795" t="n">
        <v>67466</v>
      </c>
      <c r="B8795" s="75" t="n">
        <v>94</v>
      </c>
      <c r="C8795" s="7" t="n">
        <v>0</v>
      </c>
      <c r="D8795" s="7" t="s">
        <v>423</v>
      </c>
      <c r="E8795" s="7" t="n">
        <v>4</v>
      </c>
    </row>
    <row r="8796" spans="1:5">
      <c r="A8796" t="s">
        <v>4</v>
      </c>
      <c r="B8796" s="4" t="s">
        <v>5</v>
      </c>
      <c r="C8796" s="4" t="s">
        <v>13</v>
      </c>
      <c r="D8796" s="4" t="s">
        <v>10</v>
      </c>
      <c r="E8796" s="4" t="s">
        <v>13</v>
      </c>
    </row>
    <row r="8797" spans="1:5">
      <c r="A8797" t="n">
        <v>67478</v>
      </c>
      <c r="B8797" s="36" t="n">
        <v>36</v>
      </c>
      <c r="C8797" s="7" t="n">
        <v>9</v>
      </c>
      <c r="D8797" s="7" t="n">
        <v>0</v>
      </c>
      <c r="E8797" s="7" t="n">
        <v>0</v>
      </c>
    </row>
    <row r="8798" spans="1:5">
      <c r="A8798" t="s">
        <v>4</v>
      </c>
      <c r="B8798" s="4" t="s">
        <v>5</v>
      </c>
      <c r="C8798" s="4" t="s">
        <v>13</v>
      </c>
      <c r="D8798" s="4" t="s">
        <v>10</v>
      </c>
      <c r="E8798" s="4" t="s">
        <v>13</v>
      </c>
    </row>
    <row r="8799" spans="1:5">
      <c r="A8799" t="n">
        <v>67483</v>
      </c>
      <c r="B8799" s="36" t="n">
        <v>36</v>
      </c>
      <c r="C8799" s="7" t="n">
        <v>9</v>
      </c>
      <c r="D8799" s="7" t="n">
        <v>61489</v>
      </c>
      <c r="E8799" s="7" t="n">
        <v>0</v>
      </c>
    </row>
    <row r="8800" spans="1:5">
      <c r="A8800" t="s">
        <v>4</v>
      </c>
      <c r="B8800" s="4" t="s">
        <v>5</v>
      </c>
      <c r="C8800" s="4" t="s">
        <v>13</v>
      </c>
      <c r="D8800" s="4" t="s">
        <v>10</v>
      </c>
      <c r="E8800" s="4" t="s">
        <v>13</v>
      </c>
    </row>
    <row r="8801" spans="1:5">
      <c r="A8801" t="n">
        <v>67488</v>
      </c>
      <c r="B8801" s="36" t="n">
        <v>36</v>
      </c>
      <c r="C8801" s="7" t="n">
        <v>9</v>
      </c>
      <c r="D8801" s="7" t="n">
        <v>61490</v>
      </c>
      <c r="E8801" s="7" t="n">
        <v>0</v>
      </c>
    </row>
    <row r="8802" spans="1:5">
      <c r="A8802" t="s">
        <v>4</v>
      </c>
      <c r="B8802" s="4" t="s">
        <v>5</v>
      </c>
      <c r="C8802" s="4" t="s">
        <v>13</v>
      </c>
      <c r="D8802" s="4" t="s">
        <v>10</v>
      </c>
      <c r="E8802" s="4" t="s">
        <v>13</v>
      </c>
    </row>
    <row r="8803" spans="1:5">
      <c r="A8803" t="n">
        <v>67493</v>
      </c>
      <c r="B8803" s="36" t="n">
        <v>36</v>
      </c>
      <c r="C8803" s="7" t="n">
        <v>9</v>
      </c>
      <c r="D8803" s="7" t="n">
        <v>61488</v>
      </c>
      <c r="E8803" s="7" t="n">
        <v>0</v>
      </c>
    </row>
    <row r="8804" spans="1:5">
      <c r="A8804" t="s">
        <v>4</v>
      </c>
      <c r="B8804" s="4" t="s">
        <v>5</v>
      </c>
      <c r="C8804" s="4" t="s">
        <v>13</v>
      </c>
      <c r="D8804" s="4" t="s">
        <v>10</v>
      </c>
      <c r="E8804" s="4" t="s">
        <v>13</v>
      </c>
    </row>
    <row r="8805" spans="1:5">
      <c r="A8805" t="n">
        <v>67498</v>
      </c>
      <c r="B8805" s="36" t="n">
        <v>36</v>
      </c>
      <c r="C8805" s="7" t="n">
        <v>9</v>
      </c>
      <c r="D8805" s="7" t="n">
        <v>3</v>
      </c>
      <c r="E8805" s="7" t="n">
        <v>0</v>
      </c>
    </row>
    <row r="8806" spans="1:5">
      <c r="A8806" t="s">
        <v>4</v>
      </c>
      <c r="B8806" s="4" t="s">
        <v>5</v>
      </c>
      <c r="C8806" s="4" t="s">
        <v>13</v>
      </c>
      <c r="D8806" s="4" t="s">
        <v>10</v>
      </c>
      <c r="E8806" s="4" t="s">
        <v>13</v>
      </c>
    </row>
    <row r="8807" spans="1:5">
      <c r="A8807" t="n">
        <v>67503</v>
      </c>
      <c r="B8807" s="36" t="n">
        <v>36</v>
      </c>
      <c r="C8807" s="7" t="n">
        <v>9</v>
      </c>
      <c r="D8807" s="7" t="n">
        <v>5</v>
      </c>
      <c r="E8807" s="7" t="n">
        <v>0</v>
      </c>
    </row>
    <row r="8808" spans="1:5">
      <c r="A8808" t="s">
        <v>4</v>
      </c>
      <c r="B8808" s="4" t="s">
        <v>5</v>
      </c>
      <c r="C8808" s="4" t="s">
        <v>13</v>
      </c>
      <c r="D8808" s="4" t="s">
        <v>10</v>
      </c>
      <c r="E8808" s="4" t="s">
        <v>13</v>
      </c>
    </row>
    <row r="8809" spans="1:5">
      <c r="A8809" t="n">
        <v>67508</v>
      </c>
      <c r="B8809" s="36" t="n">
        <v>36</v>
      </c>
      <c r="C8809" s="7" t="n">
        <v>9</v>
      </c>
      <c r="D8809" s="7" t="n">
        <v>6</v>
      </c>
      <c r="E8809" s="7" t="n">
        <v>0</v>
      </c>
    </row>
    <row r="8810" spans="1:5">
      <c r="A8810" t="s">
        <v>4</v>
      </c>
      <c r="B8810" s="4" t="s">
        <v>5</v>
      </c>
      <c r="C8810" s="4" t="s">
        <v>13</v>
      </c>
      <c r="D8810" s="4" t="s">
        <v>10</v>
      </c>
      <c r="E8810" s="4" t="s">
        <v>13</v>
      </c>
    </row>
    <row r="8811" spans="1:5">
      <c r="A8811" t="n">
        <v>67513</v>
      </c>
      <c r="B8811" s="36" t="n">
        <v>36</v>
      </c>
      <c r="C8811" s="7" t="n">
        <v>9</v>
      </c>
      <c r="D8811" s="7" t="n">
        <v>27</v>
      </c>
      <c r="E8811" s="7" t="n">
        <v>0</v>
      </c>
    </row>
    <row r="8812" spans="1:5">
      <c r="A8812" t="s">
        <v>4</v>
      </c>
      <c r="B8812" s="4" t="s">
        <v>5</v>
      </c>
      <c r="C8812" s="4" t="s">
        <v>13</v>
      </c>
      <c r="D8812" s="4" t="s">
        <v>10</v>
      </c>
      <c r="E8812" s="4" t="s">
        <v>13</v>
      </c>
    </row>
    <row r="8813" spans="1:5">
      <c r="A8813" t="n">
        <v>67518</v>
      </c>
      <c r="B8813" s="36" t="n">
        <v>36</v>
      </c>
      <c r="C8813" s="7" t="n">
        <v>9</v>
      </c>
      <c r="D8813" s="7" t="n">
        <v>29</v>
      </c>
      <c r="E8813" s="7" t="n">
        <v>0</v>
      </c>
    </row>
    <row r="8814" spans="1:5">
      <c r="A8814" t="s">
        <v>4</v>
      </c>
      <c r="B8814" s="4" t="s">
        <v>5</v>
      </c>
      <c r="C8814" s="4" t="s">
        <v>13</v>
      </c>
      <c r="D8814" s="4" t="s">
        <v>10</v>
      </c>
      <c r="E8814" s="4" t="s">
        <v>13</v>
      </c>
    </row>
    <row r="8815" spans="1:5">
      <c r="A8815" t="n">
        <v>67523</v>
      </c>
      <c r="B8815" s="36" t="n">
        <v>36</v>
      </c>
      <c r="C8815" s="7" t="n">
        <v>9</v>
      </c>
      <c r="D8815" s="7" t="n">
        <v>11</v>
      </c>
      <c r="E8815" s="7" t="n">
        <v>0</v>
      </c>
    </row>
    <row r="8816" spans="1:5">
      <c r="A8816" t="s">
        <v>4</v>
      </c>
      <c r="B8816" s="4" t="s">
        <v>5</v>
      </c>
      <c r="C8816" s="4" t="s">
        <v>13</v>
      </c>
      <c r="D8816" s="4" t="s">
        <v>10</v>
      </c>
      <c r="E8816" s="4" t="s">
        <v>13</v>
      </c>
    </row>
    <row r="8817" spans="1:5">
      <c r="A8817" t="n">
        <v>67528</v>
      </c>
      <c r="B8817" s="36" t="n">
        <v>36</v>
      </c>
      <c r="C8817" s="7" t="n">
        <v>9</v>
      </c>
      <c r="D8817" s="7" t="n">
        <v>7014</v>
      </c>
      <c r="E8817" s="7" t="n">
        <v>0</v>
      </c>
    </row>
    <row r="8818" spans="1:5">
      <c r="A8818" t="s">
        <v>4</v>
      </c>
      <c r="B8818" s="4" t="s">
        <v>5</v>
      </c>
      <c r="C8818" s="4" t="s">
        <v>13</v>
      </c>
      <c r="D8818" s="4" t="s">
        <v>10</v>
      </c>
      <c r="E8818" s="4" t="s">
        <v>13</v>
      </c>
    </row>
    <row r="8819" spans="1:5">
      <c r="A8819" t="n">
        <v>67533</v>
      </c>
      <c r="B8819" s="36" t="n">
        <v>36</v>
      </c>
      <c r="C8819" s="7" t="n">
        <v>9</v>
      </c>
      <c r="D8819" s="7" t="n">
        <v>7033</v>
      </c>
      <c r="E8819" s="7" t="n">
        <v>0</v>
      </c>
    </row>
    <row r="8820" spans="1:5">
      <c r="A8820" t="s">
        <v>4</v>
      </c>
      <c r="B8820" s="4" t="s">
        <v>5</v>
      </c>
      <c r="C8820" s="4" t="s">
        <v>10</v>
      </c>
      <c r="D8820" s="4" t="s">
        <v>24</v>
      </c>
      <c r="E8820" s="4" t="s">
        <v>24</v>
      </c>
      <c r="F8820" s="4" t="s">
        <v>24</v>
      </c>
      <c r="G8820" s="4" t="s">
        <v>24</v>
      </c>
    </row>
    <row r="8821" spans="1:5">
      <c r="A8821" t="n">
        <v>67538</v>
      </c>
      <c r="B8821" s="37" t="n">
        <v>46</v>
      </c>
      <c r="C8821" s="7" t="n">
        <v>61456</v>
      </c>
      <c r="D8821" s="7" t="n">
        <v>-4.59999990463257</v>
      </c>
      <c r="E8821" s="7" t="n">
        <v>13.210000038147</v>
      </c>
      <c r="F8821" s="7" t="n">
        <v>-191</v>
      </c>
      <c r="G8821" s="7" t="n">
        <v>120</v>
      </c>
    </row>
    <row r="8822" spans="1:5">
      <c r="A8822" t="s">
        <v>4</v>
      </c>
      <c r="B8822" s="4" t="s">
        <v>5</v>
      </c>
      <c r="C8822" s="4" t="s">
        <v>13</v>
      </c>
      <c r="D8822" s="4" t="s">
        <v>10</v>
      </c>
    </row>
    <row r="8823" spans="1:5">
      <c r="A8823" t="n">
        <v>67557</v>
      </c>
      <c r="B8823" s="10" t="n">
        <v>162</v>
      </c>
      <c r="C8823" s="7" t="n">
        <v>1</v>
      </c>
      <c r="D8823" s="7" t="n">
        <v>0</v>
      </c>
    </row>
    <row r="8824" spans="1:5">
      <c r="A8824" t="s">
        <v>4</v>
      </c>
      <c r="B8824" s="4" t="s">
        <v>5</v>
      </c>
    </row>
    <row r="8825" spans="1:5">
      <c r="A8825" t="n">
        <v>67561</v>
      </c>
      <c r="B8825" s="5" t="n">
        <v>1</v>
      </c>
    </row>
    <row r="8826" spans="1:5" s="3" customFormat="1" customHeight="0">
      <c r="A8826" s="3" t="s">
        <v>2</v>
      </c>
      <c r="B8826" s="3" t="s">
        <v>617</v>
      </c>
    </row>
    <row r="8827" spans="1:5">
      <c r="A8827" t="s">
        <v>4</v>
      </c>
      <c r="B8827" s="4" t="s">
        <v>5</v>
      </c>
      <c r="C8827" s="4" t="s">
        <v>13</v>
      </c>
      <c r="D8827" s="4" t="s">
        <v>13</v>
      </c>
      <c r="E8827" s="4" t="s">
        <v>13</v>
      </c>
      <c r="F8827" s="4" t="s">
        <v>13</v>
      </c>
    </row>
    <row r="8828" spans="1:5">
      <c r="A8828" t="n">
        <v>67564</v>
      </c>
      <c r="B8828" s="8" t="n">
        <v>14</v>
      </c>
      <c r="C8828" s="7" t="n">
        <v>2</v>
      </c>
      <c r="D8828" s="7" t="n">
        <v>0</v>
      </c>
      <c r="E8828" s="7" t="n">
        <v>0</v>
      </c>
      <c r="F8828" s="7" t="n">
        <v>0</v>
      </c>
    </row>
    <row r="8829" spans="1:5">
      <c r="A8829" t="s">
        <v>4</v>
      </c>
      <c r="B8829" s="4" t="s">
        <v>5</v>
      </c>
      <c r="C8829" s="4" t="s">
        <v>13</v>
      </c>
      <c r="D8829" s="20" t="s">
        <v>33</v>
      </c>
      <c r="E8829" s="4" t="s">
        <v>5</v>
      </c>
      <c r="F8829" s="4" t="s">
        <v>13</v>
      </c>
      <c r="G8829" s="4" t="s">
        <v>10</v>
      </c>
      <c r="H8829" s="20" t="s">
        <v>34</v>
      </c>
      <c r="I8829" s="4" t="s">
        <v>13</v>
      </c>
      <c r="J8829" s="4" t="s">
        <v>9</v>
      </c>
      <c r="K8829" s="4" t="s">
        <v>13</v>
      </c>
      <c r="L8829" s="4" t="s">
        <v>13</v>
      </c>
      <c r="M8829" s="20" t="s">
        <v>33</v>
      </c>
      <c r="N8829" s="4" t="s">
        <v>5</v>
      </c>
      <c r="O8829" s="4" t="s">
        <v>13</v>
      </c>
      <c r="P8829" s="4" t="s">
        <v>10</v>
      </c>
      <c r="Q8829" s="20" t="s">
        <v>34</v>
      </c>
      <c r="R8829" s="4" t="s">
        <v>13</v>
      </c>
      <c r="S8829" s="4" t="s">
        <v>9</v>
      </c>
      <c r="T8829" s="4" t="s">
        <v>13</v>
      </c>
      <c r="U8829" s="4" t="s">
        <v>13</v>
      </c>
      <c r="V8829" s="4" t="s">
        <v>13</v>
      </c>
      <c r="W8829" s="4" t="s">
        <v>23</v>
      </c>
    </row>
    <row r="8830" spans="1:5">
      <c r="A8830" t="n">
        <v>67569</v>
      </c>
      <c r="B8830" s="11" t="n">
        <v>5</v>
      </c>
      <c r="C8830" s="7" t="n">
        <v>28</v>
      </c>
      <c r="D8830" s="20" t="s">
        <v>3</v>
      </c>
      <c r="E8830" s="10" t="n">
        <v>162</v>
      </c>
      <c r="F8830" s="7" t="n">
        <v>3</v>
      </c>
      <c r="G8830" s="7" t="n">
        <v>4241</v>
      </c>
      <c r="H8830" s="20" t="s">
        <v>3</v>
      </c>
      <c r="I8830" s="7" t="n">
        <v>0</v>
      </c>
      <c r="J8830" s="7" t="n">
        <v>1</v>
      </c>
      <c r="K8830" s="7" t="n">
        <v>2</v>
      </c>
      <c r="L8830" s="7" t="n">
        <v>28</v>
      </c>
      <c r="M8830" s="20" t="s">
        <v>3</v>
      </c>
      <c r="N8830" s="10" t="n">
        <v>162</v>
      </c>
      <c r="O8830" s="7" t="n">
        <v>3</v>
      </c>
      <c r="P8830" s="7" t="n">
        <v>4241</v>
      </c>
      <c r="Q8830" s="20" t="s">
        <v>3</v>
      </c>
      <c r="R8830" s="7" t="n">
        <v>0</v>
      </c>
      <c r="S8830" s="7" t="n">
        <v>2</v>
      </c>
      <c r="T8830" s="7" t="n">
        <v>2</v>
      </c>
      <c r="U8830" s="7" t="n">
        <v>11</v>
      </c>
      <c r="V8830" s="7" t="n">
        <v>1</v>
      </c>
      <c r="W8830" s="12" t="n">
        <f t="normal" ca="1">A8834</f>
        <v>0</v>
      </c>
    </row>
    <row r="8831" spans="1:5">
      <c r="A8831" t="s">
        <v>4</v>
      </c>
      <c r="B8831" s="4" t="s">
        <v>5</v>
      </c>
      <c r="C8831" s="4" t="s">
        <v>13</v>
      </c>
      <c r="D8831" s="4" t="s">
        <v>10</v>
      </c>
      <c r="E8831" s="4" t="s">
        <v>24</v>
      </c>
    </row>
    <row r="8832" spans="1:5">
      <c r="A8832" t="n">
        <v>67598</v>
      </c>
      <c r="B8832" s="22" t="n">
        <v>58</v>
      </c>
      <c r="C8832" s="7" t="n">
        <v>0</v>
      </c>
      <c r="D8832" s="7" t="n">
        <v>0</v>
      </c>
      <c r="E8832" s="7" t="n">
        <v>1</v>
      </c>
    </row>
    <row r="8833" spans="1:23">
      <c r="A8833" t="s">
        <v>4</v>
      </c>
      <c r="B8833" s="4" t="s">
        <v>5</v>
      </c>
      <c r="C8833" s="4" t="s">
        <v>13</v>
      </c>
      <c r="D8833" s="20" t="s">
        <v>33</v>
      </c>
      <c r="E8833" s="4" t="s">
        <v>5</v>
      </c>
      <c r="F8833" s="4" t="s">
        <v>13</v>
      </c>
      <c r="G8833" s="4" t="s">
        <v>10</v>
      </c>
      <c r="H8833" s="20" t="s">
        <v>34</v>
      </c>
      <c r="I8833" s="4" t="s">
        <v>13</v>
      </c>
      <c r="J8833" s="4" t="s">
        <v>9</v>
      </c>
      <c r="K8833" s="4" t="s">
        <v>13</v>
      </c>
      <c r="L8833" s="4" t="s">
        <v>13</v>
      </c>
      <c r="M8833" s="20" t="s">
        <v>33</v>
      </c>
      <c r="N8833" s="4" t="s">
        <v>5</v>
      </c>
      <c r="O8833" s="4" t="s">
        <v>13</v>
      </c>
      <c r="P8833" s="4" t="s">
        <v>10</v>
      </c>
      <c r="Q8833" s="20" t="s">
        <v>34</v>
      </c>
      <c r="R8833" s="4" t="s">
        <v>13</v>
      </c>
      <c r="S8833" s="4" t="s">
        <v>9</v>
      </c>
      <c r="T8833" s="4" t="s">
        <v>13</v>
      </c>
      <c r="U8833" s="4" t="s">
        <v>13</v>
      </c>
      <c r="V8833" s="4" t="s">
        <v>13</v>
      </c>
      <c r="W8833" s="4" t="s">
        <v>23</v>
      </c>
    </row>
    <row r="8834" spans="1:23">
      <c r="A8834" t="n">
        <v>67606</v>
      </c>
      <c r="B8834" s="11" t="n">
        <v>5</v>
      </c>
      <c r="C8834" s="7" t="n">
        <v>28</v>
      </c>
      <c r="D8834" s="20" t="s">
        <v>3</v>
      </c>
      <c r="E8834" s="10" t="n">
        <v>162</v>
      </c>
      <c r="F8834" s="7" t="n">
        <v>3</v>
      </c>
      <c r="G8834" s="7" t="n">
        <v>4241</v>
      </c>
      <c r="H8834" s="20" t="s">
        <v>3</v>
      </c>
      <c r="I8834" s="7" t="n">
        <v>0</v>
      </c>
      <c r="J8834" s="7" t="n">
        <v>1</v>
      </c>
      <c r="K8834" s="7" t="n">
        <v>3</v>
      </c>
      <c r="L8834" s="7" t="n">
        <v>28</v>
      </c>
      <c r="M8834" s="20" t="s">
        <v>3</v>
      </c>
      <c r="N8834" s="10" t="n">
        <v>162</v>
      </c>
      <c r="O8834" s="7" t="n">
        <v>3</v>
      </c>
      <c r="P8834" s="7" t="n">
        <v>4241</v>
      </c>
      <c r="Q8834" s="20" t="s">
        <v>3</v>
      </c>
      <c r="R8834" s="7" t="n">
        <v>0</v>
      </c>
      <c r="S8834" s="7" t="n">
        <v>2</v>
      </c>
      <c r="T8834" s="7" t="n">
        <v>3</v>
      </c>
      <c r="U8834" s="7" t="n">
        <v>9</v>
      </c>
      <c r="V8834" s="7" t="n">
        <v>1</v>
      </c>
      <c r="W8834" s="12" t="n">
        <f t="normal" ca="1">A8844</f>
        <v>0</v>
      </c>
    </row>
    <row r="8835" spans="1:23">
      <c r="A8835" t="s">
        <v>4</v>
      </c>
      <c r="B8835" s="4" t="s">
        <v>5</v>
      </c>
      <c r="C8835" s="4" t="s">
        <v>13</v>
      </c>
      <c r="D8835" s="20" t="s">
        <v>33</v>
      </c>
      <c r="E8835" s="4" t="s">
        <v>5</v>
      </c>
      <c r="F8835" s="4" t="s">
        <v>10</v>
      </c>
      <c r="G8835" s="4" t="s">
        <v>13</v>
      </c>
      <c r="H8835" s="4" t="s">
        <v>13</v>
      </c>
      <c r="I8835" s="4" t="s">
        <v>6</v>
      </c>
      <c r="J8835" s="20" t="s">
        <v>34</v>
      </c>
      <c r="K8835" s="4" t="s">
        <v>13</v>
      </c>
      <c r="L8835" s="4" t="s">
        <v>13</v>
      </c>
      <c r="M8835" s="20" t="s">
        <v>33</v>
      </c>
      <c r="N8835" s="4" t="s">
        <v>5</v>
      </c>
      <c r="O8835" s="4" t="s">
        <v>13</v>
      </c>
      <c r="P8835" s="20" t="s">
        <v>34</v>
      </c>
      <c r="Q8835" s="4" t="s">
        <v>13</v>
      </c>
      <c r="R8835" s="4" t="s">
        <v>9</v>
      </c>
      <c r="S8835" s="4" t="s">
        <v>13</v>
      </c>
      <c r="T8835" s="4" t="s">
        <v>13</v>
      </c>
      <c r="U8835" s="4" t="s">
        <v>13</v>
      </c>
      <c r="V8835" s="20" t="s">
        <v>33</v>
      </c>
      <c r="W8835" s="4" t="s">
        <v>5</v>
      </c>
      <c r="X8835" s="4" t="s">
        <v>13</v>
      </c>
      <c r="Y8835" s="20" t="s">
        <v>34</v>
      </c>
      <c r="Z8835" s="4" t="s">
        <v>13</v>
      </c>
      <c r="AA8835" s="4" t="s">
        <v>9</v>
      </c>
      <c r="AB8835" s="4" t="s">
        <v>13</v>
      </c>
      <c r="AC8835" s="4" t="s">
        <v>13</v>
      </c>
      <c r="AD8835" s="4" t="s">
        <v>13</v>
      </c>
      <c r="AE8835" s="4" t="s">
        <v>23</v>
      </c>
    </row>
    <row r="8836" spans="1:23">
      <c r="A8836" t="n">
        <v>67635</v>
      </c>
      <c r="B8836" s="11" t="n">
        <v>5</v>
      </c>
      <c r="C8836" s="7" t="n">
        <v>28</v>
      </c>
      <c r="D8836" s="20" t="s">
        <v>3</v>
      </c>
      <c r="E8836" s="27" t="n">
        <v>47</v>
      </c>
      <c r="F8836" s="7" t="n">
        <v>61456</v>
      </c>
      <c r="G8836" s="7" t="n">
        <v>2</v>
      </c>
      <c r="H8836" s="7" t="n">
        <v>0</v>
      </c>
      <c r="I8836" s="7" t="s">
        <v>53</v>
      </c>
      <c r="J8836" s="20" t="s">
        <v>3</v>
      </c>
      <c r="K8836" s="7" t="n">
        <v>8</v>
      </c>
      <c r="L8836" s="7" t="n">
        <v>28</v>
      </c>
      <c r="M8836" s="20" t="s">
        <v>3</v>
      </c>
      <c r="N8836" s="21" t="n">
        <v>74</v>
      </c>
      <c r="O8836" s="7" t="n">
        <v>65</v>
      </c>
      <c r="P8836" s="20" t="s">
        <v>3</v>
      </c>
      <c r="Q8836" s="7" t="n">
        <v>0</v>
      </c>
      <c r="R8836" s="7" t="n">
        <v>1</v>
      </c>
      <c r="S8836" s="7" t="n">
        <v>3</v>
      </c>
      <c r="T8836" s="7" t="n">
        <v>9</v>
      </c>
      <c r="U8836" s="7" t="n">
        <v>28</v>
      </c>
      <c r="V8836" s="20" t="s">
        <v>3</v>
      </c>
      <c r="W8836" s="21" t="n">
        <v>74</v>
      </c>
      <c r="X8836" s="7" t="n">
        <v>65</v>
      </c>
      <c r="Y8836" s="20" t="s">
        <v>3</v>
      </c>
      <c r="Z8836" s="7" t="n">
        <v>0</v>
      </c>
      <c r="AA8836" s="7" t="n">
        <v>2</v>
      </c>
      <c r="AB8836" s="7" t="n">
        <v>3</v>
      </c>
      <c r="AC8836" s="7" t="n">
        <v>9</v>
      </c>
      <c r="AD8836" s="7" t="n">
        <v>1</v>
      </c>
      <c r="AE8836" s="12" t="n">
        <f t="normal" ca="1">A8840</f>
        <v>0</v>
      </c>
    </row>
    <row r="8837" spans="1:23">
      <c r="A8837" t="s">
        <v>4</v>
      </c>
      <c r="B8837" s="4" t="s">
        <v>5</v>
      </c>
      <c r="C8837" s="4" t="s">
        <v>10</v>
      </c>
      <c r="D8837" s="4" t="s">
        <v>13</v>
      </c>
      <c r="E8837" s="4" t="s">
        <v>13</v>
      </c>
      <c r="F8837" s="4" t="s">
        <v>6</v>
      </c>
    </row>
    <row r="8838" spans="1:23">
      <c r="A8838" t="n">
        <v>67683</v>
      </c>
      <c r="B8838" s="27" t="n">
        <v>47</v>
      </c>
      <c r="C8838" s="7" t="n">
        <v>61456</v>
      </c>
      <c r="D8838" s="7" t="n">
        <v>0</v>
      </c>
      <c r="E8838" s="7" t="n">
        <v>0</v>
      </c>
      <c r="F8838" s="7" t="s">
        <v>54</v>
      </c>
    </row>
    <row r="8839" spans="1:23">
      <c r="A8839" t="s">
        <v>4</v>
      </c>
      <c r="B8839" s="4" t="s">
        <v>5</v>
      </c>
      <c r="C8839" s="4" t="s">
        <v>13</v>
      </c>
      <c r="D8839" s="4" t="s">
        <v>10</v>
      </c>
      <c r="E8839" s="4" t="s">
        <v>24</v>
      </c>
    </row>
    <row r="8840" spans="1:23">
      <c r="A8840" t="n">
        <v>67696</v>
      </c>
      <c r="B8840" s="22" t="n">
        <v>58</v>
      </c>
      <c r="C8840" s="7" t="n">
        <v>0</v>
      </c>
      <c r="D8840" s="7" t="n">
        <v>300</v>
      </c>
      <c r="E8840" s="7" t="n">
        <v>1</v>
      </c>
    </row>
    <row r="8841" spans="1:23">
      <c r="A8841" t="s">
        <v>4</v>
      </c>
      <c r="B8841" s="4" t="s">
        <v>5</v>
      </c>
      <c r="C8841" s="4" t="s">
        <v>13</v>
      </c>
      <c r="D8841" s="4" t="s">
        <v>10</v>
      </c>
    </row>
    <row r="8842" spans="1:23">
      <c r="A8842" t="n">
        <v>67704</v>
      </c>
      <c r="B8842" s="22" t="n">
        <v>58</v>
      </c>
      <c r="C8842" s="7" t="n">
        <v>255</v>
      </c>
      <c r="D8842" s="7" t="n">
        <v>0</v>
      </c>
    </row>
    <row r="8843" spans="1:23">
      <c r="A8843" t="s">
        <v>4</v>
      </c>
      <c r="B8843" s="4" t="s">
        <v>5</v>
      </c>
      <c r="C8843" s="4" t="s">
        <v>13</v>
      </c>
      <c r="D8843" s="4" t="s">
        <v>13</v>
      </c>
      <c r="E8843" s="4" t="s">
        <v>13</v>
      </c>
      <c r="F8843" s="4" t="s">
        <v>13</v>
      </c>
    </row>
    <row r="8844" spans="1:23">
      <c r="A8844" t="n">
        <v>67708</v>
      </c>
      <c r="B8844" s="8" t="n">
        <v>14</v>
      </c>
      <c r="C8844" s="7" t="n">
        <v>0</v>
      </c>
      <c r="D8844" s="7" t="n">
        <v>0</v>
      </c>
      <c r="E8844" s="7" t="n">
        <v>0</v>
      </c>
      <c r="F8844" s="7" t="n">
        <v>64</v>
      </c>
    </row>
    <row r="8845" spans="1:23">
      <c r="A8845" t="s">
        <v>4</v>
      </c>
      <c r="B8845" s="4" t="s">
        <v>5</v>
      </c>
      <c r="C8845" s="4" t="s">
        <v>13</v>
      </c>
      <c r="D8845" s="4" t="s">
        <v>10</v>
      </c>
    </row>
    <row r="8846" spans="1:23">
      <c r="A8846" t="n">
        <v>67713</v>
      </c>
      <c r="B8846" s="28" t="n">
        <v>22</v>
      </c>
      <c r="C8846" s="7" t="n">
        <v>0</v>
      </c>
      <c r="D8846" s="7" t="n">
        <v>4241</v>
      </c>
    </row>
    <row r="8847" spans="1:23">
      <c r="A8847" t="s">
        <v>4</v>
      </c>
      <c r="B8847" s="4" t="s">
        <v>5</v>
      </c>
      <c r="C8847" s="4" t="s">
        <v>13</v>
      </c>
      <c r="D8847" s="4" t="s">
        <v>10</v>
      </c>
    </row>
    <row r="8848" spans="1:23">
      <c r="A8848" t="n">
        <v>67717</v>
      </c>
      <c r="B8848" s="22" t="n">
        <v>58</v>
      </c>
      <c r="C8848" s="7" t="n">
        <v>5</v>
      </c>
      <c r="D8848" s="7" t="n">
        <v>300</v>
      </c>
    </row>
    <row r="8849" spans="1:31">
      <c r="A8849" t="s">
        <v>4</v>
      </c>
      <c r="B8849" s="4" t="s">
        <v>5</v>
      </c>
      <c r="C8849" s="4" t="s">
        <v>24</v>
      </c>
      <c r="D8849" s="4" t="s">
        <v>10</v>
      </c>
    </row>
    <row r="8850" spans="1:31">
      <c r="A8850" t="n">
        <v>67721</v>
      </c>
      <c r="B8850" s="29" t="n">
        <v>103</v>
      </c>
      <c r="C8850" s="7" t="n">
        <v>0</v>
      </c>
      <c r="D8850" s="7" t="n">
        <v>300</v>
      </c>
    </row>
    <row r="8851" spans="1:31">
      <c r="A8851" t="s">
        <v>4</v>
      </c>
      <c r="B8851" s="4" t="s">
        <v>5</v>
      </c>
      <c r="C8851" s="4" t="s">
        <v>13</v>
      </c>
    </row>
    <row r="8852" spans="1:31">
      <c r="A8852" t="n">
        <v>67728</v>
      </c>
      <c r="B8852" s="30" t="n">
        <v>64</v>
      </c>
      <c r="C8852" s="7" t="n">
        <v>7</v>
      </c>
    </row>
    <row r="8853" spans="1:31">
      <c r="A8853" t="s">
        <v>4</v>
      </c>
      <c r="B8853" s="4" t="s">
        <v>5</v>
      </c>
      <c r="C8853" s="4" t="s">
        <v>13</v>
      </c>
      <c r="D8853" s="4" t="s">
        <v>10</v>
      </c>
    </row>
    <row r="8854" spans="1:31">
      <c r="A8854" t="n">
        <v>67730</v>
      </c>
      <c r="B8854" s="31" t="n">
        <v>72</v>
      </c>
      <c r="C8854" s="7" t="n">
        <v>5</v>
      </c>
      <c r="D8854" s="7" t="n">
        <v>0</v>
      </c>
    </row>
    <row r="8855" spans="1:31">
      <c r="A8855" t="s">
        <v>4</v>
      </c>
      <c r="B8855" s="4" t="s">
        <v>5</v>
      </c>
      <c r="C8855" s="4" t="s">
        <v>13</v>
      </c>
      <c r="D8855" s="20" t="s">
        <v>33</v>
      </c>
      <c r="E8855" s="4" t="s">
        <v>5</v>
      </c>
      <c r="F8855" s="4" t="s">
        <v>13</v>
      </c>
      <c r="G8855" s="4" t="s">
        <v>10</v>
      </c>
      <c r="H8855" s="20" t="s">
        <v>34</v>
      </c>
      <c r="I8855" s="4" t="s">
        <v>13</v>
      </c>
      <c r="J8855" s="4" t="s">
        <v>9</v>
      </c>
      <c r="K8855" s="4" t="s">
        <v>13</v>
      </c>
      <c r="L8855" s="4" t="s">
        <v>13</v>
      </c>
      <c r="M8855" s="4" t="s">
        <v>23</v>
      </c>
    </row>
    <row r="8856" spans="1:31">
      <c r="A8856" t="n">
        <v>67734</v>
      </c>
      <c r="B8856" s="11" t="n">
        <v>5</v>
      </c>
      <c r="C8856" s="7" t="n">
        <v>28</v>
      </c>
      <c r="D8856" s="20" t="s">
        <v>3</v>
      </c>
      <c r="E8856" s="10" t="n">
        <v>162</v>
      </c>
      <c r="F8856" s="7" t="n">
        <v>4</v>
      </c>
      <c r="G8856" s="7" t="n">
        <v>4241</v>
      </c>
      <c r="H8856" s="20" t="s">
        <v>3</v>
      </c>
      <c r="I8856" s="7" t="n">
        <v>0</v>
      </c>
      <c r="J8856" s="7" t="n">
        <v>1</v>
      </c>
      <c r="K8856" s="7" t="n">
        <v>2</v>
      </c>
      <c r="L8856" s="7" t="n">
        <v>1</v>
      </c>
      <c r="M8856" s="12" t="n">
        <f t="normal" ca="1">A8862</f>
        <v>0</v>
      </c>
    </row>
    <row r="8857" spans="1:31">
      <c r="A8857" t="s">
        <v>4</v>
      </c>
      <c r="B8857" s="4" t="s">
        <v>5</v>
      </c>
      <c r="C8857" s="4" t="s">
        <v>13</v>
      </c>
      <c r="D8857" s="4" t="s">
        <v>6</v>
      </c>
    </row>
    <row r="8858" spans="1:31">
      <c r="A8858" t="n">
        <v>67751</v>
      </c>
      <c r="B8858" s="9" t="n">
        <v>2</v>
      </c>
      <c r="C8858" s="7" t="n">
        <v>10</v>
      </c>
      <c r="D8858" s="7" t="s">
        <v>55</v>
      </c>
    </row>
    <row r="8859" spans="1:31">
      <c r="A8859" t="s">
        <v>4</v>
      </c>
      <c r="B8859" s="4" t="s">
        <v>5</v>
      </c>
      <c r="C8859" s="4" t="s">
        <v>10</v>
      </c>
    </row>
    <row r="8860" spans="1:31">
      <c r="A8860" t="n">
        <v>67768</v>
      </c>
      <c r="B8860" s="32" t="n">
        <v>16</v>
      </c>
      <c r="C8860" s="7" t="n">
        <v>0</v>
      </c>
    </row>
    <row r="8861" spans="1:31">
      <c r="A8861" t="s">
        <v>4</v>
      </c>
      <c r="B8861" s="4" t="s">
        <v>5</v>
      </c>
      <c r="C8861" s="4" t="s">
        <v>13</v>
      </c>
      <c r="D8861" s="4" t="s">
        <v>6</v>
      </c>
    </row>
    <row r="8862" spans="1:31">
      <c r="A8862" t="n">
        <v>67771</v>
      </c>
      <c r="B8862" s="9" t="n">
        <v>2</v>
      </c>
      <c r="C8862" s="7" t="n">
        <v>11</v>
      </c>
      <c r="D8862" s="7" t="s">
        <v>40</v>
      </c>
    </row>
    <row r="8863" spans="1:31">
      <c r="A8863" t="s">
        <v>4</v>
      </c>
      <c r="B8863" s="4" t="s">
        <v>5</v>
      </c>
      <c r="C8863" s="4" t="s">
        <v>13</v>
      </c>
      <c r="D8863" s="4" t="s">
        <v>10</v>
      </c>
      <c r="E8863" s="4" t="s">
        <v>13</v>
      </c>
      <c r="F8863" s="4" t="s">
        <v>6</v>
      </c>
    </row>
    <row r="8864" spans="1:31">
      <c r="A8864" t="n">
        <v>67784</v>
      </c>
      <c r="B8864" s="66" t="n">
        <v>39</v>
      </c>
      <c r="C8864" s="7" t="n">
        <v>10</v>
      </c>
      <c r="D8864" s="7" t="n">
        <v>65533</v>
      </c>
      <c r="E8864" s="7" t="n">
        <v>200</v>
      </c>
      <c r="F8864" s="7" t="s">
        <v>618</v>
      </c>
    </row>
    <row r="8865" spans="1:13">
      <c r="A8865" t="s">
        <v>4</v>
      </c>
      <c r="B8865" s="4" t="s">
        <v>5</v>
      </c>
      <c r="C8865" s="4" t="s">
        <v>13</v>
      </c>
      <c r="D8865" s="4" t="s">
        <v>10</v>
      </c>
      <c r="E8865" s="4" t="s">
        <v>13</v>
      </c>
      <c r="F8865" s="4" t="s">
        <v>6</v>
      </c>
    </row>
    <row r="8866" spans="1:13">
      <c r="A8866" t="n">
        <v>67808</v>
      </c>
      <c r="B8866" s="66" t="n">
        <v>39</v>
      </c>
      <c r="C8866" s="7" t="n">
        <v>10</v>
      </c>
      <c r="D8866" s="7" t="n">
        <v>65533</v>
      </c>
      <c r="E8866" s="7" t="n">
        <v>201</v>
      </c>
      <c r="F8866" s="7" t="s">
        <v>619</v>
      </c>
    </row>
    <row r="8867" spans="1:13">
      <c r="A8867" t="s">
        <v>4</v>
      </c>
      <c r="B8867" s="4" t="s">
        <v>5</v>
      </c>
      <c r="C8867" s="4" t="s">
        <v>13</v>
      </c>
      <c r="D8867" s="4" t="s">
        <v>10</v>
      </c>
      <c r="E8867" s="4" t="s">
        <v>13</v>
      </c>
      <c r="F8867" s="4" t="s">
        <v>6</v>
      </c>
    </row>
    <row r="8868" spans="1:13">
      <c r="A8868" t="n">
        <v>67832</v>
      </c>
      <c r="B8868" s="66" t="n">
        <v>39</v>
      </c>
      <c r="C8868" s="7" t="n">
        <v>10</v>
      </c>
      <c r="D8868" s="7" t="n">
        <v>65533</v>
      </c>
      <c r="E8868" s="7" t="n">
        <v>203</v>
      </c>
      <c r="F8868" s="7" t="s">
        <v>619</v>
      </c>
    </row>
    <row r="8869" spans="1:13">
      <c r="A8869" t="s">
        <v>4</v>
      </c>
      <c r="B8869" s="4" t="s">
        <v>5</v>
      </c>
      <c r="C8869" s="4" t="s">
        <v>13</v>
      </c>
      <c r="D8869" s="4" t="s">
        <v>10</v>
      </c>
      <c r="E8869" s="4" t="s">
        <v>13</v>
      </c>
      <c r="F8869" s="4" t="s">
        <v>6</v>
      </c>
    </row>
    <row r="8870" spans="1:13">
      <c r="A8870" t="n">
        <v>67856</v>
      </c>
      <c r="B8870" s="66" t="n">
        <v>39</v>
      </c>
      <c r="C8870" s="7" t="n">
        <v>10</v>
      </c>
      <c r="D8870" s="7" t="n">
        <v>65533</v>
      </c>
      <c r="E8870" s="7" t="n">
        <v>204</v>
      </c>
      <c r="F8870" s="7" t="s">
        <v>402</v>
      </c>
    </row>
    <row r="8871" spans="1:13">
      <c r="A8871" t="s">
        <v>4</v>
      </c>
      <c r="B8871" s="4" t="s">
        <v>5</v>
      </c>
      <c r="C8871" s="4" t="s">
        <v>13</v>
      </c>
      <c r="D8871" s="4" t="s">
        <v>10</v>
      </c>
      <c r="E8871" s="4" t="s">
        <v>13</v>
      </c>
      <c r="F8871" s="4" t="s">
        <v>6</v>
      </c>
    </row>
    <row r="8872" spans="1:13">
      <c r="A8872" t="n">
        <v>67880</v>
      </c>
      <c r="B8872" s="66" t="n">
        <v>39</v>
      </c>
      <c r="C8872" s="7" t="n">
        <v>10</v>
      </c>
      <c r="D8872" s="7" t="n">
        <v>65533</v>
      </c>
      <c r="E8872" s="7" t="n">
        <v>205</v>
      </c>
      <c r="F8872" s="7" t="s">
        <v>620</v>
      </c>
    </row>
    <row r="8873" spans="1:13">
      <c r="A8873" t="s">
        <v>4</v>
      </c>
      <c r="B8873" s="4" t="s">
        <v>5</v>
      </c>
      <c r="C8873" s="4" t="s">
        <v>13</v>
      </c>
      <c r="D8873" s="4" t="s">
        <v>10</v>
      </c>
      <c r="E8873" s="4" t="s">
        <v>13</v>
      </c>
      <c r="F8873" s="4" t="s">
        <v>6</v>
      </c>
    </row>
    <row r="8874" spans="1:13">
      <c r="A8874" t="n">
        <v>67904</v>
      </c>
      <c r="B8874" s="66" t="n">
        <v>39</v>
      </c>
      <c r="C8874" s="7" t="n">
        <v>10</v>
      </c>
      <c r="D8874" s="7" t="n">
        <v>65533</v>
      </c>
      <c r="E8874" s="7" t="n">
        <v>206</v>
      </c>
      <c r="F8874" s="7" t="s">
        <v>621</v>
      </c>
    </row>
    <row r="8875" spans="1:13">
      <c r="A8875" t="s">
        <v>4</v>
      </c>
      <c r="B8875" s="4" t="s">
        <v>5</v>
      </c>
      <c r="C8875" s="4" t="s">
        <v>10</v>
      </c>
      <c r="D8875" s="4" t="s">
        <v>6</v>
      </c>
      <c r="E8875" s="4" t="s">
        <v>6</v>
      </c>
      <c r="F8875" s="4" t="s">
        <v>6</v>
      </c>
      <c r="G8875" s="4" t="s">
        <v>13</v>
      </c>
      <c r="H8875" s="4" t="s">
        <v>9</v>
      </c>
      <c r="I8875" s="4" t="s">
        <v>24</v>
      </c>
      <c r="J8875" s="4" t="s">
        <v>24</v>
      </c>
      <c r="K8875" s="4" t="s">
        <v>24</v>
      </c>
      <c r="L8875" s="4" t="s">
        <v>24</v>
      </c>
      <c r="M8875" s="4" t="s">
        <v>24</v>
      </c>
      <c r="N8875" s="4" t="s">
        <v>24</v>
      </c>
      <c r="O8875" s="4" t="s">
        <v>24</v>
      </c>
      <c r="P8875" s="4" t="s">
        <v>6</v>
      </c>
      <c r="Q8875" s="4" t="s">
        <v>6</v>
      </c>
      <c r="R8875" s="4" t="s">
        <v>9</v>
      </c>
      <c r="S8875" s="4" t="s">
        <v>13</v>
      </c>
      <c r="T8875" s="4" t="s">
        <v>9</v>
      </c>
      <c r="U8875" s="4" t="s">
        <v>9</v>
      </c>
      <c r="V8875" s="4" t="s">
        <v>10</v>
      </c>
    </row>
    <row r="8876" spans="1:13">
      <c r="A8876" t="n">
        <v>67928</v>
      </c>
      <c r="B8876" s="34" t="n">
        <v>19</v>
      </c>
      <c r="C8876" s="7" t="n">
        <v>7032</v>
      </c>
      <c r="D8876" s="7" t="s">
        <v>57</v>
      </c>
      <c r="E8876" s="7" t="s">
        <v>58</v>
      </c>
      <c r="F8876" s="7" t="s">
        <v>12</v>
      </c>
      <c r="G8876" s="7" t="n">
        <v>0</v>
      </c>
      <c r="H8876" s="7" t="n">
        <v>1</v>
      </c>
      <c r="I8876" s="7" t="n">
        <v>0</v>
      </c>
      <c r="J8876" s="7" t="n">
        <v>0</v>
      </c>
      <c r="K8876" s="7" t="n">
        <v>0</v>
      </c>
      <c r="L8876" s="7" t="n">
        <v>0</v>
      </c>
      <c r="M8876" s="7" t="n">
        <v>1</v>
      </c>
      <c r="N8876" s="7" t="n">
        <v>1.60000002384186</v>
      </c>
      <c r="O8876" s="7" t="n">
        <v>0.0900000035762787</v>
      </c>
      <c r="P8876" s="7" t="s">
        <v>12</v>
      </c>
      <c r="Q8876" s="7" t="s">
        <v>12</v>
      </c>
      <c r="R8876" s="7" t="n">
        <v>-1</v>
      </c>
      <c r="S8876" s="7" t="n">
        <v>0</v>
      </c>
      <c r="T8876" s="7" t="n">
        <v>0</v>
      </c>
      <c r="U8876" s="7" t="n">
        <v>0</v>
      </c>
      <c r="V8876" s="7" t="n">
        <v>0</v>
      </c>
    </row>
    <row r="8877" spans="1:13">
      <c r="A8877" t="s">
        <v>4</v>
      </c>
      <c r="B8877" s="4" t="s">
        <v>5</v>
      </c>
      <c r="C8877" s="4" t="s">
        <v>10</v>
      </c>
      <c r="D8877" s="4" t="s">
        <v>6</v>
      </c>
      <c r="E8877" s="4" t="s">
        <v>6</v>
      </c>
      <c r="F8877" s="4" t="s">
        <v>6</v>
      </c>
      <c r="G8877" s="4" t="s">
        <v>13</v>
      </c>
      <c r="H8877" s="4" t="s">
        <v>9</v>
      </c>
      <c r="I8877" s="4" t="s">
        <v>24</v>
      </c>
      <c r="J8877" s="4" t="s">
        <v>24</v>
      </c>
      <c r="K8877" s="4" t="s">
        <v>24</v>
      </c>
      <c r="L8877" s="4" t="s">
        <v>24</v>
      </c>
      <c r="M8877" s="4" t="s">
        <v>24</v>
      </c>
      <c r="N8877" s="4" t="s">
        <v>24</v>
      </c>
      <c r="O8877" s="4" t="s">
        <v>24</v>
      </c>
      <c r="P8877" s="4" t="s">
        <v>6</v>
      </c>
      <c r="Q8877" s="4" t="s">
        <v>6</v>
      </c>
      <c r="R8877" s="4" t="s">
        <v>9</v>
      </c>
      <c r="S8877" s="4" t="s">
        <v>13</v>
      </c>
      <c r="T8877" s="4" t="s">
        <v>9</v>
      </c>
      <c r="U8877" s="4" t="s">
        <v>9</v>
      </c>
      <c r="V8877" s="4" t="s">
        <v>10</v>
      </c>
    </row>
    <row r="8878" spans="1:13">
      <c r="A8878" t="n">
        <v>67998</v>
      </c>
      <c r="B8878" s="34" t="n">
        <v>19</v>
      </c>
      <c r="C8878" s="7" t="n">
        <v>11</v>
      </c>
      <c r="D8878" s="7" t="s">
        <v>405</v>
      </c>
      <c r="E8878" s="7" t="s">
        <v>406</v>
      </c>
      <c r="F8878" s="7" t="s">
        <v>12</v>
      </c>
      <c r="G8878" s="7" t="n">
        <v>0</v>
      </c>
      <c r="H8878" s="7" t="n">
        <v>1</v>
      </c>
      <c r="I8878" s="7" t="n">
        <v>0</v>
      </c>
      <c r="J8878" s="7" t="n">
        <v>0</v>
      </c>
      <c r="K8878" s="7" t="n">
        <v>0</v>
      </c>
      <c r="L8878" s="7" t="n">
        <v>0</v>
      </c>
      <c r="M8878" s="7" t="n">
        <v>1</v>
      </c>
      <c r="N8878" s="7" t="n">
        <v>1.60000002384186</v>
      </c>
      <c r="O8878" s="7" t="n">
        <v>0.0900000035762787</v>
      </c>
      <c r="P8878" s="7" t="s">
        <v>12</v>
      </c>
      <c r="Q8878" s="7" t="s">
        <v>12</v>
      </c>
      <c r="R8878" s="7" t="n">
        <v>-1</v>
      </c>
      <c r="S8878" s="7" t="n">
        <v>0</v>
      </c>
      <c r="T8878" s="7" t="n">
        <v>0</v>
      </c>
      <c r="U8878" s="7" t="n">
        <v>0</v>
      </c>
      <c r="V8878" s="7" t="n">
        <v>0</v>
      </c>
    </row>
    <row r="8879" spans="1:13">
      <c r="A8879" t="s">
        <v>4</v>
      </c>
      <c r="B8879" s="4" t="s">
        <v>5</v>
      </c>
      <c r="C8879" s="4" t="s">
        <v>10</v>
      </c>
      <c r="D8879" s="4" t="s">
        <v>6</v>
      </c>
      <c r="E8879" s="4" t="s">
        <v>6</v>
      </c>
      <c r="F8879" s="4" t="s">
        <v>6</v>
      </c>
      <c r="G8879" s="4" t="s">
        <v>13</v>
      </c>
      <c r="H8879" s="4" t="s">
        <v>9</v>
      </c>
      <c r="I8879" s="4" t="s">
        <v>24</v>
      </c>
      <c r="J8879" s="4" t="s">
        <v>24</v>
      </c>
      <c r="K8879" s="4" t="s">
        <v>24</v>
      </c>
      <c r="L8879" s="4" t="s">
        <v>24</v>
      </c>
      <c r="M8879" s="4" t="s">
        <v>24</v>
      </c>
      <c r="N8879" s="4" t="s">
        <v>24</v>
      </c>
      <c r="O8879" s="4" t="s">
        <v>24</v>
      </c>
      <c r="P8879" s="4" t="s">
        <v>6</v>
      </c>
      <c r="Q8879" s="4" t="s">
        <v>6</v>
      </c>
      <c r="R8879" s="4" t="s">
        <v>9</v>
      </c>
      <c r="S8879" s="4" t="s">
        <v>13</v>
      </c>
      <c r="T8879" s="4" t="s">
        <v>9</v>
      </c>
      <c r="U8879" s="4" t="s">
        <v>9</v>
      </c>
      <c r="V8879" s="4" t="s">
        <v>10</v>
      </c>
    </row>
    <row r="8880" spans="1:13">
      <c r="A8880" t="n">
        <v>68077</v>
      </c>
      <c r="B8880" s="34" t="n">
        <v>19</v>
      </c>
      <c r="C8880" s="7" t="n">
        <v>7014</v>
      </c>
      <c r="D8880" s="7" t="s">
        <v>407</v>
      </c>
      <c r="E8880" s="7" t="s">
        <v>408</v>
      </c>
      <c r="F8880" s="7" t="s">
        <v>12</v>
      </c>
      <c r="G8880" s="7" t="n">
        <v>0</v>
      </c>
      <c r="H8880" s="7" t="n">
        <v>1</v>
      </c>
      <c r="I8880" s="7" t="n">
        <v>0</v>
      </c>
      <c r="J8880" s="7" t="n">
        <v>0</v>
      </c>
      <c r="K8880" s="7" t="n">
        <v>0</v>
      </c>
      <c r="L8880" s="7" t="n">
        <v>0</v>
      </c>
      <c r="M8880" s="7" t="n">
        <v>1</v>
      </c>
      <c r="N8880" s="7" t="n">
        <v>1.60000002384186</v>
      </c>
      <c r="O8880" s="7" t="n">
        <v>0.0900000035762787</v>
      </c>
      <c r="P8880" s="7" t="s">
        <v>12</v>
      </c>
      <c r="Q8880" s="7" t="s">
        <v>12</v>
      </c>
      <c r="R8880" s="7" t="n">
        <v>-1</v>
      </c>
      <c r="S8880" s="7" t="n">
        <v>0</v>
      </c>
      <c r="T8880" s="7" t="n">
        <v>0</v>
      </c>
      <c r="U8880" s="7" t="n">
        <v>0</v>
      </c>
      <c r="V8880" s="7" t="n">
        <v>0</v>
      </c>
    </row>
    <row r="8881" spans="1:22">
      <c r="A8881" t="s">
        <v>4</v>
      </c>
      <c r="B8881" s="4" t="s">
        <v>5</v>
      </c>
      <c r="C8881" s="4" t="s">
        <v>10</v>
      </c>
      <c r="D8881" s="4" t="s">
        <v>6</v>
      </c>
      <c r="E8881" s="4" t="s">
        <v>6</v>
      </c>
      <c r="F8881" s="4" t="s">
        <v>6</v>
      </c>
      <c r="G8881" s="4" t="s">
        <v>13</v>
      </c>
      <c r="H8881" s="4" t="s">
        <v>9</v>
      </c>
      <c r="I8881" s="4" t="s">
        <v>24</v>
      </c>
      <c r="J8881" s="4" t="s">
        <v>24</v>
      </c>
      <c r="K8881" s="4" t="s">
        <v>24</v>
      </c>
      <c r="L8881" s="4" t="s">
        <v>24</v>
      </c>
      <c r="M8881" s="4" t="s">
        <v>24</v>
      </c>
      <c r="N8881" s="4" t="s">
        <v>24</v>
      </c>
      <c r="O8881" s="4" t="s">
        <v>24</v>
      </c>
      <c r="P8881" s="4" t="s">
        <v>6</v>
      </c>
      <c r="Q8881" s="4" t="s">
        <v>6</v>
      </c>
      <c r="R8881" s="4" t="s">
        <v>9</v>
      </c>
      <c r="S8881" s="4" t="s">
        <v>13</v>
      </c>
      <c r="T8881" s="4" t="s">
        <v>9</v>
      </c>
      <c r="U8881" s="4" t="s">
        <v>9</v>
      </c>
      <c r="V8881" s="4" t="s">
        <v>10</v>
      </c>
    </row>
    <row r="8882" spans="1:22">
      <c r="A8882" t="n">
        <v>68153</v>
      </c>
      <c r="B8882" s="34" t="n">
        <v>19</v>
      </c>
      <c r="C8882" s="7" t="n">
        <v>5259</v>
      </c>
      <c r="D8882" s="7" t="s">
        <v>409</v>
      </c>
      <c r="E8882" s="7" t="s">
        <v>410</v>
      </c>
      <c r="F8882" s="7" t="s">
        <v>12</v>
      </c>
      <c r="G8882" s="7" t="n">
        <v>0</v>
      </c>
      <c r="H8882" s="7" t="n">
        <v>1</v>
      </c>
      <c r="I8882" s="7" t="n">
        <v>0</v>
      </c>
      <c r="J8882" s="7" t="n">
        <v>0</v>
      </c>
      <c r="K8882" s="7" t="n">
        <v>0</v>
      </c>
      <c r="L8882" s="7" t="n">
        <v>0</v>
      </c>
      <c r="M8882" s="7" t="n">
        <v>1</v>
      </c>
      <c r="N8882" s="7" t="n">
        <v>1.60000002384186</v>
      </c>
      <c r="O8882" s="7" t="n">
        <v>0.0900000035762787</v>
      </c>
      <c r="P8882" s="7" t="s">
        <v>12</v>
      </c>
      <c r="Q8882" s="7" t="s">
        <v>12</v>
      </c>
      <c r="R8882" s="7" t="n">
        <v>-1</v>
      </c>
      <c r="S8882" s="7" t="n">
        <v>0</v>
      </c>
      <c r="T8882" s="7" t="n">
        <v>0</v>
      </c>
      <c r="U8882" s="7" t="n">
        <v>0</v>
      </c>
      <c r="V8882" s="7" t="n">
        <v>0</v>
      </c>
    </row>
    <row r="8883" spans="1:22">
      <c r="A8883" t="s">
        <v>4</v>
      </c>
      <c r="B8883" s="4" t="s">
        <v>5</v>
      </c>
      <c r="C8883" s="4" t="s">
        <v>10</v>
      </c>
      <c r="D8883" s="4" t="s">
        <v>6</v>
      </c>
      <c r="E8883" s="4" t="s">
        <v>6</v>
      </c>
      <c r="F8883" s="4" t="s">
        <v>6</v>
      </c>
      <c r="G8883" s="4" t="s">
        <v>13</v>
      </c>
      <c r="H8883" s="4" t="s">
        <v>9</v>
      </c>
      <c r="I8883" s="4" t="s">
        <v>24</v>
      </c>
      <c r="J8883" s="4" t="s">
        <v>24</v>
      </c>
      <c r="K8883" s="4" t="s">
        <v>24</v>
      </c>
      <c r="L8883" s="4" t="s">
        <v>24</v>
      </c>
      <c r="M8883" s="4" t="s">
        <v>24</v>
      </c>
      <c r="N8883" s="4" t="s">
        <v>24</v>
      </c>
      <c r="O8883" s="4" t="s">
        <v>24</v>
      </c>
      <c r="P8883" s="4" t="s">
        <v>6</v>
      </c>
      <c r="Q8883" s="4" t="s">
        <v>6</v>
      </c>
      <c r="R8883" s="4" t="s">
        <v>9</v>
      </c>
      <c r="S8883" s="4" t="s">
        <v>13</v>
      </c>
      <c r="T8883" s="4" t="s">
        <v>9</v>
      </c>
      <c r="U8883" s="4" t="s">
        <v>9</v>
      </c>
      <c r="V8883" s="4" t="s">
        <v>10</v>
      </c>
    </row>
    <row r="8884" spans="1:22">
      <c r="A8884" t="n">
        <v>68235</v>
      </c>
      <c r="B8884" s="34" t="n">
        <v>19</v>
      </c>
      <c r="C8884" s="7" t="n">
        <v>1560</v>
      </c>
      <c r="D8884" s="7" t="s">
        <v>411</v>
      </c>
      <c r="E8884" s="7" t="s">
        <v>412</v>
      </c>
      <c r="F8884" s="7" t="s">
        <v>12</v>
      </c>
      <c r="G8884" s="7" t="n">
        <v>0</v>
      </c>
      <c r="H8884" s="7" t="n">
        <v>1</v>
      </c>
      <c r="I8884" s="7" t="n">
        <v>0</v>
      </c>
      <c r="J8884" s="7" t="n">
        <v>0</v>
      </c>
      <c r="K8884" s="7" t="n">
        <v>0</v>
      </c>
      <c r="L8884" s="7" t="n">
        <v>0</v>
      </c>
      <c r="M8884" s="7" t="n">
        <v>1</v>
      </c>
      <c r="N8884" s="7" t="n">
        <v>1.60000002384186</v>
      </c>
      <c r="O8884" s="7" t="n">
        <v>0.0900000035762787</v>
      </c>
      <c r="P8884" s="7" t="s">
        <v>18</v>
      </c>
      <c r="Q8884" s="7" t="s">
        <v>12</v>
      </c>
      <c r="R8884" s="7" t="n">
        <v>-1</v>
      </c>
      <c r="S8884" s="7" t="n">
        <v>0</v>
      </c>
      <c r="T8884" s="7" t="n">
        <v>0</v>
      </c>
      <c r="U8884" s="7" t="n">
        <v>0</v>
      </c>
      <c r="V8884" s="7" t="n">
        <v>0</v>
      </c>
    </row>
    <row r="8885" spans="1:22">
      <c r="A8885" t="s">
        <v>4</v>
      </c>
      <c r="B8885" s="4" t="s">
        <v>5</v>
      </c>
      <c r="C8885" s="4" t="s">
        <v>10</v>
      </c>
      <c r="D8885" s="4" t="s">
        <v>6</v>
      </c>
      <c r="E8885" s="4" t="s">
        <v>6</v>
      </c>
      <c r="F8885" s="4" t="s">
        <v>6</v>
      </c>
      <c r="G8885" s="4" t="s">
        <v>13</v>
      </c>
      <c r="H8885" s="4" t="s">
        <v>9</v>
      </c>
      <c r="I8885" s="4" t="s">
        <v>24</v>
      </c>
      <c r="J8885" s="4" t="s">
        <v>24</v>
      </c>
      <c r="K8885" s="4" t="s">
        <v>24</v>
      </c>
      <c r="L8885" s="4" t="s">
        <v>24</v>
      </c>
      <c r="M8885" s="4" t="s">
        <v>24</v>
      </c>
      <c r="N8885" s="4" t="s">
        <v>24</v>
      </c>
      <c r="O8885" s="4" t="s">
        <v>24</v>
      </c>
      <c r="P8885" s="4" t="s">
        <v>6</v>
      </c>
      <c r="Q8885" s="4" t="s">
        <v>6</v>
      </c>
      <c r="R8885" s="4" t="s">
        <v>9</v>
      </c>
      <c r="S8885" s="4" t="s">
        <v>13</v>
      </c>
      <c r="T8885" s="4" t="s">
        <v>9</v>
      </c>
      <c r="U8885" s="4" t="s">
        <v>9</v>
      </c>
      <c r="V8885" s="4" t="s">
        <v>10</v>
      </c>
    </row>
    <row r="8886" spans="1:22">
      <c r="A8886" t="n">
        <v>68324</v>
      </c>
      <c r="B8886" s="34" t="n">
        <v>19</v>
      </c>
      <c r="C8886" s="7" t="n">
        <v>7033</v>
      </c>
      <c r="D8886" s="7" t="s">
        <v>420</v>
      </c>
      <c r="E8886" s="7" t="s">
        <v>421</v>
      </c>
      <c r="F8886" s="7" t="s">
        <v>12</v>
      </c>
      <c r="G8886" s="7" t="n">
        <v>0</v>
      </c>
      <c r="H8886" s="7" t="n">
        <v>1</v>
      </c>
      <c r="I8886" s="7" t="n">
        <v>0</v>
      </c>
      <c r="J8886" s="7" t="n">
        <v>0</v>
      </c>
      <c r="K8886" s="7" t="n">
        <v>0</v>
      </c>
      <c r="L8886" s="7" t="n">
        <v>0</v>
      </c>
      <c r="M8886" s="7" t="n">
        <v>1</v>
      </c>
      <c r="N8886" s="7" t="n">
        <v>1.60000002384186</v>
      </c>
      <c r="O8886" s="7" t="n">
        <v>0.0900000035762787</v>
      </c>
      <c r="P8886" s="7" t="s">
        <v>12</v>
      </c>
      <c r="Q8886" s="7" t="s">
        <v>12</v>
      </c>
      <c r="R8886" s="7" t="n">
        <v>-1</v>
      </c>
      <c r="S8886" s="7" t="n">
        <v>0</v>
      </c>
      <c r="T8886" s="7" t="n">
        <v>0</v>
      </c>
      <c r="U8886" s="7" t="n">
        <v>0</v>
      </c>
      <c r="V8886" s="7" t="n">
        <v>0</v>
      </c>
    </row>
    <row r="8887" spans="1:22">
      <c r="A8887" t="s">
        <v>4</v>
      </c>
      <c r="B8887" s="4" t="s">
        <v>5</v>
      </c>
      <c r="C8887" s="4" t="s">
        <v>10</v>
      </c>
      <c r="D8887" s="4" t="s">
        <v>6</v>
      </c>
      <c r="E8887" s="4" t="s">
        <v>6</v>
      </c>
      <c r="F8887" s="4" t="s">
        <v>6</v>
      </c>
      <c r="G8887" s="4" t="s">
        <v>13</v>
      </c>
      <c r="H8887" s="4" t="s">
        <v>9</v>
      </c>
      <c r="I8887" s="4" t="s">
        <v>24</v>
      </c>
      <c r="J8887" s="4" t="s">
        <v>24</v>
      </c>
      <c r="K8887" s="4" t="s">
        <v>24</v>
      </c>
      <c r="L8887" s="4" t="s">
        <v>24</v>
      </c>
      <c r="M8887" s="4" t="s">
        <v>24</v>
      </c>
      <c r="N8887" s="4" t="s">
        <v>24</v>
      </c>
      <c r="O8887" s="4" t="s">
        <v>24</v>
      </c>
      <c r="P8887" s="4" t="s">
        <v>6</v>
      </c>
      <c r="Q8887" s="4" t="s">
        <v>6</v>
      </c>
      <c r="R8887" s="4" t="s">
        <v>9</v>
      </c>
      <c r="S8887" s="4" t="s">
        <v>13</v>
      </c>
      <c r="T8887" s="4" t="s">
        <v>9</v>
      </c>
      <c r="U8887" s="4" t="s">
        <v>9</v>
      </c>
      <c r="V8887" s="4" t="s">
        <v>10</v>
      </c>
    </row>
    <row r="8888" spans="1:22">
      <c r="A8888" t="n">
        <v>68395</v>
      </c>
      <c r="B8888" s="34" t="n">
        <v>19</v>
      </c>
      <c r="C8888" s="7" t="n">
        <v>1561</v>
      </c>
      <c r="D8888" s="7" t="s">
        <v>413</v>
      </c>
      <c r="E8888" s="7" t="s">
        <v>414</v>
      </c>
      <c r="F8888" s="7" t="s">
        <v>12</v>
      </c>
      <c r="G8888" s="7" t="n">
        <v>0</v>
      </c>
      <c r="H8888" s="7" t="n">
        <v>1</v>
      </c>
      <c r="I8888" s="7" t="n">
        <v>0</v>
      </c>
      <c r="J8888" s="7" t="n">
        <v>0</v>
      </c>
      <c r="K8888" s="7" t="n">
        <v>0</v>
      </c>
      <c r="L8888" s="7" t="n">
        <v>0</v>
      </c>
      <c r="M8888" s="7" t="n">
        <v>1</v>
      </c>
      <c r="N8888" s="7" t="n">
        <v>1.60000002384186</v>
      </c>
      <c r="O8888" s="7" t="n">
        <v>0.0900000035762787</v>
      </c>
      <c r="P8888" s="7" t="s">
        <v>415</v>
      </c>
      <c r="Q8888" s="7" t="s">
        <v>12</v>
      </c>
      <c r="R8888" s="7" t="n">
        <v>-1</v>
      </c>
      <c r="S8888" s="7" t="n">
        <v>0</v>
      </c>
      <c r="T8888" s="7" t="n">
        <v>0</v>
      </c>
      <c r="U8888" s="7" t="n">
        <v>0</v>
      </c>
      <c r="V8888" s="7" t="n">
        <v>0</v>
      </c>
    </row>
    <row r="8889" spans="1:22">
      <c r="A8889" t="s">
        <v>4</v>
      </c>
      <c r="B8889" s="4" t="s">
        <v>5</v>
      </c>
      <c r="C8889" s="4" t="s">
        <v>10</v>
      </c>
      <c r="D8889" s="4" t="s">
        <v>6</v>
      </c>
      <c r="E8889" s="4" t="s">
        <v>6</v>
      </c>
      <c r="F8889" s="4" t="s">
        <v>6</v>
      </c>
      <c r="G8889" s="4" t="s">
        <v>13</v>
      </c>
      <c r="H8889" s="4" t="s">
        <v>9</v>
      </c>
      <c r="I8889" s="4" t="s">
        <v>24</v>
      </c>
      <c r="J8889" s="4" t="s">
        <v>24</v>
      </c>
      <c r="K8889" s="4" t="s">
        <v>24</v>
      </c>
      <c r="L8889" s="4" t="s">
        <v>24</v>
      </c>
      <c r="M8889" s="4" t="s">
        <v>24</v>
      </c>
      <c r="N8889" s="4" t="s">
        <v>24</v>
      </c>
      <c r="O8889" s="4" t="s">
        <v>24</v>
      </c>
      <c r="P8889" s="4" t="s">
        <v>6</v>
      </c>
      <c r="Q8889" s="4" t="s">
        <v>6</v>
      </c>
      <c r="R8889" s="4" t="s">
        <v>9</v>
      </c>
      <c r="S8889" s="4" t="s">
        <v>13</v>
      </c>
      <c r="T8889" s="4" t="s">
        <v>9</v>
      </c>
      <c r="U8889" s="4" t="s">
        <v>9</v>
      </c>
      <c r="V8889" s="4" t="s">
        <v>10</v>
      </c>
    </row>
    <row r="8890" spans="1:22">
      <c r="A8890" t="n">
        <v>68471</v>
      </c>
      <c r="B8890" s="34" t="n">
        <v>19</v>
      </c>
      <c r="C8890" s="7" t="n">
        <v>1562</v>
      </c>
      <c r="D8890" s="7" t="s">
        <v>413</v>
      </c>
      <c r="E8890" s="7" t="s">
        <v>414</v>
      </c>
      <c r="F8890" s="7" t="s">
        <v>12</v>
      </c>
      <c r="G8890" s="7" t="n">
        <v>0</v>
      </c>
      <c r="H8890" s="7" t="n">
        <v>1</v>
      </c>
      <c r="I8890" s="7" t="n">
        <v>0</v>
      </c>
      <c r="J8890" s="7" t="n">
        <v>0</v>
      </c>
      <c r="K8890" s="7" t="n">
        <v>0</v>
      </c>
      <c r="L8890" s="7" t="n">
        <v>0</v>
      </c>
      <c r="M8890" s="7" t="n">
        <v>1</v>
      </c>
      <c r="N8890" s="7" t="n">
        <v>1.60000002384186</v>
      </c>
      <c r="O8890" s="7" t="n">
        <v>0.0900000035762787</v>
      </c>
      <c r="P8890" s="7" t="s">
        <v>415</v>
      </c>
      <c r="Q8890" s="7" t="s">
        <v>12</v>
      </c>
      <c r="R8890" s="7" t="n">
        <v>-1</v>
      </c>
      <c r="S8890" s="7" t="n">
        <v>0</v>
      </c>
      <c r="T8890" s="7" t="n">
        <v>0</v>
      </c>
      <c r="U8890" s="7" t="n">
        <v>0</v>
      </c>
      <c r="V8890" s="7" t="n">
        <v>0</v>
      </c>
    </row>
    <row r="8891" spans="1:22">
      <c r="A8891" t="s">
        <v>4</v>
      </c>
      <c r="B8891" s="4" t="s">
        <v>5</v>
      </c>
      <c r="C8891" s="4" t="s">
        <v>10</v>
      </c>
      <c r="D8891" s="4" t="s">
        <v>6</v>
      </c>
      <c r="E8891" s="4" t="s">
        <v>6</v>
      </c>
      <c r="F8891" s="4" t="s">
        <v>6</v>
      </c>
      <c r="G8891" s="4" t="s">
        <v>13</v>
      </c>
      <c r="H8891" s="4" t="s">
        <v>9</v>
      </c>
      <c r="I8891" s="4" t="s">
        <v>24</v>
      </c>
      <c r="J8891" s="4" t="s">
        <v>24</v>
      </c>
      <c r="K8891" s="4" t="s">
        <v>24</v>
      </c>
      <c r="L8891" s="4" t="s">
        <v>24</v>
      </c>
      <c r="M8891" s="4" t="s">
        <v>24</v>
      </c>
      <c r="N8891" s="4" t="s">
        <v>24</v>
      </c>
      <c r="O8891" s="4" t="s">
        <v>24</v>
      </c>
      <c r="P8891" s="4" t="s">
        <v>6</v>
      </c>
      <c r="Q8891" s="4" t="s">
        <v>6</v>
      </c>
      <c r="R8891" s="4" t="s">
        <v>9</v>
      </c>
      <c r="S8891" s="4" t="s">
        <v>13</v>
      </c>
      <c r="T8891" s="4" t="s">
        <v>9</v>
      </c>
      <c r="U8891" s="4" t="s">
        <v>9</v>
      </c>
      <c r="V8891" s="4" t="s">
        <v>10</v>
      </c>
    </row>
    <row r="8892" spans="1:22">
      <c r="A8892" t="n">
        <v>68547</v>
      </c>
      <c r="B8892" s="34" t="n">
        <v>19</v>
      </c>
      <c r="C8892" s="7" t="n">
        <v>1570</v>
      </c>
      <c r="D8892" s="7" t="s">
        <v>416</v>
      </c>
      <c r="E8892" s="7" t="s">
        <v>417</v>
      </c>
      <c r="F8892" s="7" t="s">
        <v>12</v>
      </c>
      <c r="G8892" s="7" t="n">
        <v>0</v>
      </c>
      <c r="H8892" s="7" t="n">
        <v>1</v>
      </c>
      <c r="I8892" s="7" t="n">
        <v>0</v>
      </c>
      <c r="J8892" s="7" t="n">
        <v>0</v>
      </c>
      <c r="K8892" s="7" t="n">
        <v>0</v>
      </c>
      <c r="L8892" s="7" t="n">
        <v>0</v>
      </c>
      <c r="M8892" s="7" t="n">
        <v>1</v>
      </c>
      <c r="N8892" s="7" t="n">
        <v>1.60000002384186</v>
      </c>
      <c r="O8892" s="7" t="n">
        <v>0.0900000035762787</v>
      </c>
      <c r="P8892" s="7" t="s">
        <v>12</v>
      </c>
      <c r="Q8892" s="7" t="s">
        <v>12</v>
      </c>
      <c r="R8892" s="7" t="n">
        <v>-1</v>
      </c>
      <c r="S8892" s="7" t="n">
        <v>0</v>
      </c>
      <c r="T8892" s="7" t="n">
        <v>0</v>
      </c>
      <c r="U8892" s="7" t="n">
        <v>0</v>
      </c>
      <c r="V8892" s="7" t="n">
        <v>0</v>
      </c>
    </row>
    <row r="8893" spans="1:22">
      <c r="A8893" t="s">
        <v>4</v>
      </c>
      <c r="B8893" s="4" t="s">
        <v>5</v>
      </c>
      <c r="C8893" s="4" t="s">
        <v>10</v>
      </c>
      <c r="D8893" s="4" t="s">
        <v>13</v>
      </c>
      <c r="E8893" s="4" t="s">
        <v>13</v>
      </c>
      <c r="F8893" s="4" t="s">
        <v>6</v>
      </c>
    </row>
    <row r="8894" spans="1:22">
      <c r="A8894" t="n">
        <v>68621</v>
      </c>
      <c r="B8894" s="19" t="n">
        <v>20</v>
      </c>
      <c r="C8894" s="7" t="n">
        <v>0</v>
      </c>
      <c r="D8894" s="7" t="n">
        <v>3</v>
      </c>
      <c r="E8894" s="7" t="n">
        <v>10</v>
      </c>
      <c r="F8894" s="7" t="s">
        <v>65</v>
      </c>
    </row>
    <row r="8895" spans="1:22">
      <c r="A8895" t="s">
        <v>4</v>
      </c>
      <c r="B8895" s="4" t="s">
        <v>5</v>
      </c>
      <c r="C8895" s="4" t="s">
        <v>10</v>
      </c>
    </row>
    <row r="8896" spans="1:22">
      <c r="A8896" t="n">
        <v>68639</v>
      </c>
      <c r="B8896" s="32" t="n">
        <v>16</v>
      </c>
      <c r="C8896" s="7" t="n">
        <v>0</v>
      </c>
    </row>
    <row r="8897" spans="1:22">
      <c r="A8897" t="s">
        <v>4</v>
      </c>
      <c r="B8897" s="4" t="s">
        <v>5</v>
      </c>
      <c r="C8897" s="4" t="s">
        <v>10</v>
      </c>
      <c r="D8897" s="4" t="s">
        <v>13</v>
      </c>
      <c r="E8897" s="4" t="s">
        <v>13</v>
      </c>
      <c r="F8897" s="4" t="s">
        <v>6</v>
      </c>
    </row>
    <row r="8898" spans="1:22">
      <c r="A8898" t="n">
        <v>68642</v>
      </c>
      <c r="B8898" s="19" t="n">
        <v>20</v>
      </c>
      <c r="C8898" s="7" t="n">
        <v>61489</v>
      </c>
      <c r="D8898" s="7" t="n">
        <v>3</v>
      </c>
      <c r="E8898" s="7" t="n">
        <v>10</v>
      </c>
      <c r="F8898" s="7" t="s">
        <v>65</v>
      </c>
    </row>
    <row r="8899" spans="1:22">
      <c r="A8899" t="s">
        <v>4</v>
      </c>
      <c r="B8899" s="4" t="s">
        <v>5</v>
      </c>
      <c r="C8899" s="4" t="s">
        <v>10</v>
      </c>
    </row>
    <row r="8900" spans="1:22">
      <c r="A8900" t="n">
        <v>68660</v>
      </c>
      <c r="B8900" s="32" t="n">
        <v>16</v>
      </c>
      <c r="C8900" s="7" t="n">
        <v>0</v>
      </c>
    </row>
    <row r="8901" spans="1:22">
      <c r="A8901" t="s">
        <v>4</v>
      </c>
      <c r="B8901" s="4" t="s">
        <v>5</v>
      </c>
      <c r="C8901" s="4" t="s">
        <v>10</v>
      </c>
      <c r="D8901" s="4" t="s">
        <v>13</v>
      </c>
      <c r="E8901" s="4" t="s">
        <v>13</v>
      </c>
      <c r="F8901" s="4" t="s">
        <v>6</v>
      </c>
    </row>
    <row r="8902" spans="1:22">
      <c r="A8902" t="n">
        <v>68663</v>
      </c>
      <c r="B8902" s="19" t="n">
        <v>20</v>
      </c>
      <c r="C8902" s="7" t="n">
        <v>61490</v>
      </c>
      <c r="D8902" s="7" t="n">
        <v>3</v>
      </c>
      <c r="E8902" s="7" t="n">
        <v>10</v>
      </c>
      <c r="F8902" s="7" t="s">
        <v>65</v>
      </c>
    </row>
    <row r="8903" spans="1:22">
      <c r="A8903" t="s">
        <v>4</v>
      </c>
      <c r="B8903" s="4" t="s">
        <v>5</v>
      </c>
      <c r="C8903" s="4" t="s">
        <v>10</v>
      </c>
    </row>
    <row r="8904" spans="1:22">
      <c r="A8904" t="n">
        <v>68681</v>
      </c>
      <c r="B8904" s="32" t="n">
        <v>16</v>
      </c>
      <c r="C8904" s="7" t="n">
        <v>0</v>
      </c>
    </row>
    <row r="8905" spans="1:22">
      <c r="A8905" t="s">
        <v>4</v>
      </c>
      <c r="B8905" s="4" t="s">
        <v>5</v>
      </c>
      <c r="C8905" s="4" t="s">
        <v>10</v>
      </c>
      <c r="D8905" s="4" t="s">
        <v>13</v>
      </c>
      <c r="E8905" s="4" t="s">
        <v>13</v>
      </c>
      <c r="F8905" s="4" t="s">
        <v>6</v>
      </c>
    </row>
    <row r="8906" spans="1:22">
      <c r="A8906" t="n">
        <v>68684</v>
      </c>
      <c r="B8906" s="19" t="n">
        <v>20</v>
      </c>
      <c r="C8906" s="7" t="n">
        <v>61488</v>
      </c>
      <c r="D8906" s="7" t="n">
        <v>3</v>
      </c>
      <c r="E8906" s="7" t="n">
        <v>10</v>
      </c>
      <c r="F8906" s="7" t="s">
        <v>65</v>
      </c>
    </row>
    <row r="8907" spans="1:22">
      <c r="A8907" t="s">
        <v>4</v>
      </c>
      <c r="B8907" s="4" t="s">
        <v>5</v>
      </c>
      <c r="C8907" s="4" t="s">
        <v>10</v>
      </c>
    </row>
    <row r="8908" spans="1:22">
      <c r="A8908" t="n">
        <v>68702</v>
      </c>
      <c r="B8908" s="32" t="n">
        <v>16</v>
      </c>
      <c r="C8908" s="7" t="n">
        <v>0</v>
      </c>
    </row>
    <row r="8909" spans="1:22">
      <c r="A8909" t="s">
        <v>4</v>
      </c>
      <c r="B8909" s="4" t="s">
        <v>5</v>
      </c>
      <c r="C8909" s="4" t="s">
        <v>10</v>
      </c>
      <c r="D8909" s="4" t="s">
        <v>13</v>
      </c>
      <c r="E8909" s="4" t="s">
        <v>13</v>
      </c>
      <c r="F8909" s="4" t="s">
        <v>6</v>
      </c>
    </row>
    <row r="8910" spans="1:22">
      <c r="A8910" t="n">
        <v>68705</v>
      </c>
      <c r="B8910" s="19" t="n">
        <v>20</v>
      </c>
      <c r="C8910" s="7" t="n">
        <v>7032</v>
      </c>
      <c r="D8910" s="7" t="n">
        <v>3</v>
      </c>
      <c r="E8910" s="7" t="n">
        <v>10</v>
      </c>
      <c r="F8910" s="7" t="s">
        <v>65</v>
      </c>
    </row>
    <row r="8911" spans="1:22">
      <c r="A8911" t="s">
        <v>4</v>
      </c>
      <c r="B8911" s="4" t="s">
        <v>5</v>
      </c>
      <c r="C8911" s="4" t="s">
        <v>10</v>
      </c>
    </row>
    <row r="8912" spans="1:22">
      <c r="A8912" t="n">
        <v>68723</v>
      </c>
      <c r="B8912" s="32" t="n">
        <v>16</v>
      </c>
      <c r="C8912" s="7" t="n">
        <v>0</v>
      </c>
    </row>
    <row r="8913" spans="1:6">
      <c r="A8913" t="s">
        <v>4</v>
      </c>
      <c r="B8913" s="4" t="s">
        <v>5</v>
      </c>
      <c r="C8913" s="4" t="s">
        <v>10</v>
      </c>
      <c r="D8913" s="4" t="s">
        <v>13</v>
      </c>
      <c r="E8913" s="4" t="s">
        <v>13</v>
      </c>
      <c r="F8913" s="4" t="s">
        <v>6</v>
      </c>
    </row>
    <row r="8914" spans="1:6">
      <c r="A8914" t="n">
        <v>68726</v>
      </c>
      <c r="B8914" s="19" t="n">
        <v>20</v>
      </c>
      <c r="C8914" s="7" t="n">
        <v>5</v>
      </c>
      <c r="D8914" s="7" t="n">
        <v>3</v>
      </c>
      <c r="E8914" s="7" t="n">
        <v>10</v>
      </c>
      <c r="F8914" s="7" t="s">
        <v>65</v>
      </c>
    </row>
    <row r="8915" spans="1:6">
      <c r="A8915" t="s">
        <v>4</v>
      </c>
      <c r="B8915" s="4" t="s">
        <v>5</v>
      </c>
      <c r="C8915" s="4" t="s">
        <v>10</v>
      </c>
    </row>
    <row r="8916" spans="1:6">
      <c r="A8916" t="n">
        <v>68744</v>
      </c>
      <c r="B8916" s="32" t="n">
        <v>16</v>
      </c>
      <c r="C8916" s="7" t="n">
        <v>0</v>
      </c>
    </row>
    <row r="8917" spans="1:6">
      <c r="A8917" t="s">
        <v>4</v>
      </c>
      <c r="B8917" s="4" t="s">
        <v>5</v>
      </c>
      <c r="C8917" s="4" t="s">
        <v>10</v>
      </c>
      <c r="D8917" s="4" t="s">
        <v>13</v>
      </c>
      <c r="E8917" s="4" t="s">
        <v>13</v>
      </c>
      <c r="F8917" s="4" t="s">
        <v>6</v>
      </c>
    </row>
    <row r="8918" spans="1:6">
      <c r="A8918" t="n">
        <v>68747</v>
      </c>
      <c r="B8918" s="19" t="n">
        <v>20</v>
      </c>
      <c r="C8918" s="7" t="n">
        <v>3</v>
      </c>
      <c r="D8918" s="7" t="n">
        <v>3</v>
      </c>
      <c r="E8918" s="7" t="n">
        <v>10</v>
      </c>
      <c r="F8918" s="7" t="s">
        <v>65</v>
      </c>
    </row>
    <row r="8919" spans="1:6">
      <c r="A8919" t="s">
        <v>4</v>
      </c>
      <c r="B8919" s="4" t="s">
        <v>5</v>
      </c>
      <c r="C8919" s="4" t="s">
        <v>10</v>
      </c>
    </row>
    <row r="8920" spans="1:6">
      <c r="A8920" t="n">
        <v>68765</v>
      </c>
      <c r="B8920" s="32" t="n">
        <v>16</v>
      </c>
      <c r="C8920" s="7" t="n">
        <v>0</v>
      </c>
    </row>
    <row r="8921" spans="1:6">
      <c r="A8921" t="s">
        <v>4</v>
      </c>
      <c r="B8921" s="4" t="s">
        <v>5</v>
      </c>
      <c r="C8921" s="4" t="s">
        <v>10</v>
      </c>
      <c r="D8921" s="4" t="s">
        <v>13</v>
      </c>
      <c r="E8921" s="4" t="s">
        <v>13</v>
      </c>
      <c r="F8921" s="4" t="s">
        <v>6</v>
      </c>
    </row>
    <row r="8922" spans="1:6">
      <c r="A8922" t="n">
        <v>68768</v>
      </c>
      <c r="B8922" s="19" t="n">
        <v>20</v>
      </c>
      <c r="C8922" s="7" t="n">
        <v>6</v>
      </c>
      <c r="D8922" s="7" t="n">
        <v>3</v>
      </c>
      <c r="E8922" s="7" t="n">
        <v>10</v>
      </c>
      <c r="F8922" s="7" t="s">
        <v>65</v>
      </c>
    </row>
    <row r="8923" spans="1:6">
      <c r="A8923" t="s">
        <v>4</v>
      </c>
      <c r="B8923" s="4" t="s">
        <v>5</v>
      </c>
      <c r="C8923" s="4" t="s">
        <v>10</v>
      </c>
    </row>
    <row r="8924" spans="1:6">
      <c r="A8924" t="n">
        <v>68786</v>
      </c>
      <c r="B8924" s="32" t="n">
        <v>16</v>
      </c>
      <c r="C8924" s="7" t="n">
        <v>0</v>
      </c>
    </row>
    <row r="8925" spans="1:6">
      <c r="A8925" t="s">
        <v>4</v>
      </c>
      <c r="B8925" s="4" t="s">
        <v>5</v>
      </c>
      <c r="C8925" s="4" t="s">
        <v>10</v>
      </c>
      <c r="D8925" s="4" t="s">
        <v>13</v>
      </c>
      <c r="E8925" s="4" t="s">
        <v>13</v>
      </c>
      <c r="F8925" s="4" t="s">
        <v>6</v>
      </c>
    </row>
    <row r="8926" spans="1:6">
      <c r="A8926" t="n">
        <v>68789</v>
      </c>
      <c r="B8926" s="19" t="n">
        <v>20</v>
      </c>
      <c r="C8926" s="7" t="n">
        <v>11</v>
      </c>
      <c r="D8926" s="7" t="n">
        <v>3</v>
      </c>
      <c r="E8926" s="7" t="n">
        <v>10</v>
      </c>
      <c r="F8926" s="7" t="s">
        <v>65</v>
      </c>
    </row>
    <row r="8927" spans="1:6">
      <c r="A8927" t="s">
        <v>4</v>
      </c>
      <c r="B8927" s="4" t="s">
        <v>5</v>
      </c>
      <c r="C8927" s="4" t="s">
        <v>10</v>
      </c>
    </row>
    <row r="8928" spans="1:6">
      <c r="A8928" t="n">
        <v>68807</v>
      </c>
      <c r="B8928" s="32" t="n">
        <v>16</v>
      </c>
      <c r="C8928" s="7" t="n">
        <v>0</v>
      </c>
    </row>
    <row r="8929" spans="1:6">
      <c r="A8929" t="s">
        <v>4</v>
      </c>
      <c r="B8929" s="4" t="s">
        <v>5</v>
      </c>
      <c r="C8929" s="4" t="s">
        <v>10</v>
      </c>
      <c r="D8929" s="4" t="s">
        <v>13</v>
      </c>
      <c r="E8929" s="4" t="s">
        <v>13</v>
      </c>
      <c r="F8929" s="4" t="s">
        <v>6</v>
      </c>
    </row>
    <row r="8930" spans="1:6">
      <c r="A8930" t="n">
        <v>68810</v>
      </c>
      <c r="B8930" s="19" t="n">
        <v>20</v>
      </c>
      <c r="C8930" s="7" t="n">
        <v>7014</v>
      </c>
      <c r="D8930" s="7" t="n">
        <v>3</v>
      </c>
      <c r="E8930" s="7" t="n">
        <v>10</v>
      </c>
      <c r="F8930" s="7" t="s">
        <v>65</v>
      </c>
    </row>
    <row r="8931" spans="1:6">
      <c r="A8931" t="s">
        <v>4</v>
      </c>
      <c r="B8931" s="4" t="s">
        <v>5</v>
      </c>
      <c r="C8931" s="4" t="s">
        <v>10</v>
      </c>
    </row>
    <row r="8932" spans="1:6">
      <c r="A8932" t="n">
        <v>68828</v>
      </c>
      <c r="B8932" s="32" t="n">
        <v>16</v>
      </c>
      <c r="C8932" s="7" t="n">
        <v>0</v>
      </c>
    </row>
    <row r="8933" spans="1:6">
      <c r="A8933" t="s">
        <v>4</v>
      </c>
      <c r="B8933" s="4" t="s">
        <v>5</v>
      </c>
      <c r="C8933" s="4" t="s">
        <v>10</v>
      </c>
      <c r="D8933" s="4" t="s">
        <v>13</v>
      </c>
      <c r="E8933" s="4" t="s">
        <v>13</v>
      </c>
      <c r="F8933" s="4" t="s">
        <v>6</v>
      </c>
    </row>
    <row r="8934" spans="1:6">
      <c r="A8934" t="n">
        <v>68831</v>
      </c>
      <c r="B8934" s="19" t="n">
        <v>20</v>
      </c>
      <c r="C8934" s="7" t="n">
        <v>5259</v>
      </c>
      <c r="D8934" s="7" t="n">
        <v>3</v>
      </c>
      <c r="E8934" s="7" t="n">
        <v>10</v>
      </c>
      <c r="F8934" s="7" t="s">
        <v>65</v>
      </c>
    </row>
    <row r="8935" spans="1:6">
      <c r="A8935" t="s">
        <v>4</v>
      </c>
      <c r="B8935" s="4" t="s">
        <v>5</v>
      </c>
      <c r="C8935" s="4" t="s">
        <v>10</v>
      </c>
    </row>
    <row r="8936" spans="1:6">
      <c r="A8936" t="n">
        <v>68849</v>
      </c>
      <c r="B8936" s="32" t="n">
        <v>16</v>
      </c>
      <c r="C8936" s="7" t="n">
        <v>0</v>
      </c>
    </row>
    <row r="8937" spans="1:6">
      <c r="A8937" t="s">
        <v>4</v>
      </c>
      <c r="B8937" s="4" t="s">
        <v>5</v>
      </c>
      <c r="C8937" s="4" t="s">
        <v>10</v>
      </c>
      <c r="D8937" s="4" t="s">
        <v>13</v>
      </c>
      <c r="E8937" s="4" t="s">
        <v>13</v>
      </c>
      <c r="F8937" s="4" t="s">
        <v>6</v>
      </c>
    </row>
    <row r="8938" spans="1:6">
      <c r="A8938" t="n">
        <v>68852</v>
      </c>
      <c r="B8938" s="19" t="n">
        <v>20</v>
      </c>
      <c r="C8938" s="7" t="n">
        <v>1560</v>
      </c>
      <c r="D8938" s="7" t="n">
        <v>3</v>
      </c>
      <c r="E8938" s="7" t="n">
        <v>10</v>
      </c>
      <c r="F8938" s="7" t="s">
        <v>65</v>
      </c>
    </row>
    <row r="8939" spans="1:6">
      <c r="A8939" t="s">
        <v>4</v>
      </c>
      <c r="B8939" s="4" t="s">
        <v>5</v>
      </c>
      <c r="C8939" s="4" t="s">
        <v>10</v>
      </c>
    </row>
    <row r="8940" spans="1:6">
      <c r="A8940" t="n">
        <v>68870</v>
      </c>
      <c r="B8940" s="32" t="n">
        <v>16</v>
      </c>
      <c r="C8940" s="7" t="n">
        <v>0</v>
      </c>
    </row>
    <row r="8941" spans="1:6">
      <c r="A8941" t="s">
        <v>4</v>
      </c>
      <c r="B8941" s="4" t="s">
        <v>5</v>
      </c>
      <c r="C8941" s="4" t="s">
        <v>10</v>
      </c>
      <c r="D8941" s="4" t="s">
        <v>13</v>
      </c>
      <c r="E8941" s="4" t="s">
        <v>13</v>
      </c>
      <c r="F8941" s="4" t="s">
        <v>6</v>
      </c>
    </row>
    <row r="8942" spans="1:6">
      <c r="A8942" t="n">
        <v>68873</v>
      </c>
      <c r="B8942" s="19" t="n">
        <v>20</v>
      </c>
      <c r="C8942" s="7" t="n">
        <v>7033</v>
      </c>
      <c r="D8942" s="7" t="n">
        <v>3</v>
      </c>
      <c r="E8942" s="7" t="n">
        <v>10</v>
      </c>
      <c r="F8942" s="7" t="s">
        <v>65</v>
      </c>
    </row>
    <row r="8943" spans="1:6">
      <c r="A8943" t="s">
        <v>4</v>
      </c>
      <c r="B8943" s="4" t="s">
        <v>5</v>
      </c>
      <c r="C8943" s="4" t="s">
        <v>10</v>
      </c>
    </row>
    <row r="8944" spans="1:6">
      <c r="A8944" t="n">
        <v>68891</v>
      </c>
      <c r="B8944" s="32" t="n">
        <v>16</v>
      </c>
      <c r="C8944" s="7" t="n">
        <v>0</v>
      </c>
    </row>
    <row r="8945" spans="1:6">
      <c r="A8945" t="s">
        <v>4</v>
      </c>
      <c r="B8945" s="4" t="s">
        <v>5</v>
      </c>
      <c r="C8945" s="4" t="s">
        <v>10</v>
      </c>
      <c r="D8945" s="4" t="s">
        <v>13</v>
      </c>
      <c r="E8945" s="4" t="s">
        <v>13</v>
      </c>
      <c r="F8945" s="4" t="s">
        <v>6</v>
      </c>
    </row>
    <row r="8946" spans="1:6">
      <c r="A8946" t="n">
        <v>68894</v>
      </c>
      <c r="B8946" s="19" t="n">
        <v>20</v>
      </c>
      <c r="C8946" s="7" t="n">
        <v>1561</v>
      </c>
      <c r="D8946" s="7" t="n">
        <v>3</v>
      </c>
      <c r="E8946" s="7" t="n">
        <v>10</v>
      </c>
      <c r="F8946" s="7" t="s">
        <v>65</v>
      </c>
    </row>
    <row r="8947" spans="1:6">
      <c r="A8947" t="s">
        <v>4</v>
      </c>
      <c r="B8947" s="4" t="s">
        <v>5</v>
      </c>
      <c r="C8947" s="4" t="s">
        <v>10</v>
      </c>
    </row>
    <row r="8948" spans="1:6">
      <c r="A8948" t="n">
        <v>68912</v>
      </c>
      <c r="B8948" s="32" t="n">
        <v>16</v>
      </c>
      <c r="C8948" s="7" t="n">
        <v>0</v>
      </c>
    </row>
    <row r="8949" spans="1:6">
      <c r="A8949" t="s">
        <v>4</v>
      </c>
      <c r="B8949" s="4" t="s">
        <v>5</v>
      </c>
      <c r="C8949" s="4" t="s">
        <v>10</v>
      </c>
      <c r="D8949" s="4" t="s">
        <v>13</v>
      </c>
      <c r="E8949" s="4" t="s">
        <v>13</v>
      </c>
      <c r="F8949" s="4" t="s">
        <v>6</v>
      </c>
    </row>
    <row r="8950" spans="1:6">
      <c r="A8950" t="n">
        <v>68915</v>
      </c>
      <c r="B8950" s="19" t="n">
        <v>20</v>
      </c>
      <c r="C8950" s="7" t="n">
        <v>1562</v>
      </c>
      <c r="D8950" s="7" t="n">
        <v>3</v>
      </c>
      <c r="E8950" s="7" t="n">
        <v>10</v>
      </c>
      <c r="F8950" s="7" t="s">
        <v>65</v>
      </c>
    </row>
    <row r="8951" spans="1:6">
      <c r="A8951" t="s">
        <v>4</v>
      </c>
      <c r="B8951" s="4" t="s">
        <v>5</v>
      </c>
      <c r="C8951" s="4" t="s">
        <v>10</v>
      </c>
    </row>
    <row r="8952" spans="1:6">
      <c r="A8952" t="n">
        <v>68933</v>
      </c>
      <c r="B8952" s="32" t="n">
        <v>16</v>
      </c>
      <c r="C8952" s="7" t="n">
        <v>0</v>
      </c>
    </row>
    <row r="8953" spans="1:6">
      <c r="A8953" t="s">
        <v>4</v>
      </c>
      <c r="B8953" s="4" t="s">
        <v>5</v>
      </c>
      <c r="C8953" s="4" t="s">
        <v>10</v>
      </c>
      <c r="D8953" s="4" t="s">
        <v>13</v>
      </c>
      <c r="E8953" s="4" t="s">
        <v>13</v>
      </c>
      <c r="F8953" s="4" t="s">
        <v>6</v>
      </c>
    </row>
    <row r="8954" spans="1:6">
      <c r="A8954" t="n">
        <v>68936</v>
      </c>
      <c r="B8954" s="19" t="n">
        <v>20</v>
      </c>
      <c r="C8954" s="7" t="n">
        <v>1570</v>
      </c>
      <c r="D8954" s="7" t="n">
        <v>3</v>
      </c>
      <c r="E8954" s="7" t="n">
        <v>10</v>
      </c>
      <c r="F8954" s="7" t="s">
        <v>65</v>
      </c>
    </row>
    <row r="8955" spans="1:6">
      <c r="A8955" t="s">
        <v>4</v>
      </c>
      <c r="B8955" s="4" t="s">
        <v>5</v>
      </c>
      <c r="C8955" s="4" t="s">
        <v>10</v>
      </c>
    </row>
    <row r="8956" spans="1:6">
      <c r="A8956" t="n">
        <v>68954</v>
      </c>
      <c r="B8956" s="32" t="n">
        <v>16</v>
      </c>
      <c r="C8956" s="7" t="n">
        <v>0</v>
      </c>
    </row>
    <row r="8957" spans="1:6">
      <c r="A8957" t="s">
        <v>4</v>
      </c>
      <c r="B8957" s="4" t="s">
        <v>5</v>
      </c>
      <c r="C8957" s="4" t="s">
        <v>10</v>
      </c>
      <c r="D8957" s="4" t="s">
        <v>9</v>
      </c>
    </row>
    <row r="8958" spans="1:6">
      <c r="A8958" t="n">
        <v>68957</v>
      </c>
      <c r="B8958" s="38" t="n">
        <v>43</v>
      </c>
      <c r="C8958" s="7" t="n">
        <v>7033</v>
      </c>
      <c r="D8958" s="7" t="n">
        <v>512</v>
      </c>
    </row>
    <row r="8959" spans="1:6">
      <c r="A8959" t="s">
        <v>4</v>
      </c>
      <c r="B8959" s="4" t="s">
        <v>5</v>
      </c>
      <c r="C8959" s="4" t="s">
        <v>13</v>
      </c>
      <c r="D8959" s="4" t="s">
        <v>6</v>
      </c>
      <c r="E8959" s="4" t="s">
        <v>10</v>
      </c>
    </row>
    <row r="8960" spans="1:6">
      <c r="A8960" t="n">
        <v>68964</v>
      </c>
      <c r="B8960" s="75" t="n">
        <v>94</v>
      </c>
      <c r="C8960" s="7" t="n">
        <v>1</v>
      </c>
      <c r="D8960" s="7" t="s">
        <v>424</v>
      </c>
      <c r="E8960" s="7" t="n">
        <v>1</v>
      </c>
    </row>
    <row r="8961" spans="1:6">
      <c r="A8961" t="s">
        <v>4</v>
      </c>
      <c r="B8961" s="4" t="s">
        <v>5</v>
      </c>
      <c r="C8961" s="4" t="s">
        <v>13</v>
      </c>
      <c r="D8961" s="4" t="s">
        <v>6</v>
      </c>
      <c r="E8961" s="4" t="s">
        <v>10</v>
      </c>
    </row>
    <row r="8962" spans="1:6">
      <c r="A8962" t="n">
        <v>68978</v>
      </c>
      <c r="B8962" s="75" t="n">
        <v>94</v>
      </c>
      <c r="C8962" s="7" t="n">
        <v>1</v>
      </c>
      <c r="D8962" s="7" t="s">
        <v>424</v>
      </c>
      <c r="E8962" s="7" t="n">
        <v>2</v>
      </c>
    </row>
    <row r="8963" spans="1:6">
      <c r="A8963" t="s">
        <v>4</v>
      </c>
      <c r="B8963" s="4" t="s">
        <v>5</v>
      </c>
      <c r="C8963" s="4" t="s">
        <v>13</v>
      </c>
      <c r="D8963" s="4" t="s">
        <v>6</v>
      </c>
      <c r="E8963" s="4" t="s">
        <v>10</v>
      </c>
    </row>
    <row r="8964" spans="1:6">
      <c r="A8964" t="n">
        <v>68992</v>
      </c>
      <c r="B8964" s="75" t="n">
        <v>94</v>
      </c>
      <c r="C8964" s="7" t="n">
        <v>0</v>
      </c>
      <c r="D8964" s="7" t="s">
        <v>424</v>
      </c>
      <c r="E8964" s="7" t="n">
        <v>4</v>
      </c>
    </row>
    <row r="8965" spans="1:6">
      <c r="A8965" t="s">
        <v>4</v>
      </c>
      <c r="B8965" s="4" t="s">
        <v>5</v>
      </c>
      <c r="C8965" s="4" t="s">
        <v>13</v>
      </c>
      <c r="D8965" s="4" t="s">
        <v>6</v>
      </c>
      <c r="E8965" s="4" t="s">
        <v>10</v>
      </c>
    </row>
    <row r="8966" spans="1:6">
      <c r="A8966" t="n">
        <v>69006</v>
      </c>
      <c r="B8966" s="75" t="n">
        <v>94</v>
      </c>
      <c r="C8966" s="7" t="n">
        <v>1</v>
      </c>
      <c r="D8966" s="7" t="s">
        <v>425</v>
      </c>
      <c r="E8966" s="7" t="n">
        <v>1</v>
      </c>
    </row>
    <row r="8967" spans="1:6">
      <c r="A8967" t="s">
        <v>4</v>
      </c>
      <c r="B8967" s="4" t="s">
        <v>5</v>
      </c>
      <c r="C8967" s="4" t="s">
        <v>13</v>
      </c>
      <c r="D8967" s="4" t="s">
        <v>6</v>
      </c>
      <c r="E8967" s="4" t="s">
        <v>10</v>
      </c>
    </row>
    <row r="8968" spans="1:6">
      <c r="A8968" t="n">
        <v>69020</v>
      </c>
      <c r="B8968" s="75" t="n">
        <v>94</v>
      </c>
      <c r="C8968" s="7" t="n">
        <v>1</v>
      </c>
      <c r="D8968" s="7" t="s">
        <v>425</v>
      </c>
      <c r="E8968" s="7" t="n">
        <v>2</v>
      </c>
    </row>
    <row r="8969" spans="1:6">
      <c r="A8969" t="s">
        <v>4</v>
      </c>
      <c r="B8969" s="4" t="s">
        <v>5</v>
      </c>
      <c r="C8969" s="4" t="s">
        <v>13</v>
      </c>
      <c r="D8969" s="4" t="s">
        <v>6</v>
      </c>
      <c r="E8969" s="4" t="s">
        <v>10</v>
      </c>
    </row>
    <row r="8970" spans="1:6">
      <c r="A8970" t="n">
        <v>69034</v>
      </c>
      <c r="B8970" s="75" t="n">
        <v>94</v>
      </c>
      <c r="C8970" s="7" t="n">
        <v>0</v>
      </c>
      <c r="D8970" s="7" t="s">
        <v>425</v>
      </c>
      <c r="E8970" s="7" t="n">
        <v>4</v>
      </c>
    </row>
    <row r="8971" spans="1:6">
      <c r="A8971" t="s">
        <v>4</v>
      </c>
      <c r="B8971" s="4" t="s">
        <v>5</v>
      </c>
      <c r="C8971" s="4" t="s">
        <v>13</v>
      </c>
      <c r="D8971" s="4" t="s">
        <v>6</v>
      </c>
      <c r="E8971" s="4" t="s">
        <v>10</v>
      </c>
    </row>
    <row r="8972" spans="1:6">
      <c r="A8972" t="n">
        <v>69048</v>
      </c>
      <c r="B8972" s="75" t="n">
        <v>94</v>
      </c>
      <c r="C8972" s="7" t="n">
        <v>1</v>
      </c>
      <c r="D8972" s="7" t="s">
        <v>426</v>
      </c>
      <c r="E8972" s="7" t="n">
        <v>1</v>
      </c>
    </row>
    <row r="8973" spans="1:6">
      <c r="A8973" t="s">
        <v>4</v>
      </c>
      <c r="B8973" s="4" t="s">
        <v>5</v>
      </c>
      <c r="C8973" s="4" t="s">
        <v>13</v>
      </c>
      <c r="D8973" s="4" t="s">
        <v>6</v>
      </c>
      <c r="E8973" s="4" t="s">
        <v>10</v>
      </c>
    </row>
    <row r="8974" spans="1:6">
      <c r="A8974" t="n">
        <v>69062</v>
      </c>
      <c r="B8974" s="75" t="n">
        <v>94</v>
      </c>
      <c r="C8974" s="7" t="n">
        <v>1</v>
      </c>
      <c r="D8974" s="7" t="s">
        <v>426</v>
      </c>
      <c r="E8974" s="7" t="n">
        <v>2</v>
      </c>
    </row>
    <row r="8975" spans="1:6">
      <c r="A8975" t="s">
        <v>4</v>
      </c>
      <c r="B8975" s="4" t="s">
        <v>5</v>
      </c>
      <c r="C8975" s="4" t="s">
        <v>13</v>
      </c>
      <c r="D8975" s="4" t="s">
        <v>6</v>
      </c>
      <c r="E8975" s="4" t="s">
        <v>10</v>
      </c>
    </row>
    <row r="8976" spans="1:6">
      <c r="A8976" t="n">
        <v>69076</v>
      </c>
      <c r="B8976" s="75" t="n">
        <v>94</v>
      </c>
      <c r="C8976" s="7" t="n">
        <v>0</v>
      </c>
      <c r="D8976" s="7" t="s">
        <v>426</v>
      </c>
      <c r="E8976" s="7" t="n">
        <v>4</v>
      </c>
    </row>
    <row r="8977" spans="1:5">
      <c r="A8977" t="s">
        <v>4</v>
      </c>
      <c r="B8977" s="4" t="s">
        <v>5</v>
      </c>
      <c r="C8977" s="4" t="s">
        <v>13</v>
      </c>
      <c r="D8977" s="4" t="s">
        <v>6</v>
      </c>
      <c r="E8977" s="4" t="s">
        <v>10</v>
      </c>
    </row>
    <row r="8978" spans="1:5">
      <c r="A8978" t="n">
        <v>69090</v>
      </c>
      <c r="B8978" s="75" t="n">
        <v>94</v>
      </c>
      <c r="C8978" s="7" t="n">
        <v>1</v>
      </c>
      <c r="D8978" s="7" t="s">
        <v>427</v>
      </c>
      <c r="E8978" s="7" t="n">
        <v>1</v>
      </c>
    </row>
    <row r="8979" spans="1:5">
      <c r="A8979" t="s">
        <v>4</v>
      </c>
      <c r="B8979" s="4" t="s">
        <v>5</v>
      </c>
      <c r="C8979" s="4" t="s">
        <v>13</v>
      </c>
      <c r="D8979" s="4" t="s">
        <v>6</v>
      </c>
      <c r="E8979" s="4" t="s">
        <v>10</v>
      </c>
    </row>
    <row r="8980" spans="1:5">
      <c r="A8980" t="n">
        <v>69104</v>
      </c>
      <c r="B8980" s="75" t="n">
        <v>94</v>
      </c>
      <c r="C8980" s="7" t="n">
        <v>1</v>
      </c>
      <c r="D8980" s="7" t="s">
        <v>427</v>
      </c>
      <c r="E8980" s="7" t="n">
        <v>2</v>
      </c>
    </row>
    <row r="8981" spans="1:5">
      <c r="A8981" t="s">
        <v>4</v>
      </c>
      <c r="B8981" s="4" t="s">
        <v>5</v>
      </c>
      <c r="C8981" s="4" t="s">
        <v>13</v>
      </c>
      <c r="D8981" s="4" t="s">
        <v>6</v>
      </c>
      <c r="E8981" s="4" t="s">
        <v>10</v>
      </c>
    </row>
    <row r="8982" spans="1:5">
      <c r="A8982" t="n">
        <v>69118</v>
      </c>
      <c r="B8982" s="75" t="n">
        <v>94</v>
      </c>
      <c r="C8982" s="7" t="n">
        <v>0</v>
      </c>
      <c r="D8982" s="7" t="s">
        <v>427</v>
      </c>
      <c r="E8982" s="7" t="n">
        <v>4</v>
      </c>
    </row>
    <row r="8983" spans="1:5">
      <c r="A8983" t="s">
        <v>4</v>
      </c>
      <c r="B8983" s="4" t="s">
        <v>5</v>
      </c>
      <c r="C8983" s="4" t="s">
        <v>13</v>
      </c>
      <c r="D8983" s="4" t="s">
        <v>6</v>
      </c>
      <c r="E8983" s="4" t="s">
        <v>10</v>
      </c>
    </row>
    <row r="8984" spans="1:5">
      <c r="A8984" t="n">
        <v>69132</v>
      </c>
      <c r="B8984" s="75" t="n">
        <v>94</v>
      </c>
      <c r="C8984" s="7" t="n">
        <v>1</v>
      </c>
      <c r="D8984" s="7" t="s">
        <v>428</v>
      </c>
      <c r="E8984" s="7" t="n">
        <v>1</v>
      </c>
    </row>
    <row r="8985" spans="1:5">
      <c r="A8985" t="s">
        <v>4</v>
      </c>
      <c r="B8985" s="4" t="s">
        <v>5</v>
      </c>
      <c r="C8985" s="4" t="s">
        <v>13</v>
      </c>
      <c r="D8985" s="4" t="s">
        <v>6</v>
      </c>
      <c r="E8985" s="4" t="s">
        <v>10</v>
      </c>
    </row>
    <row r="8986" spans="1:5">
      <c r="A8986" t="n">
        <v>69146</v>
      </c>
      <c r="B8986" s="75" t="n">
        <v>94</v>
      </c>
      <c r="C8986" s="7" t="n">
        <v>1</v>
      </c>
      <c r="D8986" s="7" t="s">
        <v>428</v>
      </c>
      <c r="E8986" s="7" t="n">
        <v>2</v>
      </c>
    </row>
    <row r="8987" spans="1:5">
      <c r="A8987" t="s">
        <v>4</v>
      </c>
      <c r="B8987" s="4" t="s">
        <v>5</v>
      </c>
      <c r="C8987" s="4" t="s">
        <v>13</v>
      </c>
      <c r="D8987" s="4" t="s">
        <v>6</v>
      </c>
      <c r="E8987" s="4" t="s">
        <v>10</v>
      </c>
    </row>
    <row r="8988" spans="1:5">
      <c r="A8988" t="n">
        <v>69160</v>
      </c>
      <c r="B8988" s="75" t="n">
        <v>94</v>
      </c>
      <c r="C8988" s="7" t="n">
        <v>0</v>
      </c>
      <c r="D8988" s="7" t="s">
        <v>428</v>
      </c>
      <c r="E8988" s="7" t="n">
        <v>4</v>
      </c>
    </row>
    <row r="8989" spans="1:5">
      <c r="A8989" t="s">
        <v>4</v>
      </c>
      <c r="B8989" s="4" t="s">
        <v>5</v>
      </c>
      <c r="C8989" s="4" t="s">
        <v>13</v>
      </c>
      <c r="D8989" s="4" t="s">
        <v>6</v>
      </c>
      <c r="E8989" s="4" t="s">
        <v>10</v>
      </c>
    </row>
    <row r="8990" spans="1:5">
      <c r="A8990" t="n">
        <v>69174</v>
      </c>
      <c r="B8990" s="75" t="n">
        <v>94</v>
      </c>
      <c r="C8990" s="7" t="n">
        <v>1</v>
      </c>
      <c r="D8990" s="7" t="s">
        <v>429</v>
      </c>
      <c r="E8990" s="7" t="n">
        <v>1</v>
      </c>
    </row>
    <row r="8991" spans="1:5">
      <c r="A8991" t="s">
        <v>4</v>
      </c>
      <c r="B8991" s="4" t="s">
        <v>5</v>
      </c>
      <c r="C8991" s="4" t="s">
        <v>13</v>
      </c>
      <c r="D8991" s="4" t="s">
        <v>6</v>
      </c>
      <c r="E8991" s="4" t="s">
        <v>10</v>
      </c>
    </row>
    <row r="8992" spans="1:5">
      <c r="A8992" t="n">
        <v>69188</v>
      </c>
      <c r="B8992" s="75" t="n">
        <v>94</v>
      </c>
      <c r="C8992" s="7" t="n">
        <v>1</v>
      </c>
      <c r="D8992" s="7" t="s">
        <v>429</v>
      </c>
      <c r="E8992" s="7" t="n">
        <v>2</v>
      </c>
    </row>
    <row r="8993" spans="1:5">
      <c r="A8993" t="s">
        <v>4</v>
      </c>
      <c r="B8993" s="4" t="s">
        <v>5</v>
      </c>
      <c r="C8993" s="4" t="s">
        <v>13</v>
      </c>
      <c r="D8993" s="4" t="s">
        <v>6</v>
      </c>
      <c r="E8993" s="4" t="s">
        <v>10</v>
      </c>
    </row>
    <row r="8994" spans="1:5">
      <c r="A8994" t="n">
        <v>69202</v>
      </c>
      <c r="B8994" s="75" t="n">
        <v>94</v>
      </c>
      <c r="C8994" s="7" t="n">
        <v>0</v>
      </c>
      <c r="D8994" s="7" t="s">
        <v>429</v>
      </c>
      <c r="E8994" s="7" t="n">
        <v>4</v>
      </c>
    </row>
    <row r="8995" spans="1:5">
      <c r="A8995" t="s">
        <v>4</v>
      </c>
      <c r="B8995" s="4" t="s">
        <v>5</v>
      </c>
      <c r="C8995" s="4" t="s">
        <v>13</v>
      </c>
      <c r="D8995" s="4" t="s">
        <v>6</v>
      </c>
      <c r="E8995" s="4" t="s">
        <v>10</v>
      </c>
    </row>
    <row r="8996" spans="1:5">
      <c r="A8996" t="n">
        <v>69216</v>
      </c>
      <c r="B8996" s="75" t="n">
        <v>94</v>
      </c>
      <c r="C8996" s="7" t="n">
        <v>1</v>
      </c>
      <c r="D8996" s="7" t="s">
        <v>430</v>
      </c>
      <c r="E8996" s="7" t="n">
        <v>1</v>
      </c>
    </row>
    <row r="8997" spans="1:5">
      <c r="A8997" t="s">
        <v>4</v>
      </c>
      <c r="B8997" s="4" t="s">
        <v>5</v>
      </c>
      <c r="C8997" s="4" t="s">
        <v>13</v>
      </c>
      <c r="D8997" s="4" t="s">
        <v>6</v>
      </c>
      <c r="E8997" s="4" t="s">
        <v>10</v>
      </c>
    </row>
    <row r="8998" spans="1:5">
      <c r="A8998" t="n">
        <v>69230</v>
      </c>
      <c r="B8998" s="75" t="n">
        <v>94</v>
      </c>
      <c r="C8998" s="7" t="n">
        <v>1</v>
      </c>
      <c r="D8998" s="7" t="s">
        <v>430</v>
      </c>
      <c r="E8998" s="7" t="n">
        <v>2</v>
      </c>
    </row>
    <row r="8999" spans="1:5">
      <c r="A8999" t="s">
        <v>4</v>
      </c>
      <c r="B8999" s="4" t="s">
        <v>5</v>
      </c>
      <c r="C8999" s="4" t="s">
        <v>13</v>
      </c>
      <c r="D8999" s="4" t="s">
        <v>6</v>
      </c>
      <c r="E8999" s="4" t="s">
        <v>10</v>
      </c>
    </row>
    <row r="9000" spans="1:5">
      <c r="A9000" t="n">
        <v>69244</v>
      </c>
      <c r="B9000" s="75" t="n">
        <v>94</v>
      </c>
      <c r="C9000" s="7" t="n">
        <v>0</v>
      </c>
      <c r="D9000" s="7" t="s">
        <v>430</v>
      </c>
      <c r="E9000" s="7" t="n">
        <v>4</v>
      </c>
    </row>
    <row r="9001" spans="1:5">
      <c r="A9001" t="s">
        <v>4</v>
      </c>
      <c r="B9001" s="4" t="s">
        <v>5</v>
      </c>
      <c r="C9001" s="4" t="s">
        <v>13</v>
      </c>
      <c r="D9001" s="4" t="s">
        <v>6</v>
      </c>
      <c r="E9001" s="4" t="s">
        <v>10</v>
      </c>
    </row>
    <row r="9002" spans="1:5">
      <c r="A9002" t="n">
        <v>69258</v>
      </c>
      <c r="B9002" s="75" t="n">
        <v>94</v>
      </c>
      <c r="C9002" s="7" t="n">
        <v>1</v>
      </c>
      <c r="D9002" s="7" t="s">
        <v>431</v>
      </c>
      <c r="E9002" s="7" t="n">
        <v>1</v>
      </c>
    </row>
    <row r="9003" spans="1:5">
      <c r="A9003" t="s">
        <v>4</v>
      </c>
      <c r="B9003" s="4" t="s">
        <v>5</v>
      </c>
      <c r="C9003" s="4" t="s">
        <v>13</v>
      </c>
      <c r="D9003" s="4" t="s">
        <v>6</v>
      </c>
      <c r="E9003" s="4" t="s">
        <v>10</v>
      </c>
    </row>
    <row r="9004" spans="1:5">
      <c r="A9004" t="n">
        <v>69272</v>
      </c>
      <c r="B9004" s="75" t="n">
        <v>94</v>
      </c>
      <c r="C9004" s="7" t="n">
        <v>1</v>
      </c>
      <c r="D9004" s="7" t="s">
        <v>431</v>
      </c>
      <c r="E9004" s="7" t="n">
        <v>2</v>
      </c>
    </row>
    <row r="9005" spans="1:5">
      <c r="A9005" t="s">
        <v>4</v>
      </c>
      <c r="B9005" s="4" t="s">
        <v>5</v>
      </c>
      <c r="C9005" s="4" t="s">
        <v>13</v>
      </c>
      <c r="D9005" s="4" t="s">
        <v>6</v>
      </c>
      <c r="E9005" s="4" t="s">
        <v>10</v>
      </c>
    </row>
    <row r="9006" spans="1:5">
      <c r="A9006" t="n">
        <v>69286</v>
      </c>
      <c r="B9006" s="75" t="n">
        <v>94</v>
      </c>
      <c r="C9006" s="7" t="n">
        <v>0</v>
      </c>
      <c r="D9006" s="7" t="s">
        <v>431</v>
      </c>
      <c r="E9006" s="7" t="n">
        <v>4</v>
      </c>
    </row>
    <row r="9007" spans="1:5">
      <c r="A9007" t="s">
        <v>4</v>
      </c>
      <c r="B9007" s="4" t="s">
        <v>5</v>
      </c>
      <c r="C9007" s="4" t="s">
        <v>13</v>
      </c>
      <c r="D9007" s="4" t="s">
        <v>6</v>
      </c>
      <c r="E9007" s="4" t="s">
        <v>10</v>
      </c>
    </row>
    <row r="9008" spans="1:5">
      <c r="A9008" t="n">
        <v>69300</v>
      </c>
      <c r="B9008" s="75" t="n">
        <v>94</v>
      </c>
      <c r="C9008" s="7" t="n">
        <v>1</v>
      </c>
      <c r="D9008" s="7" t="s">
        <v>432</v>
      </c>
      <c r="E9008" s="7" t="n">
        <v>1</v>
      </c>
    </row>
    <row r="9009" spans="1:5">
      <c r="A9009" t="s">
        <v>4</v>
      </c>
      <c r="B9009" s="4" t="s">
        <v>5</v>
      </c>
      <c r="C9009" s="4" t="s">
        <v>13</v>
      </c>
      <c r="D9009" s="4" t="s">
        <v>6</v>
      </c>
      <c r="E9009" s="4" t="s">
        <v>10</v>
      </c>
    </row>
    <row r="9010" spans="1:5">
      <c r="A9010" t="n">
        <v>69314</v>
      </c>
      <c r="B9010" s="75" t="n">
        <v>94</v>
      </c>
      <c r="C9010" s="7" t="n">
        <v>1</v>
      </c>
      <c r="D9010" s="7" t="s">
        <v>432</v>
      </c>
      <c r="E9010" s="7" t="n">
        <v>2</v>
      </c>
    </row>
    <row r="9011" spans="1:5">
      <c r="A9011" t="s">
        <v>4</v>
      </c>
      <c r="B9011" s="4" t="s">
        <v>5</v>
      </c>
      <c r="C9011" s="4" t="s">
        <v>13</v>
      </c>
      <c r="D9011" s="4" t="s">
        <v>6</v>
      </c>
      <c r="E9011" s="4" t="s">
        <v>10</v>
      </c>
    </row>
    <row r="9012" spans="1:5">
      <c r="A9012" t="n">
        <v>69328</v>
      </c>
      <c r="B9012" s="75" t="n">
        <v>94</v>
      </c>
      <c r="C9012" s="7" t="n">
        <v>0</v>
      </c>
      <c r="D9012" s="7" t="s">
        <v>432</v>
      </c>
      <c r="E9012" s="7" t="n">
        <v>4</v>
      </c>
    </row>
    <row r="9013" spans="1:5">
      <c r="A9013" t="s">
        <v>4</v>
      </c>
      <c r="B9013" s="4" t="s">
        <v>5</v>
      </c>
      <c r="C9013" s="4" t="s">
        <v>13</v>
      </c>
      <c r="D9013" s="4" t="s">
        <v>6</v>
      </c>
      <c r="E9013" s="4" t="s">
        <v>10</v>
      </c>
    </row>
    <row r="9014" spans="1:5">
      <c r="A9014" t="n">
        <v>69342</v>
      </c>
      <c r="B9014" s="75" t="n">
        <v>94</v>
      </c>
      <c r="C9014" s="7" t="n">
        <v>1</v>
      </c>
      <c r="D9014" s="7" t="s">
        <v>433</v>
      </c>
      <c r="E9014" s="7" t="n">
        <v>1</v>
      </c>
    </row>
    <row r="9015" spans="1:5">
      <c r="A9015" t="s">
        <v>4</v>
      </c>
      <c r="B9015" s="4" t="s">
        <v>5</v>
      </c>
      <c r="C9015" s="4" t="s">
        <v>13</v>
      </c>
      <c r="D9015" s="4" t="s">
        <v>6</v>
      </c>
      <c r="E9015" s="4" t="s">
        <v>10</v>
      </c>
    </row>
    <row r="9016" spans="1:5">
      <c r="A9016" t="n">
        <v>69356</v>
      </c>
      <c r="B9016" s="75" t="n">
        <v>94</v>
      </c>
      <c r="C9016" s="7" t="n">
        <v>1</v>
      </c>
      <c r="D9016" s="7" t="s">
        <v>433</v>
      </c>
      <c r="E9016" s="7" t="n">
        <v>2</v>
      </c>
    </row>
    <row r="9017" spans="1:5">
      <c r="A9017" t="s">
        <v>4</v>
      </c>
      <c r="B9017" s="4" t="s">
        <v>5</v>
      </c>
      <c r="C9017" s="4" t="s">
        <v>13</v>
      </c>
      <c r="D9017" s="4" t="s">
        <v>6</v>
      </c>
      <c r="E9017" s="4" t="s">
        <v>10</v>
      </c>
    </row>
    <row r="9018" spans="1:5">
      <c r="A9018" t="n">
        <v>69370</v>
      </c>
      <c r="B9018" s="75" t="n">
        <v>94</v>
      </c>
      <c r="C9018" s="7" t="n">
        <v>0</v>
      </c>
      <c r="D9018" s="7" t="s">
        <v>433</v>
      </c>
      <c r="E9018" s="7" t="n">
        <v>4</v>
      </c>
    </row>
    <row r="9019" spans="1:5">
      <c r="A9019" t="s">
        <v>4</v>
      </c>
      <c r="B9019" s="4" t="s">
        <v>5</v>
      </c>
      <c r="C9019" s="4" t="s">
        <v>10</v>
      </c>
      <c r="D9019" s="4" t="s">
        <v>9</v>
      </c>
    </row>
    <row r="9020" spans="1:5">
      <c r="A9020" t="n">
        <v>69384</v>
      </c>
      <c r="B9020" s="38" t="n">
        <v>43</v>
      </c>
      <c r="C9020" s="7" t="n">
        <v>1560</v>
      </c>
      <c r="D9020" s="7" t="n">
        <v>256</v>
      </c>
    </row>
    <row r="9021" spans="1:5">
      <c r="A9021" t="s">
        <v>4</v>
      </c>
      <c r="B9021" s="4" t="s">
        <v>5</v>
      </c>
      <c r="C9021" s="4" t="s">
        <v>10</v>
      </c>
      <c r="D9021" s="4" t="s">
        <v>9</v>
      </c>
    </row>
    <row r="9022" spans="1:5">
      <c r="A9022" t="n">
        <v>69391</v>
      </c>
      <c r="B9022" s="38" t="n">
        <v>43</v>
      </c>
      <c r="C9022" s="7" t="n">
        <v>1561</v>
      </c>
      <c r="D9022" s="7" t="n">
        <v>256</v>
      </c>
    </row>
    <row r="9023" spans="1:5">
      <c r="A9023" t="s">
        <v>4</v>
      </c>
      <c r="B9023" s="4" t="s">
        <v>5</v>
      </c>
      <c r="C9023" s="4" t="s">
        <v>10</v>
      </c>
      <c r="D9023" s="4" t="s">
        <v>9</v>
      </c>
    </row>
    <row r="9024" spans="1:5">
      <c r="A9024" t="n">
        <v>69398</v>
      </c>
      <c r="B9024" s="38" t="n">
        <v>43</v>
      </c>
      <c r="C9024" s="7" t="n">
        <v>1562</v>
      </c>
      <c r="D9024" s="7" t="n">
        <v>256</v>
      </c>
    </row>
    <row r="9025" spans="1:5">
      <c r="A9025" t="s">
        <v>4</v>
      </c>
      <c r="B9025" s="4" t="s">
        <v>5</v>
      </c>
      <c r="C9025" s="4" t="s">
        <v>10</v>
      </c>
      <c r="D9025" s="4" t="s">
        <v>9</v>
      </c>
    </row>
    <row r="9026" spans="1:5">
      <c r="A9026" t="n">
        <v>69405</v>
      </c>
      <c r="B9026" s="38" t="n">
        <v>43</v>
      </c>
      <c r="C9026" s="7" t="n">
        <v>1570</v>
      </c>
      <c r="D9026" s="7" t="n">
        <v>256</v>
      </c>
    </row>
    <row r="9027" spans="1:5">
      <c r="A9027" t="s">
        <v>4</v>
      </c>
      <c r="B9027" s="4" t="s">
        <v>5</v>
      </c>
      <c r="C9027" s="4" t="s">
        <v>10</v>
      </c>
      <c r="D9027" s="4" t="s">
        <v>9</v>
      </c>
    </row>
    <row r="9028" spans="1:5">
      <c r="A9028" t="n">
        <v>69412</v>
      </c>
      <c r="B9028" s="38" t="n">
        <v>43</v>
      </c>
      <c r="C9028" s="7" t="n">
        <v>7033</v>
      </c>
      <c r="D9028" s="7" t="n">
        <v>256</v>
      </c>
    </row>
    <row r="9029" spans="1:5">
      <c r="A9029" t="s">
        <v>4</v>
      </c>
      <c r="B9029" s="4" t="s">
        <v>5</v>
      </c>
      <c r="C9029" s="4" t="s">
        <v>10</v>
      </c>
      <c r="D9029" s="4" t="s">
        <v>10</v>
      </c>
      <c r="E9029" s="4" t="s">
        <v>10</v>
      </c>
    </row>
    <row r="9030" spans="1:5">
      <c r="A9030" t="n">
        <v>69419</v>
      </c>
      <c r="B9030" s="45" t="n">
        <v>61</v>
      </c>
      <c r="C9030" s="7" t="n">
        <v>0</v>
      </c>
      <c r="D9030" s="7" t="n">
        <v>7033</v>
      </c>
      <c r="E9030" s="7" t="n">
        <v>1000</v>
      </c>
    </row>
    <row r="9031" spans="1:5">
      <c r="A9031" t="s">
        <v>4</v>
      </c>
      <c r="B9031" s="4" t="s">
        <v>5</v>
      </c>
      <c r="C9031" s="4" t="s">
        <v>10</v>
      </c>
      <c r="D9031" s="4" t="s">
        <v>10</v>
      </c>
      <c r="E9031" s="4" t="s">
        <v>10</v>
      </c>
    </row>
    <row r="9032" spans="1:5">
      <c r="A9032" t="n">
        <v>69426</v>
      </c>
      <c r="B9032" s="45" t="n">
        <v>61</v>
      </c>
      <c r="C9032" s="7" t="n">
        <v>61489</v>
      </c>
      <c r="D9032" s="7" t="n">
        <v>7033</v>
      </c>
      <c r="E9032" s="7" t="n">
        <v>1000</v>
      </c>
    </row>
    <row r="9033" spans="1:5">
      <c r="A9033" t="s">
        <v>4</v>
      </c>
      <c r="B9033" s="4" t="s">
        <v>5</v>
      </c>
      <c r="C9033" s="4" t="s">
        <v>10</v>
      </c>
      <c r="D9033" s="4" t="s">
        <v>10</v>
      </c>
      <c r="E9033" s="4" t="s">
        <v>10</v>
      </c>
    </row>
    <row r="9034" spans="1:5">
      <c r="A9034" t="n">
        <v>69433</v>
      </c>
      <c r="B9034" s="45" t="n">
        <v>61</v>
      </c>
      <c r="C9034" s="7" t="n">
        <v>61490</v>
      </c>
      <c r="D9034" s="7" t="n">
        <v>7033</v>
      </c>
      <c r="E9034" s="7" t="n">
        <v>1000</v>
      </c>
    </row>
    <row r="9035" spans="1:5">
      <c r="A9035" t="s">
        <v>4</v>
      </c>
      <c r="B9035" s="4" t="s">
        <v>5</v>
      </c>
      <c r="C9035" s="4" t="s">
        <v>10</v>
      </c>
      <c r="D9035" s="4" t="s">
        <v>10</v>
      </c>
      <c r="E9035" s="4" t="s">
        <v>10</v>
      </c>
    </row>
    <row r="9036" spans="1:5">
      <c r="A9036" t="n">
        <v>69440</v>
      </c>
      <c r="B9036" s="45" t="n">
        <v>61</v>
      </c>
      <c r="C9036" s="7" t="n">
        <v>61488</v>
      </c>
      <c r="D9036" s="7" t="n">
        <v>7033</v>
      </c>
      <c r="E9036" s="7" t="n">
        <v>1000</v>
      </c>
    </row>
    <row r="9037" spans="1:5">
      <c r="A9037" t="s">
        <v>4</v>
      </c>
      <c r="B9037" s="4" t="s">
        <v>5</v>
      </c>
      <c r="C9037" s="4" t="s">
        <v>10</v>
      </c>
      <c r="D9037" s="4" t="s">
        <v>10</v>
      </c>
      <c r="E9037" s="4" t="s">
        <v>10</v>
      </c>
    </row>
    <row r="9038" spans="1:5">
      <c r="A9038" t="n">
        <v>69447</v>
      </c>
      <c r="B9038" s="45" t="n">
        <v>61</v>
      </c>
      <c r="C9038" s="7" t="n">
        <v>3</v>
      </c>
      <c r="D9038" s="7" t="n">
        <v>7033</v>
      </c>
      <c r="E9038" s="7" t="n">
        <v>1000</v>
      </c>
    </row>
    <row r="9039" spans="1:5">
      <c r="A9039" t="s">
        <v>4</v>
      </c>
      <c r="B9039" s="4" t="s">
        <v>5</v>
      </c>
      <c r="C9039" s="4" t="s">
        <v>10</v>
      </c>
      <c r="D9039" s="4" t="s">
        <v>10</v>
      </c>
      <c r="E9039" s="4" t="s">
        <v>10</v>
      </c>
    </row>
    <row r="9040" spans="1:5">
      <c r="A9040" t="n">
        <v>69454</v>
      </c>
      <c r="B9040" s="45" t="n">
        <v>61</v>
      </c>
      <c r="C9040" s="7" t="n">
        <v>5</v>
      </c>
      <c r="D9040" s="7" t="n">
        <v>7033</v>
      </c>
      <c r="E9040" s="7" t="n">
        <v>1000</v>
      </c>
    </row>
    <row r="9041" spans="1:5">
      <c r="A9041" t="s">
        <v>4</v>
      </c>
      <c r="B9041" s="4" t="s">
        <v>5</v>
      </c>
      <c r="C9041" s="4" t="s">
        <v>10</v>
      </c>
      <c r="D9041" s="4" t="s">
        <v>10</v>
      </c>
      <c r="E9041" s="4" t="s">
        <v>10</v>
      </c>
    </row>
    <row r="9042" spans="1:5">
      <c r="A9042" t="n">
        <v>69461</v>
      </c>
      <c r="B9042" s="45" t="n">
        <v>61</v>
      </c>
      <c r="C9042" s="7" t="n">
        <v>6</v>
      </c>
      <c r="D9042" s="7" t="n">
        <v>7033</v>
      </c>
      <c r="E9042" s="7" t="n">
        <v>1000</v>
      </c>
    </row>
    <row r="9043" spans="1:5">
      <c r="A9043" t="s">
        <v>4</v>
      </c>
      <c r="B9043" s="4" t="s">
        <v>5</v>
      </c>
      <c r="C9043" s="4" t="s">
        <v>10</v>
      </c>
      <c r="D9043" s="4" t="s">
        <v>10</v>
      </c>
      <c r="E9043" s="4" t="s">
        <v>10</v>
      </c>
    </row>
    <row r="9044" spans="1:5">
      <c r="A9044" t="n">
        <v>69468</v>
      </c>
      <c r="B9044" s="45" t="n">
        <v>61</v>
      </c>
      <c r="C9044" s="7" t="n">
        <v>7032</v>
      </c>
      <c r="D9044" s="7" t="n">
        <v>7033</v>
      </c>
      <c r="E9044" s="7" t="n">
        <v>1000</v>
      </c>
    </row>
    <row r="9045" spans="1:5">
      <c r="A9045" t="s">
        <v>4</v>
      </c>
      <c r="B9045" s="4" t="s">
        <v>5</v>
      </c>
      <c r="C9045" s="4" t="s">
        <v>10</v>
      </c>
      <c r="D9045" s="4" t="s">
        <v>10</v>
      </c>
      <c r="E9045" s="4" t="s">
        <v>10</v>
      </c>
    </row>
    <row r="9046" spans="1:5">
      <c r="A9046" t="n">
        <v>69475</v>
      </c>
      <c r="B9046" s="45" t="n">
        <v>61</v>
      </c>
      <c r="C9046" s="7" t="n">
        <v>11</v>
      </c>
      <c r="D9046" s="7" t="n">
        <v>7033</v>
      </c>
      <c r="E9046" s="7" t="n">
        <v>1000</v>
      </c>
    </row>
    <row r="9047" spans="1:5">
      <c r="A9047" t="s">
        <v>4</v>
      </c>
      <c r="B9047" s="4" t="s">
        <v>5</v>
      </c>
      <c r="C9047" s="4" t="s">
        <v>10</v>
      </c>
      <c r="D9047" s="4" t="s">
        <v>10</v>
      </c>
      <c r="E9047" s="4" t="s">
        <v>10</v>
      </c>
    </row>
    <row r="9048" spans="1:5">
      <c r="A9048" t="n">
        <v>69482</v>
      </c>
      <c r="B9048" s="45" t="n">
        <v>61</v>
      </c>
      <c r="C9048" s="7" t="n">
        <v>7014</v>
      </c>
      <c r="D9048" s="7" t="n">
        <v>7033</v>
      </c>
      <c r="E9048" s="7" t="n">
        <v>1000</v>
      </c>
    </row>
    <row r="9049" spans="1:5">
      <c r="A9049" t="s">
        <v>4</v>
      </c>
      <c r="B9049" s="4" t="s">
        <v>5</v>
      </c>
      <c r="C9049" s="4" t="s">
        <v>13</v>
      </c>
      <c r="D9049" s="4" t="s">
        <v>10</v>
      </c>
      <c r="E9049" s="4" t="s">
        <v>6</v>
      </c>
      <c r="F9049" s="4" t="s">
        <v>6</v>
      </c>
      <c r="G9049" s="4" t="s">
        <v>13</v>
      </c>
    </row>
    <row r="9050" spans="1:5">
      <c r="A9050" t="n">
        <v>69489</v>
      </c>
      <c r="B9050" s="85" t="n">
        <v>32</v>
      </c>
      <c r="C9050" s="7" t="n">
        <v>0</v>
      </c>
      <c r="D9050" s="7" t="n">
        <v>1570</v>
      </c>
      <c r="E9050" s="7" t="s">
        <v>12</v>
      </c>
      <c r="F9050" s="7" t="s">
        <v>435</v>
      </c>
      <c r="G9050" s="7" t="n">
        <v>1</v>
      </c>
    </row>
    <row r="9051" spans="1:5">
      <c r="A9051" t="s">
        <v>4</v>
      </c>
      <c r="B9051" s="4" t="s">
        <v>5</v>
      </c>
      <c r="C9051" s="4" t="s">
        <v>13</v>
      </c>
      <c r="D9051" s="4" t="s">
        <v>10</v>
      </c>
      <c r="E9051" s="4" t="s">
        <v>6</v>
      </c>
      <c r="F9051" s="4" t="s">
        <v>6</v>
      </c>
      <c r="G9051" s="4" t="s">
        <v>13</v>
      </c>
    </row>
    <row r="9052" spans="1:5">
      <c r="A9052" t="n">
        <v>69504</v>
      </c>
      <c r="B9052" s="85" t="n">
        <v>32</v>
      </c>
      <c r="C9052" s="7" t="n">
        <v>0</v>
      </c>
      <c r="D9052" s="7" t="n">
        <v>1570</v>
      </c>
      <c r="E9052" s="7" t="s">
        <v>12</v>
      </c>
      <c r="F9052" s="7" t="s">
        <v>436</v>
      </c>
      <c r="G9052" s="7" t="n">
        <v>0</v>
      </c>
    </row>
    <row r="9053" spans="1:5">
      <c r="A9053" t="s">
        <v>4</v>
      </c>
      <c r="B9053" s="4" t="s">
        <v>5</v>
      </c>
      <c r="C9053" s="4" t="s">
        <v>13</v>
      </c>
      <c r="D9053" s="4" t="s">
        <v>10</v>
      </c>
      <c r="E9053" s="4" t="s">
        <v>6</v>
      </c>
      <c r="F9053" s="4" t="s">
        <v>6</v>
      </c>
      <c r="G9053" s="4" t="s">
        <v>13</v>
      </c>
    </row>
    <row r="9054" spans="1:5">
      <c r="A9054" t="n">
        <v>69519</v>
      </c>
      <c r="B9054" s="85" t="n">
        <v>32</v>
      </c>
      <c r="C9054" s="7" t="n">
        <v>0</v>
      </c>
      <c r="D9054" s="7" t="n">
        <v>1570</v>
      </c>
      <c r="E9054" s="7" t="s">
        <v>12</v>
      </c>
      <c r="F9054" s="7" t="s">
        <v>437</v>
      </c>
      <c r="G9054" s="7" t="n">
        <v>0</v>
      </c>
    </row>
    <row r="9055" spans="1:5">
      <c r="A9055" t="s">
        <v>4</v>
      </c>
      <c r="B9055" s="4" t="s">
        <v>5</v>
      </c>
      <c r="C9055" s="4" t="s">
        <v>13</v>
      </c>
      <c r="D9055" s="4" t="s">
        <v>10</v>
      </c>
      <c r="E9055" s="4" t="s">
        <v>6</v>
      </c>
      <c r="F9055" s="4" t="s">
        <v>6</v>
      </c>
      <c r="G9055" s="4" t="s">
        <v>13</v>
      </c>
    </row>
    <row r="9056" spans="1:5">
      <c r="A9056" t="n">
        <v>69534</v>
      </c>
      <c r="B9056" s="85" t="n">
        <v>32</v>
      </c>
      <c r="C9056" s="7" t="n">
        <v>0</v>
      </c>
      <c r="D9056" s="7" t="n">
        <v>1570</v>
      </c>
      <c r="E9056" s="7" t="s">
        <v>12</v>
      </c>
      <c r="F9056" s="7" t="s">
        <v>438</v>
      </c>
      <c r="G9056" s="7" t="n">
        <v>1</v>
      </c>
    </row>
    <row r="9057" spans="1:7">
      <c r="A9057" t="s">
        <v>4</v>
      </c>
      <c r="B9057" s="4" t="s">
        <v>5</v>
      </c>
      <c r="C9057" s="4" t="s">
        <v>13</v>
      </c>
      <c r="D9057" s="4" t="s">
        <v>10</v>
      </c>
      <c r="E9057" s="4" t="s">
        <v>6</v>
      </c>
      <c r="F9057" s="4" t="s">
        <v>6</v>
      </c>
      <c r="G9057" s="4" t="s">
        <v>13</v>
      </c>
    </row>
    <row r="9058" spans="1:7">
      <c r="A9058" t="n">
        <v>69549</v>
      </c>
      <c r="B9058" s="85" t="n">
        <v>32</v>
      </c>
      <c r="C9058" s="7" t="n">
        <v>0</v>
      </c>
      <c r="D9058" s="7" t="n">
        <v>1570</v>
      </c>
      <c r="E9058" s="7" t="s">
        <v>12</v>
      </c>
      <c r="F9058" s="7" t="s">
        <v>439</v>
      </c>
      <c r="G9058" s="7" t="n">
        <v>0</v>
      </c>
    </row>
    <row r="9059" spans="1:7">
      <c r="A9059" t="s">
        <v>4</v>
      </c>
      <c r="B9059" s="4" t="s">
        <v>5</v>
      </c>
      <c r="C9059" s="4" t="s">
        <v>13</v>
      </c>
      <c r="D9059" s="4" t="s">
        <v>10</v>
      </c>
      <c r="E9059" s="4" t="s">
        <v>6</v>
      </c>
      <c r="F9059" s="4" t="s">
        <v>6</v>
      </c>
      <c r="G9059" s="4" t="s">
        <v>13</v>
      </c>
    </row>
    <row r="9060" spans="1:7">
      <c r="A9060" t="n">
        <v>69564</v>
      </c>
      <c r="B9060" s="85" t="n">
        <v>32</v>
      </c>
      <c r="C9060" s="7" t="n">
        <v>0</v>
      </c>
      <c r="D9060" s="7" t="n">
        <v>1570</v>
      </c>
      <c r="E9060" s="7" t="s">
        <v>12</v>
      </c>
      <c r="F9060" s="7" t="s">
        <v>440</v>
      </c>
      <c r="G9060" s="7" t="n">
        <v>0</v>
      </c>
    </row>
    <row r="9061" spans="1:7">
      <c r="A9061" t="s">
        <v>4</v>
      </c>
      <c r="B9061" s="4" t="s">
        <v>5</v>
      </c>
      <c r="C9061" s="4" t="s">
        <v>13</v>
      </c>
      <c r="D9061" s="4" t="s">
        <v>6</v>
      </c>
    </row>
    <row r="9062" spans="1:7">
      <c r="A9062" t="n">
        <v>69579</v>
      </c>
      <c r="B9062" s="91" t="n">
        <v>38</v>
      </c>
      <c r="C9062" s="7" t="n">
        <v>0</v>
      </c>
      <c r="D9062" s="7" t="s">
        <v>622</v>
      </c>
    </row>
    <row r="9063" spans="1:7">
      <c r="A9063" t="s">
        <v>4</v>
      </c>
      <c r="B9063" s="4" t="s">
        <v>5</v>
      </c>
      <c r="C9063" s="4" t="s">
        <v>13</v>
      </c>
      <c r="D9063" s="4" t="s">
        <v>10</v>
      </c>
      <c r="E9063" s="4" t="s">
        <v>10</v>
      </c>
      <c r="F9063" s="4" t="s">
        <v>10</v>
      </c>
      <c r="G9063" s="4" t="s">
        <v>10</v>
      </c>
      <c r="H9063" s="4" t="s">
        <v>10</v>
      </c>
      <c r="I9063" s="4" t="s">
        <v>6</v>
      </c>
      <c r="J9063" s="4" t="s">
        <v>24</v>
      </c>
      <c r="K9063" s="4" t="s">
        <v>24</v>
      </c>
      <c r="L9063" s="4" t="s">
        <v>24</v>
      </c>
      <c r="M9063" s="4" t="s">
        <v>9</v>
      </c>
      <c r="N9063" s="4" t="s">
        <v>9</v>
      </c>
      <c r="O9063" s="4" t="s">
        <v>24</v>
      </c>
      <c r="P9063" s="4" t="s">
        <v>24</v>
      </c>
      <c r="Q9063" s="4" t="s">
        <v>24</v>
      </c>
      <c r="R9063" s="4" t="s">
        <v>24</v>
      </c>
      <c r="S9063" s="4" t="s">
        <v>13</v>
      </c>
    </row>
    <row r="9064" spans="1:7">
      <c r="A9064" t="n">
        <v>69589</v>
      </c>
      <c r="B9064" s="66" t="n">
        <v>39</v>
      </c>
      <c r="C9064" s="7" t="n">
        <v>12</v>
      </c>
      <c r="D9064" s="7" t="n">
        <v>65533</v>
      </c>
      <c r="E9064" s="7" t="n">
        <v>200</v>
      </c>
      <c r="F9064" s="7" t="n">
        <v>0</v>
      </c>
      <c r="G9064" s="7" t="n">
        <v>0</v>
      </c>
      <c r="H9064" s="7" t="n">
        <v>259</v>
      </c>
      <c r="I9064" s="7" t="s">
        <v>168</v>
      </c>
      <c r="J9064" s="7" t="n">
        <v>0</v>
      </c>
      <c r="K9064" s="7" t="n">
        <v>0</v>
      </c>
      <c r="L9064" s="7" t="n">
        <v>0</v>
      </c>
      <c r="M9064" s="7" t="n">
        <v>0</v>
      </c>
      <c r="N9064" s="7" t="n">
        <v>0</v>
      </c>
      <c r="O9064" s="7" t="n">
        <v>0</v>
      </c>
      <c r="P9064" s="7" t="n">
        <v>1</v>
      </c>
      <c r="Q9064" s="7" t="n">
        <v>1</v>
      </c>
      <c r="R9064" s="7" t="n">
        <v>1</v>
      </c>
      <c r="S9064" s="7" t="n">
        <v>100</v>
      </c>
    </row>
    <row r="9065" spans="1:7">
      <c r="A9065" t="s">
        <v>4</v>
      </c>
      <c r="B9065" s="4" t="s">
        <v>5</v>
      </c>
      <c r="C9065" s="4" t="s">
        <v>10</v>
      </c>
      <c r="D9065" s="4" t="s">
        <v>24</v>
      </c>
      <c r="E9065" s="4" t="s">
        <v>24</v>
      </c>
      <c r="F9065" s="4" t="s">
        <v>24</v>
      </c>
      <c r="G9065" s="4" t="s">
        <v>24</v>
      </c>
    </row>
    <row r="9066" spans="1:7">
      <c r="A9066" t="n">
        <v>69650</v>
      </c>
      <c r="B9066" s="37" t="n">
        <v>46</v>
      </c>
      <c r="C9066" s="7" t="n">
        <v>0</v>
      </c>
      <c r="D9066" s="7" t="n">
        <v>7.32999992370605</v>
      </c>
      <c r="E9066" s="7" t="n">
        <v>13.1700000762939</v>
      </c>
      <c r="F9066" s="7" t="n">
        <v>-184.059997558594</v>
      </c>
      <c r="G9066" s="7" t="n">
        <v>53.9000015258789</v>
      </c>
    </row>
    <row r="9067" spans="1:7">
      <c r="A9067" t="s">
        <v>4</v>
      </c>
      <c r="B9067" s="4" t="s">
        <v>5</v>
      </c>
      <c r="C9067" s="4" t="s">
        <v>10</v>
      </c>
      <c r="D9067" s="4" t="s">
        <v>24</v>
      </c>
      <c r="E9067" s="4" t="s">
        <v>24</v>
      </c>
      <c r="F9067" s="4" t="s">
        <v>24</v>
      </c>
      <c r="G9067" s="4" t="s">
        <v>24</v>
      </c>
    </row>
    <row r="9068" spans="1:7">
      <c r="A9068" t="n">
        <v>69669</v>
      </c>
      <c r="B9068" s="37" t="n">
        <v>46</v>
      </c>
      <c r="C9068" s="7" t="n">
        <v>61489</v>
      </c>
      <c r="D9068" s="7" t="n">
        <v>2.78999996185303</v>
      </c>
      <c r="E9068" s="7" t="n">
        <v>13.210000038147</v>
      </c>
      <c r="F9068" s="7" t="n">
        <v>-183.710006713867</v>
      </c>
      <c r="G9068" s="7" t="n">
        <v>81.6999969482422</v>
      </c>
    </row>
    <row r="9069" spans="1:7">
      <c r="A9069" t="s">
        <v>4</v>
      </c>
      <c r="B9069" s="4" t="s">
        <v>5</v>
      </c>
      <c r="C9069" s="4" t="s">
        <v>10</v>
      </c>
      <c r="D9069" s="4" t="s">
        <v>24</v>
      </c>
      <c r="E9069" s="4" t="s">
        <v>24</v>
      </c>
      <c r="F9069" s="4" t="s">
        <v>24</v>
      </c>
      <c r="G9069" s="4" t="s">
        <v>24</v>
      </c>
    </row>
    <row r="9070" spans="1:7">
      <c r="A9070" t="n">
        <v>69688</v>
      </c>
      <c r="B9070" s="37" t="n">
        <v>46</v>
      </c>
      <c r="C9070" s="7" t="n">
        <v>61490</v>
      </c>
      <c r="D9070" s="7" t="n">
        <v>3.88000011444092</v>
      </c>
      <c r="E9070" s="7" t="n">
        <v>13.210000038147</v>
      </c>
      <c r="F9070" s="7" t="n">
        <v>-182.710006713867</v>
      </c>
      <c r="G9070" s="7" t="n">
        <v>87.5</v>
      </c>
    </row>
    <row r="9071" spans="1:7">
      <c r="A9071" t="s">
        <v>4</v>
      </c>
      <c r="B9071" s="4" t="s">
        <v>5</v>
      </c>
      <c r="C9071" s="4" t="s">
        <v>10</v>
      </c>
      <c r="D9071" s="4" t="s">
        <v>24</v>
      </c>
      <c r="E9071" s="4" t="s">
        <v>24</v>
      </c>
      <c r="F9071" s="4" t="s">
        <v>24</v>
      </c>
      <c r="G9071" s="4" t="s">
        <v>24</v>
      </c>
    </row>
    <row r="9072" spans="1:7">
      <c r="A9072" t="n">
        <v>69707</v>
      </c>
      <c r="B9072" s="37" t="n">
        <v>46</v>
      </c>
      <c r="C9072" s="7" t="n">
        <v>61488</v>
      </c>
      <c r="D9072" s="7" t="n">
        <v>7.46999979019165</v>
      </c>
      <c r="E9072" s="7" t="n">
        <v>13.210000038147</v>
      </c>
      <c r="F9072" s="7" t="n">
        <v>-186.009994506836</v>
      </c>
      <c r="G9072" s="7" t="n">
        <v>75.9000015258789</v>
      </c>
    </row>
    <row r="9073" spans="1:19">
      <c r="A9073" t="s">
        <v>4</v>
      </c>
      <c r="B9073" s="4" t="s">
        <v>5</v>
      </c>
      <c r="C9073" s="4" t="s">
        <v>10</v>
      </c>
      <c r="D9073" s="4" t="s">
        <v>24</v>
      </c>
      <c r="E9073" s="4" t="s">
        <v>24</v>
      </c>
      <c r="F9073" s="4" t="s">
        <v>24</v>
      </c>
      <c r="G9073" s="4" t="s">
        <v>24</v>
      </c>
    </row>
    <row r="9074" spans="1:19">
      <c r="A9074" t="n">
        <v>69726</v>
      </c>
      <c r="B9074" s="37" t="n">
        <v>46</v>
      </c>
      <c r="C9074" s="7" t="n">
        <v>3</v>
      </c>
      <c r="D9074" s="7" t="n">
        <v>4.63000011444092</v>
      </c>
      <c r="E9074" s="7" t="n">
        <v>13.210000038147</v>
      </c>
      <c r="F9074" s="7" t="n">
        <v>-184.289993286133</v>
      </c>
      <c r="G9074" s="7" t="n">
        <v>77.4000015258789</v>
      </c>
    </row>
    <row r="9075" spans="1:19">
      <c r="A9075" t="s">
        <v>4</v>
      </c>
      <c r="B9075" s="4" t="s">
        <v>5</v>
      </c>
      <c r="C9075" s="4" t="s">
        <v>10</v>
      </c>
      <c r="D9075" s="4" t="s">
        <v>24</v>
      </c>
      <c r="E9075" s="4" t="s">
        <v>24</v>
      </c>
      <c r="F9075" s="4" t="s">
        <v>24</v>
      </c>
      <c r="G9075" s="4" t="s">
        <v>24</v>
      </c>
    </row>
    <row r="9076" spans="1:19">
      <c r="A9076" t="n">
        <v>69745</v>
      </c>
      <c r="B9076" s="37" t="n">
        <v>46</v>
      </c>
      <c r="C9076" s="7" t="n">
        <v>5</v>
      </c>
      <c r="D9076" s="7" t="n">
        <v>5.69999980926514</v>
      </c>
      <c r="E9076" s="7" t="n">
        <v>13.210000038147</v>
      </c>
      <c r="F9076" s="7" t="n">
        <v>-184.919998168945</v>
      </c>
      <c r="G9076" s="7" t="n">
        <v>70.6999969482422</v>
      </c>
    </row>
    <row r="9077" spans="1:19">
      <c r="A9077" t="s">
        <v>4</v>
      </c>
      <c r="B9077" s="4" t="s">
        <v>5</v>
      </c>
      <c r="C9077" s="4" t="s">
        <v>10</v>
      </c>
      <c r="D9077" s="4" t="s">
        <v>24</v>
      </c>
      <c r="E9077" s="4" t="s">
        <v>24</v>
      </c>
      <c r="F9077" s="4" t="s">
        <v>24</v>
      </c>
      <c r="G9077" s="4" t="s">
        <v>24</v>
      </c>
    </row>
    <row r="9078" spans="1:19">
      <c r="A9078" t="n">
        <v>69764</v>
      </c>
      <c r="B9078" s="37" t="n">
        <v>46</v>
      </c>
      <c r="C9078" s="7" t="n">
        <v>6</v>
      </c>
      <c r="D9078" s="7" t="n">
        <v>5.69000005722046</v>
      </c>
      <c r="E9078" s="7" t="n">
        <v>13.210000038147</v>
      </c>
      <c r="F9078" s="7" t="n">
        <v>-186.009994506836</v>
      </c>
      <c r="G9078" s="7" t="n">
        <v>62.5999984741211</v>
      </c>
    </row>
    <row r="9079" spans="1:19">
      <c r="A9079" t="s">
        <v>4</v>
      </c>
      <c r="B9079" s="4" t="s">
        <v>5</v>
      </c>
      <c r="C9079" s="4" t="s">
        <v>10</v>
      </c>
      <c r="D9079" s="4" t="s">
        <v>24</v>
      </c>
      <c r="E9079" s="4" t="s">
        <v>24</v>
      </c>
      <c r="F9079" s="4" t="s">
        <v>24</v>
      </c>
      <c r="G9079" s="4" t="s">
        <v>24</v>
      </c>
    </row>
    <row r="9080" spans="1:19">
      <c r="A9080" t="n">
        <v>69783</v>
      </c>
      <c r="B9080" s="37" t="n">
        <v>46</v>
      </c>
      <c r="C9080" s="7" t="n">
        <v>7032</v>
      </c>
      <c r="D9080" s="7" t="n">
        <v>6.88000011444092</v>
      </c>
      <c r="E9080" s="7" t="n">
        <v>13.1099996566772</v>
      </c>
      <c r="F9080" s="7" t="n">
        <v>-183.509994506836</v>
      </c>
      <c r="G9080" s="7" t="n">
        <v>61</v>
      </c>
    </row>
    <row r="9081" spans="1:19">
      <c r="A9081" t="s">
        <v>4</v>
      </c>
      <c r="B9081" s="4" t="s">
        <v>5</v>
      </c>
      <c r="C9081" s="4" t="s">
        <v>10</v>
      </c>
      <c r="D9081" s="4" t="s">
        <v>24</v>
      </c>
      <c r="E9081" s="4" t="s">
        <v>24</v>
      </c>
      <c r="F9081" s="4" t="s">
        <v>24</v>
      </c>
      <c r="G9081" s="4" t="s">
        <v>24</v>
      </c>
    </row>
    <row r="9082" spans="1:19">
      <c r="A9082" t="n">
        <v>69802</v>
      </c>
      <c r="B9082" s="37" t="n">
        <v>46</v>
      </c>
      <c r="C9082" s="7" t="n">
        <v>11</v>
      </c>
      <c r="D9082" s="7" t="n">
        <v>7.23999977111816</v>
      </c>
      <c r="E9082" s="7" t="n">
        <v>13.210000038147</v>
      </c>
      <c r="F9082" s="7" t="n">
        <v>-187.970001220703</v>
      </c>
      <c r="G9082" s="7" t="n">
        <v>73.8000030517578</v>
      </c>
    </row>
    <row r="9083" spans="1:19">
      <c r="A9083" t="s">
        <v>4</v>
      </c>
      <c r="B9083" s="4" t="s">
        <v>5</v>
      </c>
      <c r="C9083" s="4" t="s">
        <v>10</v>
      </c>
      <c r="D9083" s="4" t="s">
        <v>24</v>
      </c>
      <c r="E9083" s="4" t="s">
        <v>24</v>
      </c>
      <c r="F9083" s="4" t="s">
        <v>24</v>
      </c>
      <c r="G9083" s="4" t="s">
        <v>24</v>
      </c>
    </row>
    <row r="9084" spans="1:19">
      <c r="A9084" t="n">
        <v>69821</v>
      </c>
      <c r="B9084" s="37" t="n">
        <v>46</v>
      </c>
      <c r="C9084" s="7" t="n">
        <v>7014</v>
      </c>
      <c r="D9084" s="7" t="n">
        <v>18.5</v>
      </c>
      <c r="E9084" s="7" t="n">
        <v>6.05999994277954</v>
      </c>
      <c r="F9084" s="7" t="n">
        <v>-194.729995727539</v>
      </c>
      <c r="G9084" s="7" t="n">
        <v>296.700012207031</v>
      </c>
    </row>
    <row r="9085" spans="1:19">
      <c r="A9085" t="s">
        <v>4</v>
      </c>
      <c r="B9085" s="4" t="s">
        <v>5</v>
      </c>
      <c r="C9085" s="4" t="s">
        <v>10</v>
      </c>
      <c r="D9085" s="4" t="s">
        <v>24</v>
      </c>
      <c r="E9085" s="4" t="s">
        <v>24</v>
      </c>
      <c r="F9085" s="4" t="s">
        <v>24</v>
      </c>
      <c r="G9085" s="4" t="s">
        <v>24</v>
      </c>
    </row>
    <row r="9086" spans="1:19">
      <c r="A9086" t="n">
        <v>69840</v>
      </c>
      <c r="B9086" s="37" t="n">
        <v>46</v>
      </c>
      <c r="C9086" s="7" t="n">
        <v>5259</v>
      </c>
      <c r="D9086" s="7" t="n">
        <v>32.4000015258789</v>
      </c>
      <c r="E9086" s="7" t="n">
        <v>6.1100001335144</v>
      </c>
      <c r="F9086" s="7" t="n">
        <v>-199.539993286133</v>
      </c>
      <c r="G9086" s="7" t="n">
        <v>285.200012207031</v>
      </c>
    </row>
    <row r="9087" spans="1:19">
      <c r="A9087" t="s">
        <v>4</v>
      </c>
      <c r="B9087" s="4" t="s">
        <v>5</v>
      </c>
      <c r="C9087" s="4" t="s">
        <v>10</v>
      </c>
      <c r="D9087" s="4" t="s">
        <v>24</v>
      </c>
      <c r="E9087" s="4" t="s">
        <v>24</v>
      </c>
      <c r="F9087" s="4" t="s">
        <v>24</v>
      </c>
      <c r="G9087" s="4" t="s">
        <v>24</v>
      </c>
    </row>
    <row r="9088" spans="1:19">
      <c r="A9088" t="n">
        <v>69859</v>
      </c>
      <c r="B9088" s="37" t="n">
        <v>46</v>
      </c>
      <c r="C9088" s="7" t="n">
        <v>1560</v>
      </c>
      <c r="D9088" s="7" t="n">
        <v>21.5200004577637</v>
      </c>
      <c r="E9088" s="7" t="n">
        <v>6.05999994277954</v>
      </c>
      <c r="F9088" s="7" t="n">
        <v>-197.160003662109</v>
      </c>
      <c r="G9088" s="7" t="n">
        <v>299.5</v>
      </c>
    </row>
    <row r="9089" spans="1:7">
      <c r="A9089" t="s">
        <v>4</v>
      </c>
      <c r="B9089" s="4" t="s">
        <v>5</v>
      </c>
      <c r="C9089" s="4" t="s">
        <v>10</v>
      </c>
      <c r="D9089" s="4" t="s">
        <v>24</v>
      </c>
      <c r="E9089" s="4" t="s">
        <v>24</v>
      </c>
      <c r="F9089" s="4" t="s">
        <v>24</v>
      </c>
      <c r="G9089" s="4" t="s">
        <v>24</v>
      </c>
    </row>
    <row r="9090" spans="1:7">
      <c r="A9090" t="n">
        <v>69878</v>
      </c>
      <c r="B9090" s="37" t="n">
        <v>46</v>
      </c>
      <c r="C9090" s="7" t="n">
        <v>1561</v>
      </c>
      <c r="D9090" s="7" t="n">
        <v>27.3299999237061</v>
      </c>
      <c r="E9090" s="7" t="n">
        <v>6.05999994277954</v>
      </c>
      <c r="F9090" s="7" t="n">
        <v>-196.009994506836</v>
      </c>
      <c r="G9090" s="7" t="n">
        <v>277.200012207031</v>
      </c>
    </row>
    <row r="9091" spans="1:7">
      <c r="A9091" t="s">
        <v>4</v>
      </c>
      <c r="B9091" s="4" t="s">
        <v>5</v>
      </c>
      <c r="C9091" s="4" t="s">
        <v>10</v>
      </c>
      <c r="D9091" s="4" t="s">
        <v>24</v>
      </c>
      <c r="E9091" s="4" t="s">
        <v>24</v>
      </c>
      <c r="F9091" s="4" t="s">
        <v>24</v>
      </c>
      <c r="G9091" s="4" t="s">
        <v>24</v>
      </c>
    </row>
    <row r="9092" spans="1:7">
      <c r="A9092" t="n">
        <v>69897</v>
      </c>
      <c r="B9092" s="37" t="n">
        <v>46</v>
      </c>
      <c r="C9092" s="7" t="n">
        <v>1562</v>
      </c>
      <c r="D9092" s="7" t="n">
        <v>26.5599994659424</v>
      </c>
      <c r="E9092" s="7" t="n">
        <v>6.05999994277954</v>
      </c>
      <c r="F9092" s="7" t="n">
        <v>-202.889999389648</v>
      </c>
      <c r="G9092" s="7" t="n">
        <v>307.899993896484</v>
      </c>
    </row>
    <row r="9093" spans="1:7">
      <c r="A9093" t="s">
        <v>4</v>
      </c>
      <c r="B9093" s="4" t="s">
        <v>5</v>
      </c>
      <c r="C9093" s="4" t="s">
        <v>10</v>
      </c>
      <c r="D9093" s="4" t="s">
        <v>24</v>
      </c>
      <c r="E9093" s="4" t="s">
        <v>24</v>
      </c>
      <c r="F9093" s="4" t="s">
        <v>24</v>
      </c>
      <c r="G9093" s="4" t="s">
        <v>24</v>
      </c>
    </row>
    <row r="9094" spans="1:7">
      <c r="A9094" t="n">
        <v>69916</v>
      </c>
      <c r="B9094" s="37" t="n">
        <v>46</v>
      </c>
      <c r="C9094" s="7" t="n">
        <v>1570</v>
      </c>
      <c r="D9094" s="7" t="n">
        <v>26.25</v>
      </c>
      <c r="E9094" s="7" t="n">
        <v>6.05999994277954</v>
      </c>
      <c r="F9094" s="7" t="n">
        <v>-188.330001831055</v>
      </c>
      <c r="G9094" s="7" t="n">
        <v>2.59999990463257</v>
      </c>
    </row>
    <row r="9095" spans="1:7">
      <c r="A9095" t="s">
        <v>4</v>
      </c>
      <c r="B9095" s="4" t="s">
        <v>5</v>
      </c>
      <c r="C9095" s="4" t="s">
        <v>10</v>
      </c>
      <c r="D9095" s="4" t="s">
        <v>24</v>
      </c>
      <c r="E9095" s="4" t="s">
        <v>24</v>
      </c>
      <c r="F9095" s="4" t="s">
        <v>24</v>
      </c>
      <c r="G9095" s="4" t="s">
        <v>24</v>
      </c>
    </row>
    <row r="9096" spans="1:7">
      <c r="A9096" t="n">
        <v>69935</v>
      </c>
      <c r="B9096" s="37" t="n">
        <v>46</v>
      </c>
      <c r="C9096" s="7" t="n">
        <v>7033</v>
      </c>
      <c r="D9096" s="7" t="n">
        <v>-13.6300001144409</v>
      </c>
      <c r="E9096" s="7" t="n">
        <v>48.2599983215332</v>
      </c>
      <c r="F9096" s="7" t="n">
        <v>-16.1700000762939</v>
      </c>
      <c r="G9096" s="7" t="n">
        <v>204</v>
      </c>
    </row>
    <row r="9097" spans="1:7">
      <c r="A9097" t="s">
        <v>4</v>
      </c>
      <c r="B9097" s="4" t="s">
        <v>5</v>
      </c>
      <c r="C9097" s="4" t="s">
        <v>13</v>
      </c>
      <c r="D9097" s="4" t="s">
        <v>10</v>
      </c>
      <c r="E9097" s="4" t="s">
        <v>13</v>
      </c>
      <c r="F9097" s="4" t="s">
        <v>6</v>
      </c>
      <c r="G9097" s="4" t="s">
        <v>6</v>
      </c>
      <c r="H9097" s="4" t="s">
        <v>6</v>
      </c>
      <c r="I9097" s="4" t="s">
        <v>6</v>
      </c>
      <c r="J9097" s="4" t="s">
        <v>6</v>
      </c>
      <c r="K9097" s="4" t="s">
        <v>6</v>
      </c>
      <c r="L9097" s="4" t="s">
        <v>6</v>
      </c>
      <c r="M9097" s="4" t="s">
        <v>6</v>
      </c>
      <c r="N9097" s="4" t="s">
        <v>6</v>
      </c>
      <c r="O9097" s="4" t="s">
        <v>6</v>
      </c>
      <c r="P9097" s="4" t="s">
        <v>6</v>
      </c>
      <c r="Q9097" s="4" t="s">
        <v>6</v>
      </c>
      <c r="R9097" s="4" t="s">
        <v>6</v>
      </c>
      <c r="S9097" s="4" t="s">
        <v>6</v>
      </c>
      <c r="T9097" s="4" t="s">
        <v>6</v>
      </c>
      <c r="U9097" s="4" t="s">
        <v>6</v>
      </c>
    </row>
    <row r="9098" spans="1:7">
      <c r="A9098" t="n">
        <v>69954</v>
      </c>
      <c r="B9098" s="36" t="n">
        <v>36</v>
      </c>
      <c r="C9098" s="7" t="n">
        <v>8</v>
      </c>
      <c r="D9098" s="7" t="n">
        <v>0</v>
      </c>
      <c r="E9098" s="7" t="n">
        <v>0</v>
      </c>
      <c r="F9098" s="7" t="s">
        <v>68</v>
      </c>
      <c r="G9098" s="7" t="s">
        <v>444</v>
      </c>
      <c r="H9098" s="7" t="s">
        <v>12</v>
      </c>
      <c r="I9098" s="7" t="s">
        <v>12</v>
      </c>
      <c r="J9098" s="7" t="s">
        <v>12</v>
      </c>
      <c r="K9098" s="7" t="s">
        <v>12</v>
      </c>
      <c r="L9098" s="7" t="s">
        <v>12</v>
      </c>
      <c r="M9098" s="7" t="s">
        <v>12</v>
      </c>
      <c r="N9098" s="7" t="s">
        <v>12</v>
      </c>
      <c r="O9098" s="7" t="s">
        <v>12</v>
      </c>
      <c r="P9098" s="7" t="s">
        <v>12</v>
      </c>
      <c r="Q9098" s="7" t="s">
        <v>12</v>
      </c>
      <c r="R9098" s="7" t="s">
        <v>12</v>
      </c>
      <c r="S9098" s="7" t="s">
        <v>12</v>
      </c>
      <c r="T9098" s="7" t="s">
        <v>12</v>
      </c>
      <c r="U9098" s="7" t="s">
        <v>12</v>
      </c>
    </row>
    <row r="9099" spans="1:7">
      <c r="A9099" t="s">
        <v>4</v>
      </c>
      <c r="B9099" s="4" t="s">
        <v>5</v>
      </c>
      <c r="C9099" s="4" t="s">
        <v>13</v>
      </c>
      <c r="D9099" s="4" t="s">
        <v>10</v>
      </c>
      <c r="E9099" s="4" t="s">
        <v>13</v>
      </c>
      <c r="F9099" s="4" t="s">
        <v>6</v>
      </c>
      <c r="G9099" s="4" t="s">
        <v>6</v>
      </c>
      <c r="H9099" s="4" t="s">
        <v>6</v>
      </c>
      <c r="I9099" s="4" t="s">
        <v>6</v>
      </c>
      <c r="J9099" s="4" t="s">
        <v>6</v>
      </c>
      <c r="K9099" s="4" t="s">
        <v>6</v>
      </c>
      <c r="L9099" s="4" t="s">
        <v>6</v>
      </c>
      <c r="M9099" s="4" t="s">
        <v>6</v>
      </c>
      <c r="N9099" s="4" t="s">
        <v>6</v>
      </c>
      <c r="O9099" s="4" t="s">
        <v>6</v>
      </c>
      <c r="P9099" s="4" t="s">
        <v>6</v>
      </c>
      <c r="Q9099" s="4" t="s">
        <v>6</v>
      </c>
      <c r="R9099" s="4" t="s">
        <v>6</v>
      </c>
      <c r="S9099" s="4" t="s">
        <v>6</v>
      </c>
      <c r="T9099" s="4" t="s">
        <v>6</v>
      </c>
      <c r="U9099" s="4" t="s">
        <v>6</v>
      </c>
    </row>
    <row r="9100" spans="1:7">
      <c r="A9100" t="n">
        <v>69992</v>
      </c>
      <c r="B9100" s="36" t="n">
        <v>36</v>
      </c>
      <c r="C9100" s="7" t="n">
        <v>8</v>
      </c>
      <c r="D9100" s="7" t="n">
        <v>7033</v>
      </c>
      <c r="E9100" s="7" t="n">
        <v>0</v>
      </c>
      <c r="F9100" s="7" t="s">
        <v>623</v>
      </c>
      <c r="G9100" s="7" t="s">
        <v>624</v>
      </c>
      <c r="H9100" s="7" t="s">
        <v>625</v>
      </c>
      <c r="I9100" s="7" t="s">
        <v>626</v>
      </c>
      <c r="J9100" s="7" t="s">
        <v>627</v>
      </c>
      <c r="K9100" s="7" t="s">
        <v>628</v>
      </c>
      <c r="L9100" s="7" t="s">
        <v>12</v>
      </c>
      <c r="M9100" s="7" t="s">
        <v>12</v>
      </c>
      <c r="N9100" s="7" t="s">
        <v>12</v>
      </c>
      <c r="O9100" s="7" t="s">
        <v>12</v>
      </c>
      <c r="P9100" s="7" t="s">
        <v>12</v>
      </c>
      <c r="Q9100" s="7" t="s">
        <v>12</v>
      </c>
      <c r="R9100" s="7" t="s">
        <v>12</v>
      </c>
      <c r="S9100" s="7" t="s">
        <v>12</v>
      </c>
      <c r="T9100" s="7" t="s">
        <v>12</v>
      </c>
      <c r="U9100" s="7" t="s">
        <v>12</v>
      </c>
    </row>
    <row r="9101" spans="1:7">
      <c r="A9101" t="s">
        <v>4</v>
      </c>
      <c r="B9101" s="4" t="s">
        <v>5</v>
      </c>
      <c r="C9101" s="4" t="s">
        <v>13</v>
      </c>
      <c r="D9101" s="4" t="s">
        <v>10</v>
      </c>
      <c r="E9101" s="4" t="s">
        <v>13</v>
      </c>
      <c r="F9101" s="4" t="s">
        <v>6</v>
      </c>
      <c r="G9101" s="4" t="s">
        <v>6</v>
      </c>
      <c r="H9101" s="4" t="s">
        <v>6</v>
      </c>
      <c r="I9101" s="4" t="s">
        <v>6</v>
      </c>
      <c r="J9101" s="4" t="s">
        <v>6</v>
      </c>
      <c r="K9101" s="4" t="s">
        <v>6</v>
      </c>
      <c r="L9101" s="4" t="s">
        <v>6</v>
      </c>
      <c r="M9101" s="4" t="s">
        <v>6</v>
      </c>
      <c r="N9101" s="4" t="s">
        <v>6</v>
      </c>
      <c r="O9101" s="4" t="s">
        <v>6</v>
      </c>
      <c r="P9101" s="4" t="s">
        <v>6</v>
      </c>
      <c r="Q9101" s="4" t="s">
        <v>6</v>
      </c>
      <c r="R9101" s="4" t="s">
        <v>6</v>
      </c>
      <c r="S9101" s="4" t="s">
        <v>6</v>
      </c>
      <c r="T9101" s="4" t="s">
        <v>6</v>
      </c>
      <c r="U9101" s="4" t="s">
        <v>6</v>
      </c>
    </row>
    <row r="9102" spans="1:7">
      <c r="A9102" t="n">
        <v>70073</v>
      </c>
      <c r="B9102" s="36" t="n">
        <v>36</v>
      </c>
      <c r="C9102" s="7" t="n">
        <v>8</v>
      </c>
      <c r="D9102" s="7" t="n">
        <v>1560</v>
      </c>
      <c r="E9102" s="7" t="n">
        <v>0</v>
      </c>
      <c r="F9102" s="7" t="s">
        <v>460</v>
      </c>
      <c r="G9102" s="7" t="s">
        <v>12</v>
      </c>
      <c r="H9102" s="7" t="s">
        <v>12</v>
      </c>
      <c r="I9102" s="7" t="s">
        <v>12</v>
      </c>
      <c r="J9102" s="7" t="s">
        <v>12</v>
      </c>
      <c r="K9102" s="7" t="s">
        <v>12</v>
      </c>
      <c r="L9102" s="7" t="s">
        <v>12</v>
      </c>
      <c r="M9102" s="7" t="s">
        <v>12</v>
      </c>
      <c r="N9102" s="7" t="s">
        <v>12</v>
      </c>
      <c r="O9102" s="7" t="s">
        <v>12</v>
      </c>
      <c r="P9102" s="7" t="s">
        <v>12</v>
      </c>
      <c r="Q9102" s="7" t="s">
        <v>12</v>
      </c>
      <c r="R9102" s="7" t="s">
        <v>12</v>
      </c>
      <c r="S9102" s="7" t="s">
        <v>12</v>
      </c>
      <c r="T9102" s="7" t="s">
        <v>12</v>
      </c>
      <c r="U9102" s="7" t="s">
        <v>12</v>
      </c>
    </row>
    <row r="9103" spans="1:7">
      <c r="A9103" t="s">
        <v>4</v>
      </c>
      <c r="B9103" s="4" t="s">
        <v>5</v>
      </c>
      <c r="C9103" s="4" t="s">
        <v>13</v>
      </c>
      <c r="D9103" s="4" t="s">
        <v>10</v>
      </c>
      <c r="E9103" s="4" t="s">
        <v>13</v>
      </c>
      <c r="F9103" s="4" t="s">
        <v>6</v>
      </c>
      <c r="G9103" s="4" t="s">
        <v>6</v>
      </c>
      <c r="H9103" s="4" t="s">
        <v>6</v>
      </c>
      <c r="I9103" s="4" t="s">
        <v>6</v>
      </c>
      <c r="J9103" s="4" t="s">
        <v>6</v>
      </c>
      <c r="K9103" s="4" t="s">
        <v>6</v>
      </c>
      <c r="L9103" s="4" t="s">
        <v>6</v>
      </c>
      <c r="M9103" s="4" t="s">
        <v>6</v>
      </c>
      <c r="N9103" s="4" t="s">
        <v>6</v>
      </c>
      <c r="O9103" s="4" t="s">
        <v>6</v>
      </c>
      <c r="P9103" s="4" t="s">
        <v>6</v>
      </c>
      <c r="Q9103" s="4" t="s">
        <v>6</v>
      </c>
      <c r="R9103" s="4" t="s">
        <v>6</v>
      </c>
      <c r="S9103" s="4" t="s">
        <v>6</v>
      </c>
      <c r="T9103" s="4" t="s">
        <v>6</v>
      </c>
      <c r="U9103" s="4" t="s">
        <v>6</v>
      </c>
    </row>
    <row r="9104" spans="1:7">
      <c r="A9104" t="n">
        <v>70104</v>
      </c>
      <c r="B9104" s="36" t="n">
        <v>36</v>
      </c>
      <c r="C9104" s="7" t="n">
        <v>8</v>
      </c>
      <c r="D9104" s="7" t="n">
        <v>1561</v>
      </c>
      <c r="E9104" s="7" t="n">
        <v>0</v>
      </c>
      <c r="F9104" s="7" t="s">
        <v>460</v>
      </c>
      <c r="G9104" s="7" t="s">
        <v>12</v>
      </c>
      <c r="H9104" s="7" t="s">
        <v>12</v>
      </c>
      <c r="I9104" s="7" t="s">
        <v>12</v>
      </c>
      <c r="J9104" s="7" t="s">
        <v>12</v>
      </c>
      <c r="K9104" s="7" t="s">
        <v>12</v>
      </c>
      <c r="L9104" s="7" t="s">
        <v>12</v>
      </c>
      <c r="M9104" s="7" t="s">
        <v>12</v>
      </c>
      <c r="N9104" s="7" t="s">
        <v>12</v>
      </c>
      <c r="O9104" s="7" t="s">
        <v>12</v>
      </c>
      <c r="P9104" s="7" t="s">
        <v>12</v>
      </c>
      <c r="Q9104" s="7" t="s">
        <v>12</v>
      </c>
      <c r="R9104" s="7" t="s">
        <v>12</v>
      </c>
      <c r="S9104" s="7" t="s">
        <v>12</v>
      </c>
      <c r="T9104" s="7" t="s">
        <v>12</v>
      </c>
      <c r="U9104" s="7" t="s">
        <v>12</v>
      </c>
    </row>
    <row r="9105" spans="1:21">
      <c r="A9105" t="s">
        <v>4</v>
      </c>
      <c r="B9105" s="4" t="s">
        <v>5</v>
      </c>
      <c r="C9105" s="4" t="s">
        <v>13</v>
      </c>
      <c r="D9105" s="4" t="s">
        <v>10</v>
      </c>
      <c r="E9105" s="4" t="s">
        <v>13</v>
      </c>
      <c r="F9105" s="4" t="s">
        <v>6</v>
      </c>
      <c r="G9105" s="4" t="s">
        <v>6</v>
      </c>
      <c r="H9105" s="4" t="s">
        <v>6</v>
      </c>
      <c r="I9105" s="4" t="s">
        <v>6</v>
      </c>
      <c r="J9105" s="4" t="s">
        <v>6</v>
      </c>
      <c r="K9105" s="4" t="s">
        <v>6</v>
      </c>
      <c r="L9105" s="4" t="s">
        <v>6</v>
      </c>
      <c r="M9105" s="4" t="s">
        <v>6</v>
      </c>
      <c r="N9105" s="4" t="s">
        <v>6</v>
      </c>
      <c r="O9105" s="4" t="s">
        <v>6</v>
      </c>
      <c r="P9105" s="4" t="s">
        <v>6</v>
      </c>
      <c r="Q9105" s="4" t="s">
        <v>6</v>
      </c>
      <c r="R9105" s="4" t="s">
        <v>6</v>
      </c>
      <c r="S9105" s="4" t="s">
        <v>6</v>
      </c>
      <c r="T9105" s="4" t="s">
        <v>6</v>
      </c>
      <c r="U9105" s="4" t="s">
        <v>6</v>
      </c>
    </row>
    <row r="9106" spans="1:21">
      <c r="A9106" t="n">
        <v>70135</v>
      </c>
      <c r="B9106" s="36" t="n">
        <v>36</v>
      </c>
      <c r="C9106" s="7" t="n">
        <v>8</v>
      </c>
      <c r="D9106" s="7" t="n">
        <v>1562</v>
      </c>
      <c r="E9106" s="7" t="n">
        <v>0</v>
      </c>
      <c r="F9106" s="7" t="s">
        <v>460</v>
      </c>
      <c r="G9106" s="7" t="s">
        <v>12</v>
      </c>
      <c r="H9106" s="7" t="s">
        <v>12</v>
      </c>
      <c r="I9106" s="7" t="s">
        <v>12</v>
      </c>
      <c r="J9106" s="7" t="s">
        <v>12</v>
      </c>
      <c r="K9106" s="7" t="s">
        <v>12</v>
      </c>
      <c r="L9106" s="7" t="s">
        <v>12</v>
      </c>
      <c r="M9106" s="7" t="s">
        <v>12</v>
      </c>
      <c r="N9106" s="7" t="s">
        <v>12</v>
      </c>
      <c r="O9106" s="7" t="s">
        <v>12</v>
      </c>
      <c r="P9106" s="7" t="s">
        <v>12</v>
      </c>
      <c r="Q9106" s="7" t="s">
        <v>12</v>
      </c>
      <c r="R9106" s="7" t="s">
        <v>12</v>
      </c>
      <c r="S9106" s="7" t="s">
        <v>12</v>
      </c>
      <c r="T9106" s="7" t="s">
        <v>12</v>
      </c>
      <c r="U9106" s="7" t="s">
        <v>12</v>
      </c>
    </row>
    <row r="9107" spans="1:21">
      <c r="A9107" t="s">
        <v>4</v>
      </c>
      <c r="B9107" s="4" t="s">
        <v>5</v>
      </c>
      <c r="C9107" s="4" t="s">
        <v>13</v>
      </c>
      <c r="D9107" s="4" t="s">
        <v>10</v>
      </c>
      <c r="E9107" s="4" t="s">
        <v>13</v>
      </c>
      <c r="F9107" s="4" t="s">
        <v>6</v>
      </c>
      <c r="G9107" s="4" t="s">
        <v>6</v>
      </c>
      <c r="H9107" s="4" t="s">
        <v>6</v>
      </c>
      <c r="I9107" s="4" t="s">
        <v>6</v>
      </c>
      <c r="J9107" s="4" t="s">
        <v>6</v>
      </c>
      <c r="K9107" s="4" t="s">
        <v>6</v>
      </c>
      <c r="L9107" s="4" t="s">
        <v>6</v>
      </c>
      <c r="M9107" s="4" t="s">
        <v>6</v>
      </c>
      <c r="N9107" s="4" t="s">
        <v>6</v>
      </c>
      <c r="O9107" s="4" t="s">
        <v>6</v>
      </c>
      <c r="P9107" s="4" t="s">
        <v>6</v>
      </c>
      <c r="Q9107" s="4" t="s">
        <v>6</v>
      </c>
      <c r="R9107" s="4" t="s">
        <v>6</v>
      </c>
      <c r="S9107" s="4" t="s">
        <v>6</v>
      </c>
      <c r="T9107" s="4" t="s">
        <v>6</v>
      </c>
      <c r="U9107" s="4" t="s">
        <v>6</v>
      </c>
    </row>
    <row r="9108" spans="1:21">
      <c r="A9108" t="n">
        <v>70166</v>
      </c>
      <c r="B9108" s="36" t="n">
        <v>36</v>
      </c>
      <c r="C9108" s="7" t="n">
        <v>8</v>
      </c>
      <c r="D9108" s="7" t="n">
        <v>7014</v>
      </c>
      <c r="E9108" s="7" t="n">
        <v>0</v>
      </c>
      <c r="F9108" s="7" t="s">
        <v>629</v>
      </c>
      <c r="G9108" s="7" t="s">
        <v>12</v>
      </c>
      <c r="H9108" s="7" t="s">
        <v>12</v>
      </c>
      <c r="I9108" s="7" t="s">
        <v>12</v>
      </c>
      <c r="J9108" s="7" t="s">
        <v>12</v>
      </c>
      <c r="K9108" s="7" t="s">
        <v>12</v>
      </c>
      <c r="L9108" s="7" t="s">
        <v>12</v>
      </c>
      <c r="M9108" s="7" t="s">
        <v>12</v>
      </c>
      <c r="N9108" s="7" t="s">
        <v>12</v>
      </c>
      <c r="O9108" s="7" t="s">
        <v>12</v>
      </c>
      <c r="P9108" s="7" t="s">
        <v>12</v>
      </c>
      <c r="Q9108" s="7" t="s">
        <v>12</v>
      </c>
      <c r="R9108" s="7" t="s">
        <v>12</v>
      </c>
      <c r="S9108" s="7" t="s">
        <v>12</v>
      </c>
      <c r="T9108" s="7" t="s">
        <v>12</v>
      </c>
      <c r="U9108" s="7" t="s">
        <v>12</v>
      </c>
    </row>
    <row r="9109" spans="1:21">
      <c r="A9109" t="s">
        <v>4</v>
      </c>
      <c r="B9109" s="4" t="s">
        <v>5</v>
      </c>
      <c r="C9109" s="4" t="s">
        <v>13</v>
      </c>
      <c r="D9109" s="4" t="s">
        <v>10</v>
      </c>
      <c r="E9109" s="4" t="s">
        <v>6</v>
      </c>
      <c r="F9109" s="4" t="s">
        <v>6</v>
      </c>
      <c r="G9109" s="4" t="s">
        <v>13</v>
      </c>
    </row>
    <row r="9110" spans="1:21">
      <c r="A9110" t="n">
        <v>70198</v>
      </c>
      <c r="B9110" s="85" t="n">
        <v>32</v>
      </c>
      <c r="C9110" s="7" t="n">
        <v>0</v>
      </c>
      <c r="D9110" s="7" t="n">
        <v>7033</v>
      </c>
      <c r="E9110" s="7" t="s">
        <v>12</v>
      </c>
      <c r="F9110" s="7" t="s">
        <v>630</v>
      </c>
      <c r="G9110" s="7" t="n">
        <v>1</v>
      </c>
    </row>
    <row r="9111" spans="1:21">
      <c r="A9111" t="s">
        <v>4</v>
      </c>
      <c r="B9111" s="4" t="s">
        <v>5</v>
      </c>
      <c r="C9111" s="4" t="s">
        <v>10</v>
      </c>
      <c r="D9111" s="4" t="s">
        <v>13</v>
      </c>
      <c r="E9111" s="4" t="s">
        <v>13</v>
      </c>
      <c r="F9111" s="4" t="s">
        <v>6</v>
      </c>
    </row>
    <row r="9112" spans="1:21">
      <c r="A9112" t="n">
        <v>70216</v>
      </c>
      <c r="B9112" s="27" t="n">
        <v>47</v>
      </c>
      <c r="C9112" s="7" t="n">
        <v>7033</v>
      </c>
      <c r="D9112" s="7" t="n">
        <v>0</v>
      </c>
      <c r="E9112" s="7" t="n">
        <v>0</v>
      </c>
      <c r="F9112" s="7" t="s">
        <v>623</v>
      </c>
    </row>
    <row r="9113" spans="1:21">
      <c r="A9113" t="s">
        <v>4</v>
      </c>
      <c r="B9113" s="4" t="s">
        <v>5</v>
      </c>
      <c r="C9113" s="4" t="s">
        <v>13</v>
      </c>
      <c r="D9113" s="4" t="s">
        <v>10</v>
      </c>
      <c r="E9113" s="4" t="s">
        <v>24</v>
      </c>
      <c r="F9113" s="4" t="s">
        <v>10</v>
      </c>
      <c r="G9113" s="4" t="s">
        <v>9</v>
      </c>
      <c r="H9113" s="4" t="s">
        <v>9</v>
      </c>
      <c r="I9113" s="4" t="s">
        <v>10</v>
      </c>
      <c r="J9113" s="4" t="s">
        <v>10</v>
      </c>
      <c r="K9113" s="4" t="s">
        <v>9</v>
      </c>
      <c r="L9113" s="4" t="s">
        <v>9</v>
      </c>
      <c r="M9113" s="4" t="s">
        <v>9</v>
      </c>
      <c r="N9113" s="4" t="s">
        <v>9</v>
      </c>
      <c r="O9113" s="4" t="s">
        <v>6</v>
      </c>
    </row>
    <row r="9114" spans="1:21">
      <c r="A9114" t="n">
        <v>70232</v>
      </c>
      <c r="B9114" s="15" t="n">
        <v>50</v>
      </c>
      <c r="C9114" s="7" t="n">
        <v>0</v>
      </c>
      <c r="D9114" s="7" t="n">
        <v>4525</v>
      </c>
      <c r="E9114" s="7" t="n">
        <v>1</v>
      </c>
      <c r="F9114" s="7" t="n">
        <v>1000</v>
      </c>
      <c r="G9114" s="7" t="n">
        <v>0</v>
      </c>
      <c r="H9114" s="7" t="n">
        <v>1077936128</v>
      </c>
      <c r="I9114" s="7" t="n">
        <v>1</v>
      </c>
      <c r="J9114" s="7" t="n">
        <v>7033</v>
      </c>
      <c r="K9114" s="7" t="n">
        <v>0</v>
      </c>
      <c r="L9114" s="7" t="n">
        <v>0</v>
      </c>
      <c r="M9114" s="7" t="n">
        <v>0</v>
      </c>
      <c r="N9114" s="7" t="n">
        <v>1133903872</v>
      </c>
      <c r="O9114" s="7" t="s">
        <v>12</v>
      </c>
    </row>
    <row r="9115" spans="1:21">
      <c r="A9115" t="s">
        <v>4</v>
      </c>
      <c r="B9115" s="4" t="s">
        <v>5</v>
      </c>
      <c r="C9115" s="4" t="s">
        <v>13</v>
      </c>
      <c r="D9115" s="4" t="s">
        <v>6</v>
      </c>
    </row>
    <row r="9116" spans="1:21">
      <c r="A9116" t="n">
        <v>70271</v>
      </c>
      <c r="B9116" s="91" t="n">
        <v>38</v>
      </c>
      <c r="C9116" s="7" t="n">
        <v>0</v>
      </c>
      <c r="D9116" s="7" t="s">
        <v>631</v>
      </c>
    </row>
    <row r="9117" spans="1:21">
      <c r="A9117" t="s">
        <v>4</v>
      </c>
      <c r="B9117" s="4" t="s">
        <v>5</v>
      </c>
      <c r="C9117" s="4" t="s">
        <v>10</v>
      </c>
      <c r="D9117" s="4" t="s">
        <v>13</v>
      </c>
      <c r="E9117" s="4" t="s">
        <v>6</v>
      </c>
      <c r="F9117" s="4" t="s">
        <v>24</v>
      </c>
      <c r="G9117" s="4" t="s">
        <v>24</v>
      </c>
      <c r="H9117" s="4" t="s">
        <v>24</v>
      </c>
    </row>
    <row r="9118" spans="1:21">
      <c r="A9118" t="n">
        <v>70282</v>
      </c>
      <c r="B9118" s="55" t="n">
        <v>48</v>
      </c>
      <c r="C9118" s="7" t="n">
        <v>7014</v>
      </c>
      <c r="D9118" s="7" t="n">
        <v>0</v>
      </c>
      <c r="E9118" s="7" t="s">
        <v>54</v>
      </c>
      <c r="F9118" s="7" t="n">
        <v>0</v>
      </c>
      <c r="G9118" s="7" t="n">
        <v>1</v>
      </c>
      <c r="H9118" s="7" t="n">
        <v>0</v>
      </c>
    </row>
    <row r="9119" spans="1:21">
      <c r="A9119" t="s">
        <v>4</v>
      </c>
      <c r="B9119" s="4" t="s">
        <v>5</v>
      </c>
      <c r="C9119" s="4" t="s">
        <v>13</v>
      </c>
      <c r="D9119" s="4" t="s">
        <v>10</v>
      </c>
      <c r="E9119" s="4" t="s">
        <v>10</v>
      </c>
      <c r="F9119" s="4" t="s">
        <v>10</v>
      </c>
      <c r="G9119" s="4" t="s">
        <v>10</v>
      </c>
      <c r="H9119" s="4" t="s">
        <v>10</v>
      </c>
      <c r="I9119" s="4" t="s">
        <v>6</v>
      </c>
      <c r="J9119" s="4" t="s">
        <v>24</v>
      </c>
      <c r="K9119" s="4" t="s">
        <v>24</v>
      </c>
      <c r="L9119" s="4" t="s">
        <v>24</v>
      </c>
      <c r="M9119" s="4" t="s">
        <v>9</v>
      </c>
      <c r="N9119" s="4" t="s">
        <v>9</v>
      </c>
      <c r="O9119" s="4" t="s">
        <v>24</v>
      </c>
      <c r="P9119" s="4" t="s">
        <v>24</v>
      </c>
      <c r="Q9119" s="4" t="s">
        <v>24</v>
      </c>
      <c r="R9119" s="4" t="s">
        <v>24</v>
      </c>
      <c r="S9119" s="4" t="s">
        <v>13</v>
      </c>
    </row>
    <row r="9120" spans="1:21">
      <c r="A9120" t="n">
        <v>70306</v>
      </c>
      <c r="B9120" s="66" t="n">
        <v>39</v>
      </c>
      <c r="C9120" s="7" t="n">
        <v>12</v>
      </c>
      <c r="D9120" s="7" t="n">
        <v>65533</v>
      </c>
      <c r="E9120" s="7" t="n">
        <v>204</v>
      </c>
      <c r="F9120" s="7" t="n">
        <v>0</v>
      </c>
      <c r="G9120" s="7" t="n">
        <v>7033</v>
      </c>
      <c r="H9120" s="7" t="n">
        <v>259</v>
      </c>
      <c r="I9120" s="7" t="s">
        <v>615</v>
      </c>
      <c r="J9120" s="7" t="n">
        <v>0</v>
      </c>
      <c r="K9120" s="7" t="n">
        <v>0</v>
      </c>
      <c r="L9120" s="7" t="n">
        <v>0</v>
      </c>
      <c r="M9120" s="7" t="n">
        <v>0</v>
      </c>
      <c r="N9120" s="7" t="n">
        <v>0</v>
      </c>
      <c r="O9120" s="7" t="n">
        <v>0</v>
      </c>
      <c r="P9120" s="7" t="n">
        <v>1</v>
      </c>
      <c r="Q9120" s="7" t="n">
        <v>1</v>
      </c>
      <c r="R9120" s="7" t="n">
        <v>1</v>
      </c>
      <c r="S9120" s="7" t="n">
        <v>105</v>
      </c>
    </row>
    <row r="9121" spans="1:21">
      <c r="A9121" t="s">
        <v>4</v>
      </c>
      <c r="B9121" s="4" t="s">
        <v>5</v>
      </c>
      <c r="C9121" s="4" t="s">
        <v>13</v>
      </c>
      <c r="D9121" s="4" t="s">
        <v>10</v>
      </c>
      <c r="E9121" s="4" t="s">
        <v>10</v>
      </c>
      <c r="F9121" s="4" t="s">
        <v>10</v>
      </c>
      <c r="G9121" s="4" t="s">
        <v>10</v>
      </c>
      <c r="H9121" s="4" t="s">
        <v>10</v>
      </c>
      <c r="I9121" s="4" t="s">
        <v>6</v>
      </c>
      <c r="J9121" s="4" t="s">
        <v>24</v>
      </c>
      <c r="K9121" s="4" t="s">
        <v>24</v>
      </c>
      <c r="L9121" s="4" t="s">
        <v>24</v>
      </c>
      <c r="M9121" s="4" t="s">
        <v>9</v>
      </c>
      <c r="N9121" s="4" t="s">
        <v>9</v>
      </c>
      <c r="O9121" s="4" t="s">
        <v>24</v>
      </c>
      <c r="P9121" s="4" t="s">
        <v>24</v>
      </c>
      <c r="Q9121" s="4" t="s">
        <v>24</v>
      </c>
      <c r="R9121" s="4" t="s">
        <v>24</v>
      </c>
      <c r="S9121" s="4" t="s">
        <v>13</v>
      </c>
    </row>
    <row r="9122" spans="1:21">
      <c r="A9122" t="n">
        <v>70368</v>
      </c>
      <c r="B9122" s="66" t="n">
        <v>39</v>
      </c>
      <c r="C9122" s="7" t="n">
        <v>12</v>
      </c>
      <c r="D9122" s="7" t="n">
        <v>65533</v>
      </c>
      <c r="E9122" s="7" t="n">
        <v>204</v>
      </c>
      <c r="F9122" s="7" t="n">
        <v>0</v>
      </c>
      <c r="G9122" s="7" t="n">
        <v>7033</v>
      </c>
      <c r="H9122" s="7" t="n">
        <v>259</v>
      </c>
      <c r="I9122" s="7" t="s">
        <v>616</v>
      </c>
      <c r="J9122" s="7" t="n">
        <v>0</v>
      </c>
      <c r="K9122" s="7" t="n">
        <v>0</v>
      </c>
      <c r="L9122" s="7" t="n">
        <v>0</v>
      </c>
      <c r="M9122" s="7" t="n">
        <v>0</v>
      </c>
      <c r="N9122" s="7" t="n">
        <v>0</v>
      </c>
      <c r="O9122" s="7" t="n">
        <v>0</v>
      </c>
      <c r="P9122" s="7" t="n">
        <v>1</v>
      </c>
      <c r="Q9122" s="7" t="n">
        <v>1</v>
      </c>
      <c r="R9122" s="7" t="n">
        <v>1</v>
      </c>
      <c r="S9122" s="7" t="n">
        <v>106</v>
      </c>
    </row>
    <row r="9123" spans="1:21">
      <c r="A9123" t="s">
        <v>4</v>
      </c>
      <c r="B9123" s="4" t="s">
        <v>5</v>
      </c>
      <c r="C9123" s="4" t="s">
        <v>10</v>
      </c>
      <c r="D9123" s="4" t="s">
        <v>9</v>
      </c>
    </row>
    <row r="9124" spans="1:21">
      <c r="A9124" t="n">
        <v>70430</v>
      </c>
      <c r="B9124" s="38" t="n">
        <v>43</v>
      </c>
      <c r="C9124" s="7" t="n">
        <v>61489</v>
      </c>
      <c r="D9124" s="7" t="n">
        <v>16</v>
      </c>
    </row>
    <row r="9125" spans="1:21">
      <c r="A9125" t="s">
        <v>4</v>
      </c>
      <c r="B9125" s="4" t="s">
        <v>5</v>
      </c>
      <c r="C9125" s="4" t="s">
        <v>10</v>
      </c>
      <c r="D9125" s="4" t="s">
        <v>13</v>
      </c>
      <c r="E9125" s="4" t="s">
        <v>13</v>
      </c>
      <c r="F9125" s="4" t="s">
        <v>6</v>
      </c>
    </row>
    <row r="9126" spans="1:21">
      <c r="A9126" t="n">
        <v>70437</v>
      </c>
      <c r="B9126" s="27" t="n">
        <v>47</v>
      </c>
      <c r="C9126" s="7" t="n">
        <v>61489</v>
      </c>
      <c r="D9126" s="7" t="n">
        <v>0</v>
      </c>
      <c r="E9126" s="7" t="n">
        <v>0</v>
      </c>
      <c r="F9126" s="7" t="s">
        <v>175</v>
      </c>
    </row>
    <row r="9127" spans="1:21">
      <c r="A9127" t="s">
        <v>4</v>
      </c>
      <c r="B9127" s="4" t="s">
        <v>5</v>
      </c>
      <c r="C9127" s="4" t="s">
        <v>10</v>
      </c>
    </row>
    <row r="9128" spans="1:21">
      <c r="A9128" t="n">
        <v>70459</v>
      </c>
      <c r="B9128" s="32" t="n">
        <v>16</v>
      </c>
      <c r="C9128" s="7" t="n">
        <v>0</v>
      </c>
    </row>
    <row r="9129" spans="1:21">
      <c r="A9129" t="s">
        <v>4</v>
      </c>
      <c r="B9129" s="4" t="s">
        <v>5</v>
      </c>
      <c r="C9129" s="4" t="s">
        <v>10</v>
      </c>
      <c r="D9129" s="4" t="s">
        <v>13</v>
      </c>
      <c r="E9129" s="4" t="s">
        <v>6</v>
      </c>
      <c r="F9129" s="4" t="s">
        <v>24</v>
      </c>
      <c r="G9129" s="4" t="s">
        <v>24</v>
      </c>
      <c r="H9129" s="4" t="s">
        <v>24</v>
      </c>
    </row>
    <row r="9130" spans="1:21">
      <c r="A9130" t="n">
        <v>70462</v>
      </c>
      <c r="B9130" s="55" t="n">
        <v>48</v>
      </c>
      <c r="C9130" s="7" t="n">
        <v>61489</v>
      </c>
      <c r="D9130" s="7" t="n">
        <v>0</v>
      </c>
      <c r="E9130" s="7" t="s">
        <v>54</v>
      </c>
      <c r="F9130" s="7" t="n">
        <v>0</v>
      </c>
      <c r="G9130" s="7" t="n">
        <v>1</v>
      </c>
      <c r="H9130" s="7" t="n">
        <v>0</v>
      </c>
    </row>
    <row r="9131" spans="1:21">
      <c r="A9131" t="s">
        <v>4</v>
      </c>
      <c r="B9131" s="4" t="s">
        <v>5</v>
      </c>
      <c r="C9131" s="4" t="s">
        <v>10</v>
      </c>
      <c r="D9131" s="4" t="s">
        <v>9</v>
      </c>
    </row>
    <row r="9132" spans="1:21">
      <c r="A9132" t="n">
        <v>70486</v>
      </c>
      <c r="B9132" s="38" t="n">
        <v>43</v>
      </c>
      <c r="C9132" s="7" t="n">
        <v>61490</v>
      </c>
      <c r="D9132" s="7" t="n">
        <v>16</v>
      </c>
    </row>
    <row r="9133" spans="1:21">
      <c r="A9133" t="s">
        <v>4</v>
      </c>
      <c r="B9133" s="4" t="s">
        <v>5</v>
      </c>
      <c r="C9133" s="4" t="s">
        <v>10</v>
      </c>
      <c r="D9133" s="4" t="s">
        <v>13</v>
      </c>
      <c r="E9133" s="4" t="s">
        <v>13</v>
      </c>
      <c r="F9133" s="4" t="s">
        <v>6</v>
      </c>
    </row>
    <row r="9134" spans="1:21">
      <c r="A9134" t="n">
        <v>70493</v>
      </c>
      <c r="B9134" s="27" t="n">
        <v>47</v>
      </c>
      <c r="C9134" s="7" t="n">
        <v>61490</v>
      </c>
      <c r="D9134" s="7" t="n">
        <v>0</v>
      </c>
      <c r="E9134" s="7" t="n">
        <v>0</v>
      </c>
      <c r="F9134" s="7" t="s">
        <v>175</v>
      </c>
    </row>
    <row r="9135" spans="1:21">
      <c r="A9135" t="s">
        <v>4</v>
      </c>
      <c r="B9135" s="4" t="s">
        <v>5</v>
      </c>
      <c r="C9135" s="4" t="s">
        <v>10</v>
      </c>
    </row>
    <row r="9136" spans="1:21">
      <c r="A9136" t="n">
        <v>70515</v>
      </c>
      <c r="B9136" s="32" t="n">
        <v>16</v>
      </c>
      <c r="C9136" s="7" t="n">
        <v>0</v>
      </c>
    </row>
    <row r="9137" spans="1:19">
      <c r="A9137" t="s">
        <v>4</v>
      </c>
      <c r="B9137" s="4" t="s">
        <v>5</v>
      </c>
      <c r="C9137" s="4" t="s">
        <v>10</v>
      </c>
      <c r="D9137" s="4" t="s">
        <v>13</v>
      </c>
      <c r="E9137" s="4" t="s">
        <v>6</v>
      </c>
      <c r="F9137" s="4" t="s">
        <v>24</v>
      </c>
      <c r="G9137" s="4" t="s">
        <v>24</v>
      </c>
      <c r="H9137" s="4" t="s">
        <v>24</v>
      </c>
    </row>
    <row r="9138" spans="1:19">
      <c r="A9138" t="n">
        <v>70518</v>
      </c>
      <c r="B9138" s="55" t="n">
        <v>48</v>
      </c>
      <c r="C9138" s="7" t="n">
        <v>61490</v>
      </c>
      <c r="D9138" s="7" t="n">
        <v>0</v>
      </c>
      <c r="E9138" s="7" t="s">
        <v>54</v>
      </c>
      <c r="F9138" s="7" t="n">
        <v>0</v>
      </c>
      <c r="G9138" s="7" t="n">
        <v>1</v>
      </c>
      <c r="H9138" s="7" t="n">
        <v>0</v>
      </c>
    </row>
    <row r="9139" spans="1:19">
      <c r="A9139" t="s">
        <v>4</v>
      </c>
      <c r="B9139" s="4" t="s">
        <v>5</v>
      </c>
      <c r="C9139" s="4" t="s">
        <v>10</v>
      </c>
      <c r="D9139" s="4" t="s">
        <v>9</v>
      </c>
    </row>
    <row r="9140" spans="1:19">
      <c r="A9140" t="n">
        <v>70542</v>
      </c>
      <c r="B9140" s="38" t="n">
        <v>43</v>
      </c>
      <c r="C9140" s="7" t="n">
        <v>61488</v>
      </c>
      <c r="D9140" s="7" t="n">
        <v>16</v>
      </c>
    </row>
    <row r="9141" spans="1:19">
      <c r="A9141" t="s">
        <v>4</v>
      </c>
      <c r="B9141" s="4" t="s">
        <v>5</v>
      </c>
      <c r="C9141" s="4" t="s">
        <v>10</v>
      </c>
      <c r="D9141" s="4" t="s">
        <v>13</v>
      </c>
      <c r="E9141" s="4" t="s">
        <v>13</v>
      </c>
      <c r="F9141" s="4" t="s">
        <v>6</v>
      </c>
    </row>
    <row r="9142" spans="1:19">
      <c r="A9142" t="n">
        <v>70549</v>
      </c>
      <c r="B9142" s="27" t="n">
        <v>47</v>
      </c>
      <c r="C9142" s="7" t="n">
        <v>61488</v>
      </c>
      <c r="D9142" s="7" t="n">
        <v>0</v>
      </c>
      <c r="E9142" s="7" t="n">
        <v>0</v>
      </c>
      <c r="F9142" s="7" t="s">
        <v>175</v>
      </c>
    </row>
    <row r="9143" spans="1:19">
      <c r="A9143" t="s">
        <v>4</v>
      </c>
      <c r="B9143" s="4" t="s">
        <v>5</v>
      </c>
      <c r="C9143" s="4" t="s">
        <v>10</v>
      </c>
    </row>
    <row r="9144" spans="1:19">
      <c r="A9144" t="n">
        <v>70571</v>
      </c>
      <c r="B9144" s="32" t="n">
        <v>16</v>
      </c>
      <c r="C9144" s="7" t="n">
        <v>0</v>
      </c>
    </row>
    <row r="9145" spans="1:19">
      <c r="A9145" t="s">
        <v>4</v>
      </c>
      <c r="B9145" s="4" t="s">
        <v>5</v>
      </c>
      <c r="C9145" s="4" t="s">
        <v>10</v>
      </c>
      <c r="D9145" s="4" t="s">
        <v>13</v>
      </c>
      <c r="E9145" s="4" t="s">
        <v>6</v>
      </c>
      <c r="F9145" s="4" t="s">
        <v>24</v>
      </c>
      <c r="G9145" s="4" t="s">
        <v>24</v>
      </c>
      <c r="H9145" s="4" t="s">
        <v>24</v>
      </c>
    </row>
    <row r="9146" spans="1:19">
      <c r="A9146" t="n">
        <v>70574</v>
      </c>
      <c r="B9146" s="55" t="n">
        <v>48</v>
      </c>
      <c r="C9146" s="7" t="n">
        <v>61488</v>
      </c>
      <c r="D9146" s="7" t="n">
        <v>0</v>
      </c>
      <c r="E9146" s="7" t="s">
        <v>54</v>
      </c>
      <c r="F9146" s="7" t="n">
        <v>0</v>
      </c>
      <c r="G9146" s="7" t="n">
        <v>1</v>
      </c>
      <c r="H9146" s="7" t="n">
        <v>0</v>
      </c>
    </row>
    <row r="9147" spans="1:19">
      <c r="A9147" t="s">
        <v>4</v>
      </c>
      <c r="B9147" s="4" t="s">
        <v>5</v>
      </c>
      <c r="C9147" s="4" t="s">
        <v>10</v>
      </c>
      <c r="D9147" s="4" t="s">
        <v>9</v>
      </c>
    </row>
    <row r="9148" spans="1:19">
      <c r="A9148" t="n">
        <v>70598</v>
      </c>
      <c r="B9148" s="38" t="n">
        <v>43</v>
      </c>
      <c r="C9148" s="7" t="n">
        <v>7032</v>
      </c>
      <c r="D9148" s="7" t="n">
        <v>16</v>
      </c>
    </row>
    <row r="9149" spans="1:19">
      <c r="A9149" t="s">
        <v>4</v>
      </c>
      <c r="B9149" s="4" t="s">
        <v>5</v>
      </c>
      <c r="C9149" s="4" t="s">
        <v>10</v>
      </c>
      <c r="D9149" s="4" t="s">
        <v>13</v>
      </c>
      <c r="E9149" s="4" t="s">
        <v>13</v>
      </c>
      <c r="F9149" s="4" t="s">
        <v>6</v>
      </c>
    </row>
    <row r="9150" spans="1:19">
      <c r="A9150" t="n">
        <v>70605</v>
      </c>
      <c r="B9150" s="27" t="n">
        <v>47</v>
      </c>
      <c r="C9150" s="7" t="n">
        <v>7032</v>
      </c>
      <c r="D9150" s="7" t="n">
        <v>0</v>
      </c>
      <c r="E9150" s="7" t="n">
        <v>0</v>
      </c>
      <c r="F9150" s="7" t="s">
        <v>175</v>
      </c>
    </row>
    <row r="9151" spans="1:19">
      <c r="A9151" t="s">
        <v>4</v>
      </c>
      <c r="B9151" s="4" t="s">
        <v>5</v>
      </c>
      <c r="C9151" s="4" t="s">
        <v>10</v>
      </c>
    </row>
    <row r="9152" spans="1:19">
      <c r="A9152" t="n">
        <v>70627</v>
      </c>
      <c r="B9152" s="32" t="n">
        <v>16</v>
      </c>
      <c r="C9152" s="7" t="n">
        <v>0</v>
      </c>
    </row>
    <row r="9153" spans="1:8">
      <c r="A9153" t="s">
        <v>4</v>
      </c>
      <c r="B9153" s="4" t="s">
        <v>5</v>
      </c>
      <c r="C9153" s="4" t="s">
        <v>10</v>
      </c>
      <c r="D9153" s="4" t="s">
        <v>13</v>
      </c>
      <c r="E9153" s="4" t="s">
        <v>6</v>
      </c>
      <c r="F9153" s="4" t="s">
        <v>24</v>
      </c>
      <c r="G9153" s="4" t="s">
        <v>24</v>
      </c>
      <c r="H9153" s="4" t="s">
        <v>24</v>
      </c>
    </row>
    <row r="9154" spans="1:8">
      <c r="A9154" t="n">
        <v>70630</v>
      </c>
      <c r="B9154" s="55" t="n">
        <v>48</v>
      </c>
      <c r="C9154" s="7" t="n">
        <v>7032</v>
      </c>
      <c r="D9154" s="7" t="n">
        <v>0</v>
      </c>
      <c r="E9154" s="7" t="s">
        <v>54</v>
      </c>
      <c r="F9154" s="7" t="n">
        <v>0</v>
      </c>
      <c r="G9154" s="7" t="n">
        <v>1</v>
      </c>
      <c r="H9154" s="7" t="n">
        <v>0</v>
      </c>
    </row>
    <row r="9155" spans="1:8">
      <c r="A9155" t="s">
        <v>4</v>
      </c>
      <c r="B9155" s="4" t="s">
        <v>5</v>
      </c>
      <c r="C9155" s="4" t="s">
        <v>10</v>
      </c>
      <c r="D9155" s="4" t="s">
        <v>9</v>
      </c>
    </row>
    <row r="9156" spans="1:8">
      <c r="A9156" t="n">
        <v>70654</v>
      </c>
      <c r="B9156" s="38" t="n">
        <v>43</v>
      </c>
      <c r="C9156" s="7" t="n">
        <v>5</v>
      </c>
      <c r="D9156" s="7" t="n">
        <v>16</v>
      </c>
    </row>
    <row r="9157" spans="1:8">
      <c r="A9157" t="s">
        <v>4</v>
      </c>
      <c r="B9157" s="4" t="s">
        <v>5</v>
      </c>
      <c r="C9157" s="4" t="s">
        <v>10</v>
      </c>
      <c r="D9157" s="4" t="s">
        <v>13</v>
      </c>
      <c r="E9157" s="4" t="s">
        <v>13</v>
      </c>
      <c r="F9157" s="4" t="s">
        <v>6</v>
      </c>
    </row>
    <row r="9158" spans="1:8">
      <c r="A9158" t="n">
        <v>70661</v>
      </c>
      <c r="B9158" s="27" t="n">
        <v>47</v>
      </c>
      <c r="C9158" s="7" t="n">
        <v>5</v>
      </c>
      <c r="D9158" s="7" t="n">
        <v>0</v>
      </c>
      <c r="E9158" s="7" t="n">
        <v>0</v>
      </c>
      <c r="F9158" s="7" t="s">
        <v>175</v>
      </c>
    </row>
    <row r="9159" spans="1:8">
      <c r="A9159" t="s">
        <v>4</v>
      </c>
      <c r="B9159" s="4" t="s">
        <v>5</v>
      </c>
      <c r="C9159" s="4" t="s">
        <v>10</v>
      </c>
    </row>
    <row r="9160" spans="1:8">
      <c r="A9160" t="n">
        <v>70683</v>
      </c>
      <c r="B9160" s="32" t="n">
        <v>16</v>
      </c>
      <c r="C9160" s="7" t="n">
        <v>0</v>
      </c>
    </row>
    <row r="9161" spans="1:8">
      <c r="A9161" t="s">
        <v>4</v>
      </c>
      <c r="B9161" s="4" t="s">
        <v>5</v>
      </c>
      <c r="C9161" s="4" t="s">
        <v>10</v>
      </c>
      <c r="D9161" s="4" t="s">
        <v>13</v>
      </c>
      <c r="E9161" s="4" t="s">
        <v>6</v>
      </c>
      <c r="F9161" s="4" t="s">
        <v>24</v>
      </c>
      <c r="G9161" s="4" t="s">
        <v>24</v>
      </c>
      <c r="H9161" s="4" t="s">
        <v>24</v>
      </c>
    </row>
    <row r="9162" spans="1:8">
      <c r="A9162" t="n">
        <v>70686</v>
      </c>
      <c r="B9162" s="55" t="n">
        <v>48</v>
      </c>
      <c r="C9162" s="7" t="n">
        <v>5</v>
      </c>
      <c r="D9162" s="7" t="n">
        <v>0</v>
      </c>
      <c r="E9162" s="7" t="s">
        <v>54</v>
      </c>
      <c r="F9162" s="7" t="n">
        <v>0</v>
      </c>
      <c r="G9162" s="7" t="n">
        <v>1</v>
      </c>
      <c r="H9162" s="7" t="n">
        <v>0</v>
      </c>
    </row>
    <row r="9163" spans="1:8">
      <c r="A9163" t="s">
        <v>4</v>
      </c>
      <c r="B9163" s="4" t="s">
        <v>5</v>
      </c>
      <c r="C9163" s="4" t="s">
        <v>10</v>
      </c>
      <c r="D9163" s="4" t="s">
        <v>9</v>
      </c>
    </row>
    <row r="9164" spans="1:8">
      <c r="A9164" t="n">
        <v>70710</v>
      </c>
      <c r="B9164" s="38" t="n">
        <v>43</v>
      </c>
      <c r="C9164" s="7" t="n">
        <v>3</v>
      </c>
      <c r="D9164" s="7" t="n">
        <v>16</v>
      </c>
    </row>
    <row r="9165" spans="1:8">
      <c r="A9165" t="s">
        <v>4</v>
      </c>
      <c r="B9165" s="4" t="s">
        <v>5</v>
      </c>
      <c r="C9165" s="4" t="s">
        <v>10</v>
      </c>
      <c r="D9165" s="4" t="s">
        <v>13</v>
      </c>
      <c r="E9165" s="4" t="s">
        <v>13</v>
      </c>
      <c r="F9165" s="4" t="s">
        <v>6</v>
      </c>
    </row>
    <row r="9166" spans="1:8">
      <c r="A9166" t="n">
        <v>70717</v>
      </c>
      <c r="B9166" s="27" t="n">
        <v>47</v>
      </c>
      <c r="C9166" s="7" t="n">
        <v>3</v>
      </c>
      <c r="D9166" s="7" t="n">
        <v>0</v>
      </c>
      <c r="E9166" s="7" t="n">
        <v>0</v>
      </c>
      <c r="F9166" s="7" t="s">
        <v>175</v>
      </c>
    </row>
    <row r="9167" spans="1:8">
      <c r="A9167" t="s">
        <v>4</v>
      </c>
      <c r="B9167" s="4" t="s">
        <v>5</v>
      </c>
      <c r="C9167" s="4" t="s">
        <v>10</v>
      </c>
    </row>
    <row r="9168" spans="1:8">
      <c r="A9168" t="n">
        <v>70739</v>
      </c>
      <c r="B9168" s="32" t="n">
        <v>16</v>
      </c>
      <c r="C9168" s="7" t="n">
        <v>0</v>
      </c>
    </row>
    <row r="9169" spans="1:8">
      <c r="A9169" t="s">
        <v>4</v>
      </c>
      <c r="B9169" s="4" t="s">
        <v>5</v>
      </c>
      <c r="C9169" s="4" t="s">
        <v>10</v>
      </c>
      <c r="D9169" s="4" t="s">
        <v>13</v>
      </c>
      <c r="E9169" s="4" t="s">
        <v>6</v>
      </c>
      <c r="F9169" s="4" t="s">
        <v>24</v>
      </c>
      <c r="G9169" s="4" t="s">
        <v>24</v>
      </c>
      <c r="H9169" s="4" t="s">
        <v>24</v>
      </c>
    </row>
    <row r="9170" spans="1:8">
      <c r="A9170" t="n">
        <v>70742</v>
      </c>
      <c r="B9170" s="55" t="n">
        <v>48</v>
      </c>
      <c r="C9170" s="7" t="n">
        <v>3</v>
      </c>
      <c r="D9170" s="7" t="n">
        <v>0</v>
      </c>
      <c r="E9170" s="7" t="s">
        <v>54</v>
      </c>
      <c r="F9170" s="7" t="n">
        <v>0</v>
      </c>
      <c r="G9170" s="7" t="n">
        <v>1</v>
      </c>
      <c r="H9170" s="7" t="n">
        <v>0</v>
      </c>
    </row>
    <row r="9171" spans="1:8">
      <c r="A9171" t="s">
        <v>4</v>
      </c>
      <c r="B9171" s="4" t="s">
        <v>5</v>
      </c>
      <c r="C9171" s="4" t="s">
        <v>10</v>
      </c>
      <c r="D9171" s="4" t="s">
        <v>9</v>
      </c>
    </row>
    <row r="9172" spans="1:8">
      <c r="A9172" t="n">
        <v>70766</v>
      </c>
      <c r="B9172" s="38" t="n">
        <v>43</v>
      </c>
      <c r="C9172" s="7" t="n">
        <v>6</v>
      </c>
      <c r="D9172" s="7" t="n">
        <v>16</v>
      </c>
    </row>
    <row r="9173" spans="1:8">
      <c r="A9173" t="s">
        <v>4</v>
      </c>
      <c r="B9173" s="4" t="s">
        <v>5</v>
      </c>
      <c r="C9173" s="4" t="s">
        <v>10</v>
      </c>
      <c r="D9173" s="4" t="s">
        <v>13</v>
      </c>
      <c r="E9173" s="4" t="s">
        <v>13</v>
      </c>
      <c r="F9173" s="4" t="s">
        <v>6</v>
      </c>
    </row>
    <row r="9174" spans="1:8">
      <c r="A9174" t="n">
        <v>70773</v>
      </c>
      <c r="B9174" s="27" t="n">
        <v>47</v>
      </c>
      <c r="C9174" s="7" t="n">
        <v>6</v>
      </c>
      <c r="D9174" s="7" t="n">
        <v>0</v>
      </c>
      <c r="E9174" s="7" t="n">
        <v>0</v>
      </c>
      <c r="F9174" s="7" t="s">
        <v>175</v>
      </c>
    </row>
    <row r="9175" spans="1:8">
      <c r="A9175" t="s">
        <v>4</v>
      </c>
      <c r="B9175" s="4" t="s">
        <v>5</v>
      </c>
      <c r="C9175" s="4" t="s">
        <v>10</v>
      </c>
    </row>
    <row r="9176" spans="1:8">
      <c r="A9176" t="n">
        <v>70795</v>
      </c>
      <c r="B9176" s="32" t="n">
        <v>16</v>
      </c>
      <c r="C9176" s="7" t="n">
        <v>0</v>
      </c>
    </row>
    <row r="9177" spans="1:8">
      <c r="A9177" t="s">
        <v>4</v>
      </c>
      <c r="B9177" s="4" t="s">
        <v>5</v>
      </c>
      <c r="C9177" s="4" t="s">
        <v>10</v>
      </c>
      <c r="D9177" s="4" t="s">
        <v>13</v>
      </c>
      <c r="E9177" s="4" t="s">
        <v>6</v>
      </c>
      <c r="F9177" s="4" t="s">
        <v>24</v>
      </c>
      <c r="G9177" s="4" t="s">
        <v>24</v>
      </c>
      <c r="H9177" s="4" t="s">
        <v>24</v>
      </c>
    </row>
    <row r="9178" spans="1:8">
      <c r="A9178" t="n">
        <v>70798</v>
      </c>
      <c r="B9178" s="55" t="n">
        <v>48</v>
      </c>
      <c r="C9178" s="7" t="n">
        <v>6</v>
      </c>
      <c r="D9178" s="7" t="n">
        <v>0</v>
      </c>
      <c r="E9178" s="7" t="s">
        <v>54</v>
      </c>
      <c r="F9178" s="7" t="n">
        <v>0</v>
      </c>
      <c r="G9178" s="7" t="n">
        <v>1</v>
      </c>
      <c r="H9178" s="7" t="n">
        <v>0</v>
      </c>
    </row>
    <row r="9179" spans="1:8">
      <c r="A9179" t="s">
        <v>4</v>
      </c>
      <c r="B9179" s="4" t="s">
        <v>5</v>
      </c>
      <c r="C9179" s="4" t="s">
        <v>10</v>
      </c>
      <c r="D9179" s="4" t="s">
        <v>9</v>
      </c>
    </row>
    <row r="9180" spans="1:8">
      <c r="A9180" t="n">
        <v>70822</v>
      </c>
      <c r="B9180" s="38" t="n">
        <v>43</v>
      </c>
      <c r="C9180" s="7" t="n">
        <v>11</v>
      </c>
      <c r="D9180" s="7" t="n">
        <v>16</v>
      </c>
    </row>
    <row r="9181" spans="1:8">
      <c r="A9181" t="s">
        <v>4</v>
      </c>
      <c r="B9181" s="4" t="s">
        <v>5</v>
      </c>
      <c r="C9181" s="4" t="s">
        <v>10</v>
      </c>
      <c r="D9181" s="4" t="s">
        <v>13</v>
      </c>
      <c r="E9181" s="4" t="s">
        <v>13</v>
      </c>
      <c r="F9181" s="4" t="s">
        <v>6</v>
      </c>
    </row>
    <row r="9182" spans="1:8">
      <c r="A9182" t="n">
        <v>70829</v>
      </c>
      <c r="B9182" s="27" t="n">
        <v>47</v>
      </c>
      <c r="C9182" s="7" t="n">
        <v>11</v>
      </c>
      <c r="D9182" s="7" t="n">
        <v>0</v>
      </c>
      <c r="E9182" s="7" t="n">
        <v>0</v>
      </c>
      <c r="F9182" s="7" t="s">
        <v>175</v>
      </c>
    </row>
    <row r="9183" spans="1:8">
      <c r="A9183" t="s">
        <v>4</v>
      </c>
      <c r="B9183" s="4" t="s">
        <v>5</v>
      </c>
      <c r="C9183" s="4" t="s">
        <v>10</v>
      </c>
    </row>
    <row r="9184" spans="1:8">
      <c r="A9184" t="n">
        <v>70851</v>
      </c>
      <c r="B9184" s="32" t="n">
        <v>16</v>
      </c>
      <c r="C9184" s="7" t="n">
        <v>0</v>
      </c>
    </row>
    <row r="9185" spans="1:8">
      <c r="A9185" t="s">
        <v>4</v>
      </c>
      <c r="B9185" s="4" t="s">
        <v>5</v>
      </c>
      <c r="C9185" s="4" t="s">
        <v>10</v>
      </c>
      <c r="D9185" s="4" t="s">
        <v>13</v>
      </c>
      <c r="E9185" s="4" t="s">
        <v>6</v>
      </c>
      <c r="F9185" s="4" t="s">
        <v>24</v>
      </c>
      <c r="G9185" s="4" t="s">
        <v>24</v>
      </c>
      <c r="H9185" s="4" t="s">
        <v>24</v>
      </c>
    </row>
    <row r="9186" spans="1:8">
      <c r="A9186" t="n">
        <v>70854</v>
      </c>
      <c r="B9186" s="55" t="n">
        <v>48</v>
      </c>
      <c r="C9186" s="7" t="n">
        <v>11</v>
      </c>
      <c r="D9186" s="7" t="n">
        <v>0</v>
      </c>
      <c r="E9186" s="7" t="s">
        <v>54</v>
      </c>
      <c r="F9186" s="7" t="n">
        <v>0</v>
      </c>
      <c r="G9186" s="7" t="n">
        <v>1</v>
      </c>
      <c r="H9186" s="7" t="n">
        <v>0</v>
      </c>
    </row>
    <row r="9187" spans="1:8">
      <c r="A9187" t="s">
        <v>4</v>
      </c>
      <c r="B9187" s="4" t="s">
        <v>5</v>
      </c>
      <c r="C9187" s="4" t="s">
        <v>10</v>
      </c>
      <c r="D9187" s="4" t="s">
        <v>13</v>
      </c>
      <c r="E9187" s="4" t="s">
        <v>6</v>
      </c>
      <c r="F9187" s="4" t="s">
        <v>24</v>
      </c>
      <c r="G9187" s="4" t="s">
        <v>24</v>
      </c>
      <c r="H9187" s="4" t="s">
        <v>24</v>
      </c>
    </row>
    <row r="9188" spans="1:8">
      <c r="A9188" t="n">
        <v>70878</v>
      </c>
      <c r="B9188" s="55" t="n">
        <v>48</v>
      </c>
      <c r="C9188" s="7" t="n">
        <v>61489</v>
      </c>
      <c r="D9188" s="7" t="n">
        <v>0</v>
      </c>
      <c r="E9188" s="7" t="s">
        <v>54</v>
      </c>
      <c r="F9188" s="7" t="n">
        <v>0</v>
      </c>
      <c r="G9188" s="7" t="n">
        <v>1</v>
      </c>
      <c r="H9188" s="7" t="n">
        <v>0</v>
      </c>
    </row>
    <row r="9189" spans="1:8">
      <c r="A9189" t="s">
        <v>4</v>
      </c>
      <c r="B9189" s="4" t="s">
        <v>5</v>
      </c>
      <c r="C9189" s="4" t="s">
        <v>10</v>
      </c>
      <c r="D9189" s="4" t="s">
        <v>13</v>
      </c>
      <c r="E9189" s="4" t="s">
        <v>6</v>
      </c>
      <c r="F9189" s="4" t="s">
        <v>24</v>
      </c>
      <c r="G9189" s="4" t="s">
        <v>24</v>
      </c>
      <c r="H9189" s="4" t="s">
        <v>24</v>
      </c>
    </row>
    <row r="9190" spans="1:8">
      <c r="A9190" t="n">
        <v>70902</v>
      </c>
      <c r="B9190" s="55" t="n">
        <v>48</v>
      </c>
      <c r="C9190" s="7" t="n">
        <v>61490</v>
      </c>
      <c r="D9190" s="7" t="n">
        <v>0</v>
      </c>
      <c r="E9190" s="7" t="s">
        <v>54</v>
      </c>
      <c r="F9190" s="7" t="n">
        <v>0</v>
      </c>
      <c r="G9190" s="7" t="n">
        <v>1</v>
      </c>
      <c r="H9190" s="7" t="n">
        <v>0</v>
      </c>
    </row>
    <row r="9191" spans="1:8">
      <c r="A9191" t="s">
        <v>4</v>
      </c>
      <c r="B9191" s="4" t="s">
        <v>5</v>
      </c>
      <c r="C9191" s="4" t="s">
        <v>10</v>
      </c>
      <c r="D9191" s="4" t="s">
        <v>13</v>
      </c>
      <c r="E9191" s="4" t="s">
        <v>6</v>
      </c>
      <c r="F9191" s="4" t="s">
        <v>24</v>
      </c>
      <c r="G9191" s="4" t="s">
        <v>24</v>
      </c>
      <c r="H9191" s="4" t="s">
        <v>24</v>
      </c>
    </row>
    <row r="9192" spans="1:8">
      <c r="A9192" t="n">
        <v>70926</v>
      </c>
      <c r="B9192" s="55" t="n">
        <v>48</v>
      </c>
      <c r="C9192" s="7" t="n">
        <v>61488</v>
      </c>
      <c r="D9192" s="7" t="n">
        <v>0</v>
      </c>
      <c r="E9192" s="7" t="s">
        <v>54</v>
      </c>
      <c r="F9192" s="7" t="n">
        <v>0</v>
      </c>
      <c r="G9192" s="7" t="n">
        <v>1</v>
      </c>
      <c r="H9192" s="7" t="n">
        <v>0</v>
      </c>
    </row>
    <row r="9193" spans="1:8">
      <c r="A9193" t="s">
        <v>4</v>
      </c>
      <c r="B9193" s="4" t="s">
        <v>5</v>
      </c>
      <c r="C9193" s="4" t="s">
        <v>10</v>
      </c>
      <c r="D9193" s="4" t="s">
        <v>13</v>
      </c>
      <c r="E9193" s="4" t="s">
        <v>6</v>
      </c>
      <c r="F9193" s="4" t="s">
        <v>24</v>
      </c>
      <c r="G9193" s="4" t="s">
        <v>24</v>
      </c>
      <c r="H9193" s="4" t="s">
        <v>24</v>
      </c>
    </row>
    <row r="9194" spans="1:8">
      <c r="A9194" t="n">
        <v>70950</v>
      </c>
      <c r="B9194" s="55" t="n">
        <v>48</v>
      </c>
      <c r="C9194" s="7" t="n">
        <v>7032</v>
      </c>
      <c r="D9194" s="7" t="n">
        <v>0</v>
      </c>
      <c r="E9194" s="7" t="s">
        <v>54</v>
      </c>
      <c r="F9194" s="7" t="n">
        <v>0</v>
      </c>
      <c r="G9194" s="7" t="n">
        <v>1</v>
      </c>
      <c r="H9194" s="7" t="n">
        <v>0</v>
      </c>
    </row>
    <row r="9195" spans="1:8">
      <c r="A9195" t="s">
        <v>4</v>
      </c>
      <c r="B9195" s="4" t="s">
        <v>5</v>
      </c>
      <c r="C9195" s="4" t="s">
        <v>10</v>
      </c>
      <c r="D9195" s="4" t="s">
        <v>13</v>
      </c>
      <c r="E9195" s="4" t="s">
        <v>6</v>
      </c>
      <c r="F9195" s="4" t="s">
        <v>24</v>
      </c>
      <c r="G9195" s="4" t="s">
        <v>24</v>
      </c>
      <c r="H9195" s="4" t="s">
        <v>24</v>
      </c>
    </row>
    <row r="9196" spans="1:8">
      <c r="A9196" t="n">
        <v>70974</v>
      </c>
      <c r="B9196" s="55" t="n">
        <v>48</v>
      </c>
      <c r="C9196" s="7" t="n">
        <v>5</v>
      </c>
      <c r="D9196" s="7" t="n">
        <v>0</v>
      </c>
      <c r="E9196" s="7" t="s">
        <v>54</v>
      </c>
      <c r="F9196" s="7" t="n">
        <v>0</v>
      </c>
      <c r="G9196" s="7" t="n">
        <v>1</v>
      </c>
      <c r="H9196" s="7" t="n">
        <v>0</v>
      </c>
    </row>
    <row r="9197" spans="1:8">
      <c r="A9197" t="s">
        <v>4</v>
      </c>
      <c r="B9197" s="4" t="s">
        <v>5</v>
      </c>
      <c r="C9197" s="4" t="s">
        <v>10</v>
      </c>
      <c r="D9197" s="4" t="s">
        <v>13</v>
      </c>
      <c r="E9197" s="4" t="s">
        <v>6</v>
      </c>
      <c r="F9197" s="4" t="s">
        <v>24</v>
      </c>
      <c r="G9197" s="4" t="s">
        <v>24</v>
      </c>
      <c r="H9197" s="4" t="s">
        <v>24</v>
      </c>
    </row>
    <row r="9198" spans="1:8">
      <c r="A9198" t="n">
        <v>70998</v>
      </c>
      <c r="B9198" s="55" t="n">
        <v>48</v>
      </c>
      <c r="C9198" s="7" t="n">
        <v>3</v>
      </c>
      <c r="D9198" s="7" t="n">
        <v>0</v>
      </c>
      <c r="E9198" s="7" t="s">
        <v>54</v>
      </c>
      <c r="F9198" s="7" t="n">
        <v>0</v>
      </c>
      <c r="G9198" s="7" t="n">
        <v>1</v>
      </c>
      <c r="H9198" s="7" t="n">
        <v>0</v>
      </c>
    </row>
    <row r="9199" spans="1:8">
      <c r="A9199" t="s">
        <v>4</v>
      </c>
      <c r="B9199" s="4" t="s">
        <v>5</v>
      </c>
      <c r="C9199" s="4" t="s">
        <v>10</v>
      </c>
      <c r="D9199" s="4" t="s">
        <v>13</v>
      </c>
      <c r="E9199" s="4" t="s">
        <v>6</v>
      </c>
      <c r="F9199" s="4" t="s">
        <v>24</v>
      </c>
      <c r="G9199" s="4" t="s">
        <v>24</v>
      </c>
      <c r="H9199" s="4" t="s">
        <v>24</v>
      </c>
    </row>
    <row r="9200" spans="1:8">
      <c r="A9200" t="n">
        <v>71022</v>
      </c>
      <c r="B9200" s="55" t="n">
        <v>48</v>
      </c>
      <c r="C9200" s="7" t="n">
        <v>6</v>
      </c>
      <c r="D9200" s="7" t="n">
        <v>0</v>
      </c>
      <c r="E9200" s="7" t="s">
        <v>54</v>
      </c>
      <c r="F9200" s="7" t="n">
        <v>0</v>
      </c>
      <c r="G9200" s="7" t="n">
        <v>1</v>
      </c>
      <c r="H9200" s="7" t="n">
        <v>0</v>
      </c>
    </row>
    <row r="9201" spans="1:8">
      <c r="A9201" t="s">
        <v>4</v>
      </c>
      <c r="B9201" s="4" t="s">
        <v>5</v>
      </c>
      <c r="C9201" s="4" t="s">
        <v>10</v>
      </c>
      <c r="D9201" s="4" t="s">
        <v>13</v>
      </c>
      <c r="E9201" s="4" t="s">
        <v>6</v>
      </c>
      <c r="F9201" s="4" t="s">
        <v>24</v>
      </c>
      <c r="G9201" s="4" t="s">
        <v>24</v>
      </c>
      <c r="H9201" s="4" t="s">
        <v>24</v>
      </c>
    </row>
    <row r="9202" spans="1:8">
      <c r="A9202" t="n">
        <v>71046</v>
      </c>
      <c r="B9202" s="55" t="n">
        <v>48</v>
      </c>
      <c r="C9202" s="7" t="n">
        <v>11</v>
      </c>
      <c r="D9202" s="7" t="n">
        <v>0</v>
      </c>
      <c r="E9202" s="7" t="s">
        <v>54</v>
      </c>
      <c r="F9202" s="7" t="n">
        <v>0</v>
      </c>
      <c r="G9202" s="7" t="n">
        <v>1</v>
      </c>
      <c r="H9202" s="7" t="n">
        <v>0</v>
      </c>
    </row>
    <row r="9203" spans="1:8">
      <c r="A9203" t="s">
        <v>4</v>
      </c>
      <c r="B9203" s="4" t="s">
        <v>5</v>
      </c>
      <c r="C9203" s="4" t="s">
        <v>10</v>
      </c>
      <c r="D9203" s="4" t="s">
        <v>13</v>
      </c>
      <c r="E9203" s="4" t="s">
        <v>6</v>
      </c>
      <c r="F9203" s="4" t="s">
        <v>24</v>
      </c>
      <c r="G9203" s="4" t="s">
        <v>24</v>
      </c>
      <c r="H9203" s="4" t="s">
        <v>24</v>
      </c>
    </row>
    <row r="9204" spans="1:8">
      <c r="A9204" t="n">
        <v>71070</v>
      </c>
      <c r="B9204" s="55" t="n">
        <v>48</v>
      </c>
      <c r="C9204" s="7" t="n">
        <v>0</v>
      </c>
      <c r="D9204" s="7" t="n">
        <v>0</v>
      </c>
      <c r="E9204" s="7" t="s">
        <v>68</v>
      </c>
      <c r="F9204" s="7" t="n">
        <v>-1</v>
      </c>
      <c r="G9204" s="7" t="n">
        <v>1</v>
      </c>
      <c r="H9204" s="7" t="n">
        <v>1.40129846432482e-45</v>
      </c>
    </row>
    <row r="9205" spans="1:8">
      <c r="A9205" t="s">
        <v>4</v>
      </c>
      <c r="B9205" s="4" t="s">
        <v>5</v>
      </c>
      <c r="C9205" s="4" t="s">
        <v>10</v>
      </c>
      <c r="D9205" s="4" t="s">
        <v>13</v>
      </c>
      <c r="E9205" s="4" t="s">
        <v>13</v>
      </c>
      <c r="F9205" s="4" t="s">
        <v>6</v>
      </c>
    </row>
    <row r="9206" spans="1:8">
      <c r="A9206" t="n">
        <v>71095</v>
      </c>
      <c r="B9206" s="27" t="n">
        <v>47</v>
      </c>
      <c r="C9206" s="7" t="n">
        <v>1560</v>
      </c>
      <c r="D9206" s="7" t="n">
        <v>0</v>
      </c>
      <c r="E9206" s="7" t="n">
        <v>0</v>
      </c>
      <c r="F9206" s="7" t="s">
        <v>460</v>
      </c>
    </row>
    <row r="9207" spans="1:8">
      <c r="A9207" t="s">
        <v>4</v>
      </c>
      <c r="B9207" s="4" t="s">
        <v>5</v>
      </c>
      <c r="C9207" s="4" t="s">
        <v>10</v>
      </c>
      <c r="D9207" s="4" t="s">
        <v>13</v>
      </c>
      <c r="E9207" s="4" t="s">
        <v>13</v>
      </c>
      <c r="F9207" s="4" t="s">
        <v>6</v>
      </c>
    </row>
    <row r="9208" spans="1:8">
      <c r="A9208" t="n">
        <v>71111</v>
      </c>
      <c r="B9208" s="27" t="n">
        <v>47</v>
      </c>
      <c r="C9208" s="7" t="n">
        <v>1561</v>
      </c>
      <c r="D9208" s="7" t="n">
        <v>0</v>
      </c>
      <c r="E9208" s="7" t="n">
        <v>0</v>
      </c>
      <c r="F9208" s="7" t="s">
        <v>460</v>
      </c>
    </row>
    <row r="9209" spans="1:8">
      <c r="A9209" t="s">
        <v>4</v>
      </c>
      <c r="B9209" s="4" t="s">
        <v>5</v>
      </c>
      <c r="C9209" s="4" t="s">
        <v>10</v>
      </c>
      <c r="D9209" s="4" t="s">
        <v>13</v>
      </c>
      <c r="E9209" s="4" t="s">
        <v>13</v>
      </c>
      <c r="F9209" s="4" t="s">
        <v>6</v>
      </c>
    </row>
    <row r="9210" spans="1:8">
      <c r="A9210" t="n">
        <v>71127</v>
      </c>
      <c r="B9210" s="27" t="n">
        <v>47</v>
      </c>
      <c r="C9210" s="7" t="n">
        <v>1562</v>
      </c>
      <c r="D9210" s="7" t="n">
        <v>0</v>
      </c>
      <c r="E9210" s="7" t="n">
        <v>0</v>
      </c>
      <c r="F9210" s="7" t="s">
        <v>460</v>
      </c>
    </row>
    <row r="9211" spans="1:8">
      <c r="A9211" t="s">
        <v>4</v>
      </c>
      <c r="B9211" s="4" t="s">
        <v>5</v>
      </c>
      <c r="C9211" s="4" t="s">
        <v>13</v>
      </c>
      <c r="D9211" s="4" t="s">
        <v>10</v>
      </c>
      <c r="E9211" s="4" t="s">
        <v>24</v>
      </c>
      <c r="F9211" s="4" t="s">
        <v>24</v>
      </c>
      <c r="G9211" s="4" t="s">
        <v>24</v>
      </c>
    </row>
    <row r="9212" spans="1:8">
      <c r="A9212" t="n">
        <v>71143</v>
      </c>
      <c r="B9212" s="39" t="n">
        <v>45</v>
      </c>
      <c r="C9212" s="7" t="n">
        <v>15</v>
      </c>
      <c r="D9212" s="7" t="n">
        <v>7033</v>
      </c>
      <c r="E9212" s="7" t="n">
        <v>0</v>
      </c>
      <c r="F9212" s="7" t="n">
        <v>4.25</v>
      </c>
      <c r="G9212" s="7" t="n">
        <v>0</v>
      </c>
    </row>
    <row r="9213" spans="1:8">
      <c r="A9213" t="s">
        <v>4</v>
      </c>
      <c r="B9213" s="4" t="s">
        <v>5</v>
      </c>
      <c r="C9213" s="4" t="s">
        <v>13</v>
      </c>
      <c r="D9213" s="4" t="s">
        <v>13</v>
      </c>
      <c r="E9213" s="4" t="s">
        <v>24</v>
      </c>
      <c r="F9213" s="4" t="s">
        <v>24</v>
      </c>
      <c r="G9213" s="4" t="s">
        <v>24</v>
      </c>
      <c r="H9213" s="4" t="s">
        <v>10</v>
      </c>
      <c r="I9213" s="4" t="s">
        <v>13</v>
      </c>
    </row>
    <row r="9214" spans="1:8">
      <c r="A9214" t="n">
        <v>71159</v>
      </c>
      <c r="B9214" s="39" t="n">
        <v>45</v>
      </c>
      <c r="C9214" s="7" t="n">
        <v>4</v>
      </c>
      <c r="D9214" s="7" t="n">
        <v>3</v>
      </c>
      <c r="E9214" s="7" t="n">
        <v>31.0100002288818</v>
      </c>
      <c r="F9214" s="7" t="n">
        <v>9.64000034332275</v>
      </c>
      <c r="G9214" s="7" t="n">
        <v>16</v>
      </c>
      <c r="H9214" s="7" t="n">
        <v>0</v>
      </c>
      <c r="I9214" s="7" t="n">
        <v>0</v>
      </c>
    </row>
    <row r="9215" spans="1:8">
      <c r="A9215" t="s">
        <v>4</v>
      </c>
      <c r="B9215" s="4" t="s">
        <v>5</v>
      </c>
      <c r="C9215" s="4" t="s">
        <v>13</v>
      </c>
      <c r="D9215" s="4" t="s">
        <v>13</v>
      </c>
      <c r="E9215" s="4" t="s">
        <v>24</v>
      </c>
      <c r="F9215" s="4" t="s">
        <v>10</v>
      </c>
    </row>
    <row r="9216" spans="1:8">
      <c r="A9216" t="n">
        <v>71177</v>
      </c>
      <c r="B9216" s="39" t="n">
        <v>45</v>
      </c>
      <c r="C9216" s="7" t="n">
        <v>5</v>
      </c>
      <c r="D9216" s="7" t="n">
        <v>3</v>
      </c>
      <c r="E9216" s="7" t="n">
        <v>7.69999980926514</v>
      </c>
      <c r="F9216" s="7" t="n">
        <v>0</v>
      </c>
    </row>
    <row r="9217" spans="1:9">
      <c r="A9217" t="s">
        <v>4</v>
      </c>
      <c r="B9217" s="4" t="s">
        <v>5</v>
      </c>
      <c r="C9217" s="4" t="s">
        <v>13</v>
      </c>
      <c r="D9217" s="4" t="s">
        <v>13</v>
      </c>
      <c r="E9217" s="4" t="s">
        <v>24</v>
      </c>
      <c r="F9217" s="4" t="s">
        <v>10</v>
      </c>
    </row>
    <row r="9218" spans="1:9">
      <c r="A9218" t="n">
        <v>71186</v>
      </c>
      <c r="B9218" s="39" t="n">
        <v>45</v>
      </c>
      <c r="C9218" s="7" t="n">
        <v>11</v>
      </c>
      <c r="D9218" s="7" t="n">
        <v>3</v>
      </c>
      <c r="E9218" s="7" t="n">
        <v>39.4000015258789</v>
      </c>
      <c r="F9218" s="7" t="n">
        <v>0</v>
      </c>
    </row>
    <row r="9219" spans="1:9">
      <c r="A9219" t="s">
        <v>4</v>
      </c>
      <c r="B9219" s="4" t="s">
        <v>5</v>
      </c>
      <c r="C9219" s="4" t="s">
        <v>13</v>
      </c>
      <c r="D9219" s="4" t="s">
        <v>13</v>
      </c>
      <c r="E9219" s="4" t="s">
        <v>24</v>
      </c>
      <c r="F9219" s="4" t="s">
        <v>24</v>
      </c>
      <c r="G9219" s="4" t="s">
        <v>24</v>
      </c>
      <c r="H9219" s="4" t="s">
        <v>10</v>
      </c>
      <c r="I9219" s="4" t="s">
        <v>13</v>
      </c>
    </row>
    <row r="9220" spans="1:9">
      <c r="A9220" t="n">
        <v>71195</v>
      </c>
      <c r="B9220" s="39" t="n">
        <v>45</v>
      </c>
      <c r="C9220" s="7" t="n">
        <v>4</v>
      </c>
      <c r="D9220" s="7" t="n">
        <v>3</v>
      </c>
      <c r="E9220" s="7" t="n">
        <v>20.1599998474121</v>
      </c>
      <c r="F9220" s="7" t="n">
        <v>327.549987792969</v>
      </c>
      <c r="G9220" s="7" t="n">
        <v>16</v>
      </c>
      <c r="H9220" s="7" t="n">
        <v>8000</v>
      </c>
      <c r="I9220" s="7" t="n">
        <v>1</v>
      </c>
    </row>
    <row r="9221" spans="1:9">
      <c r="A9221" t="s">
        <v>4</v>
      </c>
      <c r="B9221" s="4" t="s">
        <v>5</v>
      </c>
      <c r="C9221" s="4" t="s">
        <v>13</v>
      </c>
      <c r="D9221" s="4" t="s">
        <v>13</v>
      </c>
      <c r="E9221" s="4" t="s">
        <v>24</v>
      </c>
      <c r="F9221" s="4" t="s">
        <v>10</v>
      </c>
    </row>
    <row r="9222" spans="1:9">
      <c r="A9222" t="n">
        <v>71213</v>
      </c>
      <c r="B9222" s="39" t="n">
        <v>45</v>
      </c>
      <c r="C9222" s="7" t="n">
        <v>5</v>
      </c>
      <c r="D9222" s="7" t="n">
        <v>3</v>
      </c>
      <c r="E9222" s="7" t="n">
        <v>16</v>
      </c>
      <c r="F9222" s="7" t="n">
        <v>8000</v>
      </c>
    </row>
    <row r="9223" spans="1:9">
      <c r="A9223" t="s">
        <v>4</v>
      </c>
      <c r="B9223" s="4" t="s">
        <v>5</v>
      </c>
      <c r="C9223" s="4" t="s">
        <v>10</v>
      </c>
      <c r="D9223" s="4" t="s">
        <v>13</v>
      </c>
    </row>
    <row r="9224" spans="1:9">
      <c r="A9224" t="n">
        <v>71222</v>
      </c>
      <c r="B9224" s="69" t="n">
        <v>96</v>
      </c>
      <c r="C9224" s="7" t="n">
        <v>7033</v>
      </c>
      <c r="D9224" s="7" t="n">
        <v>1</v>
      </c>
    </row>
    <row r="9225" spans="1:9">
      <c r="A9225" t="s">
        <v>4</v>
      </c>
      <c r="B9225" s="4" t="s">
        <v>5</v>
      </c>
      <c r="C9225" s="4" t="s">
        <v>10</v>
      </c>
      <c r="D9225" s="4" t="s">
        <v>13</v>
      </c>
      <c r="E9225" s="4" t="s">
        <v>24</v>
      </c>
      <c r="F9225" s="4" t="s">
        <v>24</v>
      </c>
      <c r="G9225" s="4" t="s">
        <v>24</v>
      </c>
    </row>
    <row r="9226" spans="1:9">
      <c r="A9226" t="n">
        <v>71226</v>
      </c>
      <c r="B9226" s="69" t="n">
        <v>96</v>
      </c>
      <c r="C9226" s="7" t="n">
        <v>7033</v>
      </c>
      <c r="D9226" s="7" t="n">
        <v>2</v>
      </c>
      <c r="E9226" s="7" t="n">
        <v>-45.9599990844727</v>
      </c>
      <c r="F9226" s="7" t="n">
        <v>25.0599994659424</v>
      </c>
      <c r="G9226" s="7" t="n">
        <v>-88.7900009155273</v>
      </c>
    </row>
    <row r="9227" spans="1:9">
      <c r="A9227" t="s">
        <v>4</v>
      </c>
      <c r="B9227" s="4" t="s">
        <v>5</v>
      </c>
      <c r="C9227" s="4" t="s">
        <v>10</v>
      </c>
      <c r="D9227" s="4" t="s">
        <v>13</v>
      </c>
      <c r="E9227" s="4" t="s">
        <v>24</v>
      </c>
      <c r="F9227" s="4" t="s">
        <v>24</v>
      </c>
      <c r="G9227" s="4" t="s">
        <v>24</v>
      </c>
    </row>
    <row r="9228" spans="1:9">
      <c r="A9228" t="n">
        <v>71242</v>
      </c>
      <c r="B9228" s="69" t="n">
        <v>96</v>
      </c>
      <c r="C9228" s="7" t="n">
        <v>7033</v>
      </c>
      <c r="D9228" s="7" t="n">
        <v>2</v>
      </c>
      <c r="E9228" s="7" t="n">
        <v>-40.9199981689453</v>
      </c>
      <c r="F9228" s="7" t="n">
        <v>17.3500003814697</v>
      </c>
      <c r="G9228" s="7" t="n">
        <v>-120.910003662109</v>
      </c>
    </row>
    <row r="9229" spans="1:9">
      <c r="A9229" t="s">
        <v>4</v>
      </c>
      <c r="B9229" s="4" t="s">
        <v>5</v>
      </c>
      <c r="C9229" s="4" t="s">
        <v>10</v>
      </c>
      <c r="D9229" s="4" t="s">
        <v>13</v>
      </c>
      <c r="E9229" s="4" t="s">
        <v>24</v>
      </c>
      <c r="F9229" s="4" t="s">
        <v>24</v>
      </c>
      <c r="G9229" s="4" t="s">
        <v>24</v>
      </c>
    </row>
    <row r="9230" spans="1:9">
      <c r="A9230" t="n">
        <v>71258</v>
      </c>
      <c r="B9230" s="69" t="n">
        <v>96</v>
      </c>
      <c r="C9230" s="7" t="n">
        <v>7033</v>
      </c>
      <c r="D9230" s="7" t="n">
        <v>2</v>
      </c>
      <c r="E9230" s="7" t="n">
        <v>-24.6900005340576</v>
      </c>
      <c r="F9230" s="7" t="n">
        <v>13.8999996185303</v>
      </c>
      <c r="G9230" s="7" t="n">
        <v>-146.259994506836</v>
      </c>
    </row>
    <row r="9231" spans="1:9">
      <c r="A9231" t="s">
        <v>4</v>
      </c>
      <c r="B9231" s="4" t="s">
        <v>5</v>
      </c>
      <c r="C9231" s="4" t="s">
        <v>10</v>
      </c>
      <c r="D9231" s="4" t="s">
        <v>13</v>
      </c>
      <c r="E9231" s="4" t="s">
        <v>24</v>
      </c>
      <c r="F9231" s="4" t="s">
        <v>24</v>
      </c>
      <c r="G9231" s="4" t="s">
        <v>24</v>
      </c>
    </row>
    <row r="9232" spans="1:9">
      <c r="A9232" t="n">
        <v>71274</v>
      </c>
      <c r="B9232" s="69" t="n">
        <v>96</v>
      </c>
      <c r="C9232" s="7" t="n">
        <v>7033</v>
      </c>
      <c r="D9232" s="7" t="n">
        <v>2</v>
      </c>
      <c r="E9232" s="7" t="n">
        <v>-13.6199998855591</v>
      </c>
      <c r="F9232" s="7" t="n">
        <v>11.4200000762939</v>
      </c>
      <c r="G9232" s="7" t="n">
        <v>-156.5</v>
      </c>
    </row>
    <row r="9233" spans="1:9">
      <c r="A9233" t="s">
        <v>4</v>
      </c>
      <c r="B9233" s="4" t="s">
        <v>5</v>
      </c>
      <c r="C9233" s="4" t="s">
        <v>10</v>
      </c>
      <c r="D9233" s="4" t="s">
        <v>13</v>
      </c>
      <c r="E9233" s="4" t="s">
        <v>24</v>
      </c>
      <c r="F9233" s="4" t="s">
        <v>24</v>
      </c>
      <c r="G9233" s="4" t="s">
        <v>24</v>
      </c>
    </row>
    <row r="9234" spans="1:9">
      <c r="A9234" t="n">
        <v>71290</v>
      </c>
      <c r="B9234" s="69" t="n">
        <v>96</v>
      </c>
      <c r="C9234" s="7" t="n">
        <v>7033</v>
      </c>
      <c r="D9234" s="7" t="n">
        <v>2</v>
      </c>
      <c r="E9234" s="7" t="n">
        <v>7.17000007629395</v>
      </c>
      <c r="F9234" s="7" t="n">
        <v>9.42000007629395</v>
      </c>
      <c r="G9234" s="7" t="n">
        <v>-173.309997558594</v>
      </c>
    </row>
    <row r="9235" spans="1:9">
      <c r="A9235" t="s">
        <v>4</v>
      </c>
      <c r="B9235" s="4" t="s">
        <v>5</v>
      </c>
      <c r="C9235" s="4" t="s">
        <v>10</v>
      </c>
      <c r="D9235" s="4" t="s">
        <v>13</v>
      </c>
      <c r="E9235" s="4" t="s">
        <v>9</v>
      </c>
      <c r="F9235" s="4" t="s">
        <v>13</v>
      </c>
      <c r="G9235" s="4" t="s">
        <v>10</v>
      </c>
    </row>
    <row r="9236" spans="1:9">
      <c r="A9236" t="n">
        <v>71306</v>
      </c>
      <c r="B9236" s="69" t="n">
        <v>96</v>
      </c>
      <c r="C9236" s="7" t="n">
        <v>7033</v>
      </c>
      <c r="D9236" s="7" t="n">
        <v>0</v>
      </c>
      <c r="E9236" s="7" t="n">
        <v>1106247680</v>
      </c>
      <c r="F9236" s="7" t="n">
        <v>0</v>
      </c>
      <c r="G9236" s="7" t="n">
        <v>0</v>
      </c>
    </row>
    <row r="9237" spans="1:9">
      <c r="A9237" t="s">
        <v>4</v>
      </c>
      <c r="B9237" s="4" t="s">
        <v>5</v>
      </c>
      <c r="C9237" s="4" t="s">
        <v>13</v>
      </c>
      <c r="D9237" s="4" t="s">
        <v>10</v>
      </c>
      <c r="E9237" s="4" t="s">
        <v>10</v>
      </c>
      <c r="F9237" s="4" t="s">
        <v>9</v>
      </c>
    </row>
    <row r="9238" spans="1:9">
      <c r="A9238" t="n">
        <v>71317</v>
      </c>
      <c r="B9238" s="40" t="n">
        <v>84</v>
      </c>
      <c r="C9238" s="7" t="n">
        <v>0</v>
      </c>
      <c r="D9238" s="7" t="n">
        <v>1</v>
      </c>
      <c r="E9238" s="7" t="n">
        <v>0</v>
      </c>
      <c r="F9238" s="7" t="n">
        <v>1060320051</v>
      </c>
    </row>
    <row r="9239" spans="1:9">
      <c r="A9239" t="s">
        <v>4</v>
      </c>
      <c r="B9239" s="4" t="s">
        <v>5</v>
      </c>
      <c r="C9239" s="4" t="s">
        <v>13</v>
      </c>
      <c r="D9239" s="4" t="s">
        <v>10</v>
      </c>
      <c r="E9239" s="4" t="s">
        <v>24</v>
      </c>
    </row>
    <row r="9240" spans="1:9">
      <c r="A9240" t="n">
        <v>71327</v>
      </c>
      <c r="B9240" s="22" t="n">
        <v>58</v>
      </c>
      <c r="C9240" s="7" t="n">
        <v>100</v>
      </c>
      <c r="D9240" s="7" t="n">
        <v>1000</v>
      </c>
      <c r="E9240" s="7" t="n">
        <v>1</v>
      </c>
    </row>
    <row r="9241" spans="1:9">
      <c r="A9241" t="s">
        <v>4</v>
      </c>
      <c r="B9241" s="4" t="s">
        <v>5</v>
      </c>
      <c r="C9241" s="4" t="s">
        <v>13</v>
      </c>
      <c r="D9241" s="4" t="s">
        <v>10</v>
      </c>
    </row>
    <row r="9242" spans="1:9">
      <c r="A9242" t="n">
        <v>71335</v>
      </c>
      <c r="B9242" s="22" t="n">
        <v>58</v>
      </c>
      <c r="C9242" s="7" t="n">
        <v>255</v>
      </c>
      <c r="D9242" s="7" t="n">
        <v>0</v>
      </c>
    </row>
    <row r="9243" spans="1:9">
      <c r="A9243" t="s">
        <v>4</v>
      </c>
      <c r="B9243" s="4" t="s">
        <v>5</v>
      </c>
      <c r="C9243" s="4" t="s">
        <v>10</v>
      </c>
    </row>
    <row r="9244" spans="1:9">
      <c r="A9244" t="n">
        <v>71339</v>
      </c>
      <c r="B9244" s="32" t="n">
        <v>16</v>
      </c>
      <c r="C9244" s="7" t="n">
        <v>4500</v>
      </c>
    </row>
    <row r="9245" spans="1:9">
      <c r="A9245" t="s">
        <v>4</v>
      </c>
      <c r="B9245" s="4" t="s">
        <v>5</v>
      </c>
      <c r="C9245" s="4" t="s">
        <v>10</v>
      </c>
      <c r="D9245" s="4" t="s">
        <v>13</v>
      </c>
      <c r="E9245" s="4" t="s">
        <v>13</v>
      </c>
      <c r="F9245" s="4" t="s">
        <v>6</v>
      </c>
    </row>
    <row r="9246" spans="1:9">
      <c r="A9246" t="n">
        <v>71342</v>
      </c>
      <c r="B9246" s="27" t="n">
        <v>47</v>
      </c>
      <c r="C9246" s="7" t="n">
        <v>7033</v>
      </c>
      <c r="D9246" s="7" t="n">
        <v>0</v>
      </c>
      <c r="E9246" s="7" t="n">
        <v>0</v>
      </c>
      <c r="F9246" s="7" t="s">
        <v>625</v>
      </c>
    </row>
    <row r="9247" spans="1:9">
      <c r="A9247" t="s">
        <v>4</v>
      </c>
      <c r="B9247" s="4" t="s">
        <v>5</v>
      </c>
      <c r="C9247" s="4" t="s">
        <v>13</v>
      </c>
      <c r="D9247" s="4" t="s">
        <v>10</v>
      </c>
      <c r="E9247" s="4" t="s">
        <v>24</v>
      </c>
      <c r="F9247" s="4" t="s">
        <v>10</v>
      </c>
      <c r="G9247" s="4" t="s">
        <v>9</v>
      </c>
      <c r="H9247" s="4" t="s">
        <v>9</v>
      </c>
      <c r="I9247" s="4" t="s">
        <v>10</v>
      </c>
      <c r="J9247" s="4" t="s">
        <v>10</v>
      </c>
      <c r="K9247" s="4" t="s">
        <v>9</v>
      </c>
      <c r="L9247" s="4" t="s">
        <v>9</v>
      </c>
      <c r="M9247" s="4" t="s">
        <v>9</v>
      </c>
      <c r="N9247" s="4" t="s">
        <v>9</v>
      </c>
      <c r="O9247" s="4" t="s">
        <v>6</v>
      </c>
    </row>
    <row r="9248" spans="1:9">
      <c r="A9248" t="n">
        <v>71358</v>
      </c>
      <c r="B9248" s="15" t="n">
        <v>50</v>
      </c>
      <c r="C9248" s="7" t="n">
        <v>0</v>
      </c>
      <c r="D9248" s="7" t="n">
        <v>4400</v>
      </c>
      <c r="E9248" s="7" t="n">
        <v>1</v>
      </c>
      <c r="F9248" s="7" t="n">
        <v>0</v>
      </c>
      <c r="G9248" s="7" t="n">
        <v>0</v>
      </c>
      <c r="H9248" s="7" t="n">
        <v>-1073741824</v>
      </c>
      <c r="I9248" s="7" t="n">
        <v>1</v>
      </c>
      <c r="J9248" s="7" t="n">
        <v>7033</v>
      </c>
      <c r="K9248" s="7" t="n">
        <v>0</v>
      </c>
      <c r="L9248" s="7" t="n">
        <v>0</v>
      </c>
      <c r="M9248" s="7" t="n">
        <v>0</v>
      </c>
      <c r="N9248" s="7" t="n">
        <v>1128792064</v>
      </c>
      <c r="O9248" s="7" t="s">
        <v>12</v>
      </c>
    </row>
    <row r="9249" spans="1:15">
      <c r="A9249" t="s">
        <v>4</v>
      </c>
      <c r="B9249" s="4" t="s">
        <v>5</v>
      </c>
      <c r="C9249" s="4" t="s">
        <v>13</v>
      </c>
      <c r="D9249" s="4" t="s">
        <v>10</v>
      </c>
      <c r="E9249" s="4" t="s">
        <v>24</v>
      </c>
      <c r="F9249" s="4" t="s">
        <v>10</v>
      </c>
      <c r="G9249" s="4" t="s">
        <v>9</v>
      </c>
      <c r="H9249" s="4" t="s">
        <v>9</v>
      </c>
      <c r="I9249" s="4" t="s">
        <v>10</v>
      </c>
      <c r="J9249" s="4" t="s">
        <v>10</v>
      </c>
      <c r="K9249" s="4" t="s">
        <v>9</v>
      </c>
      <c r="L9249" s="4" t="s">
        <v>9</v>
      </c>
      <c r="M9249" s="4" t="s">
        <v>9</v>
      </c>
      <c r="N9249" s="4" t="s">
        <v>9</v>
      </c>
      <c r="O9249" s="4" t="s">
        <v>6</v>
      </c>
    </row>
    <row r="9250" spans="1:15">
      <c r="A9250" t="n">
        <v>71397</v>
      </c>
      <c r="B9250" s="15" t="n">
        <v>50</v>
      </c>
      <c r="C9250" s="7" t="n">
        <v>0</v>
      </c>
      <c r="D9250" s="7" t="n">
        <v>8120</v>
      </c>
      <c r="E9250" s="7" t="n">
        <v>1</v>
      </c>
      <c r="F9250" s="7" t="n">
        <v>2000</v>
      </c>
      <c r="G9250" s="7" t="n">
        <v>0</v>
      </c>
      <c r="H9250" s="7" t="n">
        <v>0</v>
      </c>
      <c r="I9250" s="7" t="n">
        <v>1</v>
      </c>
      <c r="J9250" s="7" t="n">
        <v>0</v>
      </c>
      <c r="K9250" s="7" t="n">
        <v>0</v>
      </c>
      <c r="L9250" s="7" t="n">
        <v>0</v>
      </c>
      <c r="M9250" s="7" t="n">
        <v>0</v>
      </c>
      <c r="N9250" s="7" t="n">
        <v>1097859072</v>
      </c>
      <c r="O9250" s="7" t="s">
        <v>12</v>
      </c>
    </row>
    <row r="9251" spans="1:15">
      <c r="A9251" t="s">
        <v>4</v>
      </c>
      <c r="B9251" s="4" t="s">
        <v>5</v>
      </c>
      <c r="C9251" s="4" t="s">
        <v>10</v>
      </c>
    </row>
    <row r="9252" spans="1:15">
      <c r="A9252" t="n">
        <v>71436</v>
      </c>
      <c r="B9252" s="32" t="n">
        <v>16</v>
      </c>
      <c r="C9252" s="7" t="n">
        <v>200</v>
      </c>
    </row>
    <row r="9253" spans="1:15">
      <c r="A9253" t="s">
        <v>4</v>
      </c>
      <c r="B9253" s="4" t="s">
        <v>5</v>
      </c>
      <c r="C9253" s="4" t="s">
        <v>13</v>
      </c>
      <c r="D9253" s="4" t="s">
        <v>10</v>
      </c>
      <c r="E9253" s="4" t="s">
        <v>24</v>
      </c>
    </row>
    <row r="9254" spans="1:15">
      <c r="A9254" t="n">
        <v>71439</v>
      </c>
      <c r="B9254" s="22" t="n">
        <v>58</v>
      </c>
      <c r="C9254" s="7" t="n">
        <v>101</v>
      </c>
      <c r="D9254" s="7" t="n">
        <v>500</v>
      </c>
      <c r="E9254" s="7" t="n">
        <v>1</v>
      </c>
    </row>
    <row r="9255" spans="1:15">
      <c r="A9255" t="s">
        <v>4</v>
      </c>
      <c r="B9255" s="4" t="s">
        <v>5</v>
      </c>
      <c r="C9255" s="4" t="s">
        <v>13</v>
      </c>
      <c r="D9255" s="4" t="s">
        <v>10</v>
      </c>
    </row>
    <row r="9256" spans="1:15">
      <c r="A9256" t="n">
        <v>71447</v>
      </c>
      <c r="B9256" s="22" t="n">
        <v>58</v>
      </c>
      <c r="C9256" s="7" t="n">
        <v>254</v>
      </c>
      <c r="D9256" s="7" t="n">
        <v>0</v>
      </c>
    </row>
    <row r="9257" spans="1:15">
      <c r="A9257" t="s">
        <v>4</v>
      </c>
      <c r="B9257" s="4" t="s">
        <v>5</v>
      </c>
      <c r="C9257" s="4" t="s">
        <v>13</v>
      </c>
    </row>
    <row r="9258" spans="1:15">
      <c r="A9258" t="n">
        <v>71451</v>
      </c>
      <c r="B9258" s="39" t="n">
        <v>45</v>
      </c>
      <c r="C9258" s="7" t="n">
        <v>16</v>
      </c>
    </row>
    <row r="9259" spans="1:15">
      <c r="A9259" t="s">
        <v>4</v>
      </c>
      <c r="B9259" s="4" t="s">
        <v>5</v>
      </c>
      <c r="C9259" s="4" t="s">
        <v>10</v>
      </c>
      <c r="D9259" s="4" t="s">
        <v>13</v>
      </c>
    </row>
    <row r="9260" spans="1:15">
      <c r="A9260" t="n">
        <v>71453</v>
      </c>
      <c r="B9260" s="70" t="n">
        <v>56</v>
      </c>
      <c r="C9260" s="7" t="n">
        <v>7033</v>
      </c>
      <c r="D9260" s="7" t="n">
        <v>1</v>
      </c>
    </row>
    <row r="9261" spans="1:15">
      <c r="A9261" t="s">
        <v>4</v>
      </c>
      <c r="B9261" s="4" t="s">
        <v>5</v>
      </c>
      <c r="C9261" s="4" t="s">
        <v>13</v>
      </c>
      <c r="D9261" s="4" t="s">
        <v>13</v>
      </c>
      <c r="E9261" s="4" t="s">
        <v>24</v>
      </c>
      <c r="F9261" s="4" t="s">
        <v>24</v>
      </c>
      <c r="G9261" s="4" t="s">
        <v>24</v>
      </c>
      <c r="H9261" s="4" t="s">
        <v>10</v>
      </c>
    </row>
    <row r="9262" spans="1:15">
      <c r="A9262" t="n">
        <v>71457</v>
      </c>
      <c r="B9262" s="39" t="n">
        <v>45</v>
      </c>
      <c r="C9262" s="7" t="n">
        <v>2</v>
      </c>
      <c r="D9262" s="7" t="n">
        <v>3</v>
      </c>
      <c r="E9262" s="7" t="n">
        <v>13.3100004196167</v>
      </c>
      <c r="F9262" s="7" t="n">
        <v>9.15999984741211</v>
      </c>
      <c r="G9262" s="7" t="n">
        <v>-178.259994506836</v>
      </c>
      <c r="H9262" s="7" t="n">
        <v>0</v>
      </c>
    </row>
    <row r="9263" spans="1:15">
      <c r="A9263" t="s">
        <v>4</v>
      </c>
      <c r="B9263" s="4" t="s">
        <v>5</v>
      </c>
      <c r="C9263" s="4" t="s">
        <v>13</v>
      </c>
      <c r="D9263" s="4" t="s">
        <v>13</v>
      </c>
      <c r="E9263" s="4" t="s">
        <v>24</v>
      </c>
      <c r="F9263" s="4" t="s">
        <v>24</v>
      </c>
      <c r="G9263" s="4" t="s">
        <v>24</v>
      </c>
      <c r="H9263" s="4" t="s">
        <v>10</v>
      </c>
      <c r="I9263" s="4" t="s">
        <v>13</v>
      </c>
    </row>
    <row r="9264" spans="1:15">
      <c r="A9264" t="n">
        <v>71474</v>
      </c>
      <c r="B9264" s="39" t="n">
        <v>45</v>
      </c>
      <c r="C9264" s="7" t="n">
        <v>4</v>
      </c>
      <c r="D9264" s="7" t="n">
        <v>3</v>
      </c>
      <c r="E9264" s="7" t="n">
        <v>345.709991455078</v>
      </c>
      <c r="F9264" s="7" t="n">
        <v>100.959999084473</v>
      </c>
      <c r="G9264" s="7" t="n">
        <v>6</v>
      </c>
      <c r="H9264" s="7" t="n">
        <v>0</v>
      </c>
      <c r="I9264" s="7" t="n">
        <v>1</v>
      </c>
    </row>
    <row r="9265" spans="1:15">
      <c r="A9265" t="s">
        <v>4</v>
      </c>
      <c r="B9265" s="4" t="s">
        <v>5</v>
      </c>
      <c r="C9265" s="4" t="s">
        <v>13</v>
      </c>
      <c r="D9265" s="4" t="s">
        <v>13</v>
      </c>
      <c r="E9265" s="4" t="s">
        <v>24</v>
      </c>
      <c r="F9265" s="4" t="s">
        <v>10</v>
      </c>
    </row>
    <row r="9266" spans="1:15">
      <c r="A9266" t="n">
        <v>71492</v>
      </c>
      <c r="B9266" s="39" t="n">
        <v>45</v>
      </c>
      <c r="C9266" s="7" t="n">
        <v>5</v>
      </c>
      <c r="D9266" s="7" t="n">
        <v>3</v>
      </c>
      <c r="E9266" s="7" t="n">
        <v>6.09999990463257</v>
      </c>
      <c r="F9266" s="7" t="n">
        <v>0</v>
      </c>
    </row>
    <row r="9267" spans="1:15">
      <c r="A9267" t="s">
        <v>4</v>
      </c>
      <c r="B9267" s="4" t="s">
        <v>5</v>
      </c>
      <c r="C9267" s="4" t="s">
        <v>13</v>
      </c>
      <c r="D9267" s="4" t="s">
        <v>13</v>
      </c>
      <c r="E9267" s="4" t="s">
        <v>24</v>
      </c>
      <c r="F9267" s="4" t="s">
        <v>10</v>
      </c>
    </row>
    <row r="9268" spans="1:15">
      <c r="A9268" t="n">
        <v>71501</v>
      </c>
      <c r="B9268" s="39" t="n">
        <v>45</v>
      </c>
      <c r="C9268" s="7" t="n">
        <v>11</v>
      </c>
      <c r="D9268" s="7" t="n">
        <v>3</v>
      </c>
      <c r="E9268" s="7" t="n">
        <v>39.4000015258789</v>
      </c>
      <c r="F9268" s="7" t="n">
        <v>0</v>
      </c>
    </row>
    <row r="9269" spans="1:15">
      <c r="A9269" t="s">
        <v>4</v>
      </c>
      <c r="B9269" s="4" t="s">
        <v>5</v>
      </c>
      <c r="C9269" s="4" t="s">
        <v>13</v>
      </c>
      <c r="D9269" s="4" t="s">
        <v>13</v>
      </c>
      <c r="E9269" s="4" t="s">
        <v>24</v>
      </c>
      <c r="F9269" s="4" t="s">
        <v>24</v>
      </c>
      <c r="G9269" s="4" t="s">
        <v>24</v>
      </c>
      <c r="H9269" s="4" t="s">
        <v>10</v>
      </c>
    </row>
    <row r="9270" spans="1:15">
      <c r="A9270" t="n">
        <v>71510</v>
      </c>
      <c r="B9270" s="39" t="n">
        <v>45</v>
      </c>
      <c r="C9270" s="7" t="n">
        <v>2</v>
      </c>
      <c r="D9270" s="7" t="n">
        <v>3</v>
      </c>
      <c r="E9270" s="7" t="n">
        <v>13.3100004196167</v>
      </c>
      <c r="F9270" s="7" t="n">
        <v>10.4799995422363</v>
      </c>
      <c r="G9270" s="7" t="n">
        <v>-178.259994506836</v>
      </c>
      <c r="H9270" s="7" t="n">
        <v>4500</v>
      </c>
    </row>
    <row r="9271" spans="1:15">
      <c r="A9271" t="s">
        <v>4</v>
      </c>
      <c r="B9271" s="4" t="s">
        <v>5</v>
      </c>
      <c r="C9271" s="4" t="s">
        <v>13</v>
      </c>
      <c r="D9271" s="4" t="s">
        <v>13</v>
      </c>
      <c r="E9271" s="4" t="s">
        <v>24</v>
      </c>
      <c r="F9271" s="4" t="s">
        <v>24</v>
      </c>
      <c r="G9271" s="4" t="s">
        <v>24</v>
      </c>
      <c r="H9271" s="4" t="s">
        <v>10</v>
      </c>
      <c r="I9271" s="4" t="s">
        <v>13</v>
      </c>
    </row>
    <row r="9272" spans="1:15">
      <c r="A9272" t="n">
        <v>71527</v>
      </c>
      <c r="B9272" s="39" t="n">
        <v>45</v>
      </c>
      <c r="C9272" s="7" t="n">
        <v>4</v>
      </c>
      <c r="D9272" s="7" t="n">
        <v>3</v>
      </c>
      <c r="E9272" s="7" t="n">
        <v>342.109985351563</v>
      </c>
      <c r="F9272" s="7" t="n">
        <v>109.790000915527</v>
      </c>
      <c r="G9272" s="7" t="n">
        <v>6</v>
      </c>
      <c r="H9272" s="7" t="n">
        <v>4500</v>
      </c>
      <c r="I9272" s="7" t="n">
        <v>1</v>
      </c>
    </row>
    <row r="9273" spans="1:15">
      <c r="A9273" t="s">
        <v>4</v>
      </c>
      <c r="B9273" s="4" t="s">
        <v>5</v>
      </c>
      <c r="C9273" s="4" t="s">
        <v>13</v>
      </c>
      <c r="D9273" s="4" t="s">
        <v>13</v>
      </c>
      <c r="E9273" s="4" t="s">
        <v>24</v>
      </c>
      <c r="F9273" s="4" t="s">
        <v>10</v>
      </c>
    </row>
    <row r="9274" spans="1:15">
      <c r="A9274" t="n">
        <v>71545</v>
      </c>
      <c r="B9274" s="39" t="n">
        <v>45</v>
      </c>
      <c r="C9274" s="7" t="n">
        <v>5</v>
      </c>
      <c r="D9274" s="7" t="n">
        <v>3</v>
      </c>
      <c r="E9274" s="7" t="n">
        <v>7.5</v>
      </c>
      <c r="F9274" s="7" t="n">
        <v>4500</v>
      </c>
    </row>
    <row r="9275" spans="1:15">
      <c r="A9275" t="s">
        <v>4</v>
      </c>
      <c r="B9275" s="4" t="s">
        <v>5</v>
      </c>
      <c r="C9275" s="4" t="s">
        <v>13</v>
      </c>
      <c r="D9275" s="4" t="s">
        <v>13</v>
      </c>
      <c r="E9275" s="4" t="s">
        <v>24</v>
      </c>
      <c r="F9275" s="4" t="s">
        <v>10</v>
      </c>
    </row>
    <row r="9276" spans="1:15">
      <c r="A9276" t="n">
        <v>71554</v>
      </c>
      <c r="B9276" s="39" t="n">
        <v>45</v>
      </c>
      <c r="C9276" s="7" t="n">
        <v>11</v>
      </c>
      <c r="D9276" s="7" t="n">
        <v>3</v>
      </c>
      <c r="E9276" s="7" t="n">
        <v>39.4000015258789</v>
      </c>
      <c r="F9276" s="7" t="n">
        <v>4500</v>
      </c>
    </row>
    <row r="9277" spans="1:15">
      <c r="A9277" t="s">
        <v>4</v>
      </c>
      <c r="B9277" s="4" t="s">
        <v>5</v>
      </c>
      <c r="C9277" s="4" t="s">
        <v>10</v>
      </c>
      <c r="D9277" s="4" t="s">
        <v>24</v>
      </c>
      <c r="E9277" s="4" t="s">
        <v>24</v>
      </c>
      <c r="F9277" s="4" t="s">
        <v>24</v>
      </c>
      <c r="G9277" s="4" t="s">
        <v>24</v>
      </c>
    </row>
    <row r="9278" spans="1:15">
      <c r="A9278" t="n">
        <v>71563</v>
      </c>
      <c r="B9278" s="37" t="n">
        <v>46</v>
      </c>
      <c r="C9278" s="7" t="n">
        <v>7033</v>
      </c>
      <c r="D9278" s="7" t="n">
        <v>13.3400001525879</v>
      </c>
      <c r="E9278" s="7" t="n">
        <v>6.07999992370605</v>
      </c>
      <c r="F9278" s="7" t="n">
        <v>-178.279998779297</v>
      </c>
      <c r="G9278" s="7" t="n">
        <v>128.899993896484</v>
      </c>
    </row>
    <row r="9279" spans="1:15">
      <c r="A9279" t="s">
        <v>4</v>
      </c>
      <c r="B9279" s="4" t="s">
        <v>5</v>
      </c>
      <c r="C9279" s="4" t="s">
        <v>10</v>
      </c>
      <c r="D9279" s="4" t="s">
        <v>13</v>
      </c>
      <c r="E9279" s="4" t="s">
        <v>13</v>
      </c>
      <c r="F9279" s="4" t="s">
        <v>6</v>
      </c>
    </row>
    <row r="9280" spans="1:15">
      <c r="A9280" t="n">
        <v>71582</v>
      </c>
      <c r="B9280" s="27" t="n">
        <v>47</v>
      </c>
      <c r="C9280" s="7" t="n">
        <v>7033</v>
      </c>
      <c r="D9280" s="7" t="n">
        <v>0</v>
      </c>
      <c r="E9280" s="7" t="n">
        <v>0</v>
      </c>
      <c r="F9280" s="7" t="s">
        <v>624</v>
      </c>
    </row>
    <row r="9281" spans="1:9">
      <c r="A9281" t="s">
        <v>4</v>
      </c>
      <c r="B9281" s="4" t="s">
        <v>5</v>
      </c>
      <c r="C9281" s="4" t="s">
        <v>13</v>
      </c>
      <c r="D9281" s="4" t="s">
        <v>9</v>
      </c>
      <c r="E9281" s="4" t="s">
        <v>9</v>
      </c>
      <c r="F9281" s="4" t="s">
        <v>9</v>
      </c>
    </row>
    <row r="9282" spans="1:9">
      <c r="A9282" t="n">
        <v>71598</v>
      </c>
      <c r="B9282" s="15" t="n">
        <v>50</v>
      </c>
      <c r="C9282" s="7" t="n">
        <v>255</v>
      </c>
      <c r="D9282" s="7" t="n">
        <v>1050253722</v>
      </c>
      <c r="E9282" s="7" t="n">
        <v>1065353216</v>
      </c>
      <c r="F9282" s="7" t="n">
        <v>1045220557</v>
      </c>
    </row>
    <row r="9283" spans="1:9">
      <c r="A9283" t="s">
        <v>4</v>
      </c>
      <c r="B9283" s="4" t="s">
        <v>5</v>
      </c>
      <c r="C9283" s="4" t="s">
        <v>13</v>
      </c>
      <c r="D9283" s="4" t="s">
        <v>10</v>
      </c>
      <c r="E9283" s="4" t="s">
        <v>13</v>
      </c>
    </row>
    <row r="9284" spans="1:9">
      <c r="A9284" t="n">
        <v>71612</v>
      </c>
      <c r="B9284" s="66" t="n">
        <v>39</v>
      </c>
      <c r="C9284" s="7" t="n">
        <v>14</v>
      </c>
      <c r="D9284" s="7" t="n">
        <v>65533</v>
      </c>
      <c r="E9284" s="7" t="n">
        <v>105</v>
      </c>
    </row>
    <row r="9285" spans="1:9">
      <c r="A9285" t="s">
        <v>4</v>
      </c>
      <c r="B9285" s="4" t="s">
        <v>5</v>
      </c>
      <c r="C9285" s="4" t="s">
        <v>13</v>
      </c>
      <c r="D9285" s="4" t="s">
        <v>10</v>
      </c>
      <c r="E9285" s="4" t="s">
        <v>13</v>
      </c>
    </row>
    <row r="9286" spans="1:9">
      <c r="A9286" t="n">
        <v>71617</v>
      </c>
      <c r="B9286" s="66" t="n">
        <v>39</v>
      </c>
      <c r="C9286" s="7" t="n">
        <v>14</v>
      </c>
      <c r="D9286" s="7" t="n">
        <v>65533</v>
      </c>
      <c r="E9286" s="7" t="n">
        <v>106</v>
      </c>
    </row>
    <row r="9287" spans="1:9">
      <c r="A9287" t="s">
        <v>4</v>
      </c>
      <c r="B9287" s="4" t="s">
        <v>5</v>
      </c>
      <c r="C9287" s="4" t="s">
        <v>13</v>
      </c>
      <c r="D9287" s="4" t="s">
        <v>10</v>
      </c>
      <c r="E9287" s="4" t="s">
        <v>10</v>
      </c>
      <c r="F9287" s="4" t="s">
        <v>9</v>
      </c>
    </row>
    <row r="9288" spans="1:9">
      <c r="A9288" t="n">
        <v>71622</v>
      </c>
      <c r="B9288" s="40" t="n">
        <v>84</v>
      </c>
      <c r="C9288" s="7" t="n">
        <v>1</v>
      </c>
      <c r="D9288" s="7" t="n">
        <v>0</v>
      </c>
      <c r="E9288" s="7" t="n">
        <v>0</v>
      </c>
      <c r="F9288" s="7" t="n">
        <v>0</v>
      </c>
    </row>
    <row r="9289" spans="1:9">
      <c r="A9289" t="s">
        <v>4</v>
      </c>
      <c r="B9289" s="4" t="s">
        <v>5</v>
      </c>
      <c r="C9289" s="4" t="s">
        <v>13</v>
      </c>
      <c r="D9289" s="4" t="s">
        <v>10</v>
      </c>
      <c r="E9289" s="4" t="s">
        <v>10</v>
      </c>
      <c r="F9289" s="4" t="s">
        <v>9</v>
      </c>
    </row>
    <row r="9290" spans="1:9">
      <c r="A9290" t="n">
        <v>71632</v>
      </c>
      <c r="B9290" s="40" t="n">
        <v>84</v>
      </c>
      <c r="C9290" s="7" t="n">
        <v>0</v>
      </c>
      <c r="D9290" s="7" t="n">
        <v>0</v>
      </c>
      <c r="E9290" s="7" t="n">
        <v>0</v>
      </c>
      <c r="F9290" s="7" t="n">
        <v>1045220557</v>
      </c>
    </row>
    <row r="9291" spans="1:9">
      <c r="A9291" t="s">
        <v>4</v>
      </c>
      <c r="B9291" s="4" t="s">
        <v>5</v>
      </c>
      <c r="C9291" s="4" t="s">
        <v>13</v>
      </c>
      <c r="D9291" s="4" t="s">
        <v>10</v>
      </c>
    </row>
    <row r="9292" spans="1:9">
      <c r="A9292" t="n">
        <v>71642</v>
      </c>
      <c r="B9292" s="22" t="n">
        <v>58</v>
      </c>
      <c r="C9292" s="7" t="n">
        <v>255</v>
      </c>
      <c r="D9292" s="7" t="n">
        <v>0</v>
      </c>
    </row>
    <row r="9293" spans="1:9">
      <c r="A9293" t="s">
        <v>4</v>
      </c>
      <c r="B9293" s="4" t="s">
        <v>5</v>
      </c>
      <c r="C9293" s="4" t="s">
        <v>13</v>
      </c>
      <c r="D9293" s="4" t="s">
        <v>24</v>
      </c>
      <c r="E9293" s="4" t="s">
        <v>24</v>
      </c>
      <c r="F9293" s="4" t="s">
        <v>24</v>
      </c>
    </row>
    <row r="9294" spans="1:9">
      <c r="A9294" t="n">
        <v>71646</v>
      </c>
      <c r="B9294" s="39" t="n">
        <v>45</v>
      </c>
      <c r="C9294" s="7" t="n">
        <v>9</v>
      </c>
      <c r="D9294" s="7" t="n">
        <v>0.0599999986588955</v>
      </c>
      <c r="E9294" s="7" t="n">
        <v>0.0599999986588955</v>
      </c>
      <c r="F9294" s="7" t="n">
        <v>0.699999988079071</v>
      </c>
    </row>
    <row r="9295" spans="1:9">
      <c r="A9295" t="s">
        <v>4</v>
      </c>
      <c r="B9295" s="4" t="s">
        <v>5</v>
      </c>
      <c r="C9295" s="4" t="s">
        <v>13</v>
      </c>
      <c r="D9295" s="4" t="s">
        <v>10</v>
      </c>
      <c r="E9295" s="4" t="s">
        <v>10</v>
      </c>
    </row>
    <row r="9296" spans="1:9">
      <c r="A9296" t="n">
        <v>71660</v>
      </c>
      <c r="B9296" s="15" t="n">
        <v>50</v>
      </c>
      <c r="C9296" s="7" t="n">
        <v>1</v>
      </c>
      <c r="D9296" s="7" t="n">
        <v>4525</v>
      </c>
      <c r="E9296" s="7" t="n">
        <v>500</v>
      </c>
    </row>
    <row r="9297" spans="1:6">
      <c r="A9297" t="s">
        <v>4</v>
      </c>
      <c r="B9297" s="4" t="s">
        <v>5</v>
      </c>
      <c r="C9297" s="4" t="s">
        <v>10</v>
      </c>
      <c r="D9297" s="4" t="s">
        <v>9</v>
      </c>
      <c r="E9297" s="4" t="s">
        <v>13</v>
      </c>
    </row>
    <row r="9298" spans="1:6">
      <c r="A9298" t="n">
        <v>71666</v>
      </c>
      <c r="B9298" s="72" t="n">
        <v>35</v>
      </c>
      <c r="C9298" s="7" t="n">
        <v>7033</v>
      </c>
      <c r="D9298" s="7" t="n">
        <v>0</v>
      </c>
      <c r="E9298" s="7" t="n">
        <v>0</v>
      </c>
    </row>
    <row r="9299" spans="1:6">
      <c r="A9299" t="s">
        <v>4</v>
      </c>
      <c r="B9299" s="4" t="s">
        <v>5</v>
      </c>
      <c r="C9299" s="4" t="s">
        <v>13</v>
      </c>
      <c r="D9299" s="4" t="s">
        <v>10</v>
      </c>
    </row>
    <row r="9300" spans="1:6">
      <c r="A9300" t="n">
        <v>71674</v>
      </c>
      <c r="B9300" s="39" t="n">
        <v>45</v>
      </c>
      <c r="C9300" s="7" t="n">
        <v>7</v>
      </c>
      <c r="D9300" s="7" t="n">
        <v>255</v>
      </c>
    </row>
    <row r="9301" spans="1:6">
      <c r="A9301" t="s">
        <v>4</v>
      </c>
      <c r="B9301" s="4" t="s">
        <v>5</v>
      </c>
      <c r="C9301" s="4" t="s">
        <v>10</v>
      </c>
    </row>
    <row r="9302" spans="1:6">
      <c r="A9302" t="n">
        <v>71678</v>
      </c>
      <c r="B9302" s="32" t="n">
        <v>16</v>
      </c>
      <c r="C9302" s="7" t="n">
        <v>500</v>
      </c>
    </row>
    <row r="9303" spans="1:6">
      <c r="A9303" t="s">
        <v>4</v>
      </c>
      <c r="B9303" s="4" t="s">
        <v>5</v>
      </c>
      <c r="C9303" s="4" t="s">
        <v>13</v>
      </c>
      <c r="D9303" s="4" t="s">
        <v>10</v>
      </c>
      <c r="E9303" s="4" t="s">
        <v>24</v>
      </c>
    </row>
    <row r="9304" spans="1:6">
      <c r="A9304" t="n">
        <v>71681</v>
      </c>
      <c r="B9304" s="22" t="n">
        <v>58</v>
      </c>
      <c r="C9304" s="7" t="n">
        <v>101</v>
      </c>
      <c r="D9304" s="7" t="n">
        <v>500</v>
      </c>
      <c r="E9304" s="7" t="n">
        <v>1</v>
      </c>
    </row>
    <row r="9305" spans="1:6">
      <c r="A9305" t="s">
        <v>4</v>
      </c>
      <c r="B9305" s="4" t="s">
        <v>5</v>
      </c>
      <c r="C9305" s="4" t="s">
        <v>13</v>
      </c>
      <c r="D9305" s="4" t="s">
        <v>10</v>
      </c>
    </row>
    <row r="9306" spans="1:6">
      <c r="A9306" t="n">
        <v>71689</v>
      </c>
      <c r="B9306" s="22" t="n">
        <v>58</v>
      </c>
      <c r="C9306" s="7" t="n">
        <v>254</v>
      </c>
      <c r="D9306" s="7" t="n">
        <v>0</v>
      </c>
    </row>
    <row r="9307" spans="1:6">
      <c r="A9307" t="s">
        <v>4</v>
      </c>
      <c r="B9307" s="4" t="s">
        <v>5</v>
      </c>
      <c r="C9307" s="4" t="s">
        <v>13</v>
      </c>
      <c r="D9307" s="4" t="s">
        <v>10</v>
      </c>
      <c r="E9307" s="4" t="s">
        <v>10</v>
      </c>
      <c r="F9307" s="4" t="s">
        <v>9</v>
      </c>
    </row>
    <row r="9308" spans="1:6">
      <c r="A9308" t="n">
        <v>71693</v>
      </c>
      <c r="B9308" s="40" t="n">
        <v>84</v>
      </c>
      <c r="C9308" s="7" t="n">
        <v>1</v>
      </c>
      <c r="D9308" s="7" t="n">
        <v>0</v>
      </c>
      <c r="E9308" s="7" t="n">
        <v>0</v>
      </c>
      <c r="F9308" s="7" t="n">
        <v>0</v>
      </c>
    </row>
    <row r="9309" spans="1:6">
      <c r="A9309" t="s">
        <v>4</v>
      </c>
      <c r="B9309" s="4" t="s">
        <v>5</v>
      </c>
      <c r="C9309" s="4" t="s">
        <v>13</v>
      </c>
    </row>
    <row r="9310" spans="1:6">
      <c r="A9310" t="n">
        <v>71703</v>
      </c>
      <c r="B9310" s="43" t="n">
        <v>116</v>
      </c>
      <c r="C9310" s="7" t="n">
        <v>0</v>
      </c>
    </row>
    <row r="9311" spans="1:6">
      <c r="A9311" t="s">
        <v>4</v>
      </c>
      <c r="B9311" s="4" t="s">
        <v>5</v>
      </c>
      <c r="C9311" s="4" t="s">
        <v>13</v>
      </c>
      <c r="D9311" s="4" t="s">
        <v>10</v>
      </c>
    </row>
    <row r="9312" spans="1:6">
      <c r="A9312" t="n">
        <v>71705</v>
      </c>
      <c r="B9312" s="43" t="n">
        <v>116</v>
      </c>
      <c r="C9312" s="7" t="n">
        <v>2</v>
      </c>
      <c r="D9312" s="7" t="n">
        <v>1</v>
      </c>
    </row>
    <row r="9313" spans="1:6">
      <c r="A9313" t="s">
        <v>4</v>
      </c>
      <c r="B9313" s="4" t="s">
        <v>5</v>
      </c>
      <c r="C9313" s="4" t="s">
        <v>13</v>
      </c>
      <c r="D9313" s="4" t="s">
        <v>9</v>
      </c>
    </row>
    <row r="9314" spans="1:6">
      <c r="A9314" t="n">
        <v>71709</v>
      </c>
      <c r="B9314" s="43" t="n">
        <v>116</v>
      </c>
      <c r="C9314" s="7" t="n">
        <v>5</v>
      </c>
      <c r="D9314" s="7" t="n">
        <v>1128792064</v>
      </c>
    </row>
    <row r="9315" spans="1:6">
      <c r="A9315" t="s">
        <v>4</v>
      </c>
      <c r="B9315" s="4" t="s">
        <v>5</v>
      </c>
      <c r="C9315" s="4" t="s">
        <v>13</v>
      </c>
      <c r="D9315" s="4" t="s">
        <v>10</v>
      </c>
    </row>
    <row r="9316" spans="1:6">
      <c r="A9316" t="n">
        <v>71715</v>
      </c>
      <c r="B9316" s="43" t="n">
        <v>116</v>
      </c>
      <c r="C9316" s="7" t="n">
        <v>6</v>
      </c>
      <c r="D9316" s="7" t="n">
        <v>1</v>
      </c>
    </row>
    <row r="9317" spans="1:6">
      <c r="A9317" t="s">
        <v>4</v>
      </c>
      <c r="B9317" s="4" t="s">
        <v>5</v>
      </c>
      <c r="C9317" s="4" t="s">
        <v>13</v>
      </c>
      <c r="D9317" s="4" t="s">
        <v>13</v>
      </c>
      <c r="E9317" s="4" t="s">
        <v>24</v>
      </c>
      <c r="F9317" s="4" t="s">
        <v>24</v>
      </c>
      <c r="G9317" s="4" t="s">
        <v>24</v>
      </c>
      <c r="H9317" s="4" t="s">
        <v>10</v>
      </c>
    </row>
    <row r="9318" spans="1:6">
      <c r="A9318" t="n">
        <v>71719</v>
      </c>
      <c r="B9318" s="39" t="n">
        <v>45</v>
      </c>
      <c r="C9318" s="7" t="n">
        <v>2</v>
      </c>
      <c r="D9318" s="7" t="n">
        <v>3</v>
      </c>
      <c r="E9318" s="7" t="n">
        <v>18.1700000762939</v>
      </c>
      <c r="F9318" s="7" t="n">
        <v>7.78000020980835</v>
      </c>
      <c r="G9318" s="7" t="n">
        <v>-192.949996948242</v>
      </c>
      <c r="H9318" s="7" t="n">
        <v>0</v>
      </c>
    </row>
    <row r="9319" spans="1:6">
      <c r="A9319" t="s">
        <v>4</v>
      </c>
      <c r="B9319" s="4" t="s">
        <v>5</v>
      </c>
      <c r="C9319" s="4" t="s">
        <v>13</v>
      </c>
      <c r="D9319" s="4" t="s">
        <v>13</v>
      </c>
      <c r="E9319" s="4" t="s">
        <v>24</v>
      </c>
      <c r="F9319" s="4" t="s">
        <v>24</v>
      </c>
      <c r="G9319" s="4" t="s">
        <v>24</v>
      </c>
      <c r="H9319" s="4" t="s">
        <v>10</v>
      </c>
      <c r="I9319" s="4" t="s">
        <v>13</v>
      </c>
    </row>
    <row r="9320" spans="1:6">
      <c r="A9320" t="n">
        <v>71736</v>
      </c>
      <c r="B9320" s="39" t="n">
        <v>45</v>
      </c>
      <c r="C9320" s="7" t="n">
        <v>4</v>
      </c>
      <c r="D9320" s="7" t="n">
        <v>3</v>
      </c>
      <c r="E9320" s="7" t="n">
        <v>351.799987792969</v>
      </c>
      <c r="F9320" s="7" t="n">
        <v>181.259994506836</v>
      </c>
      <c r="G9320" s="7" t="n">
        <v>0</v>
      </c>
      <c r="H9320" s="7" t="n">
        <v>0</v>
      </c>
      <c r="I9320" s="7" t="n">
        <v>0</v>
      </c>
    </row>
    <row r="9321" spans="1:6">
      <c r="A9321" t="s">
        <v>4</v>
      </c>
      <c r="B9321" s="4" t="s">
        <v>5</v>
      </c>
      <c r="C9321" s="4" t="s">
        <v>13</v>
      </c>
      <c r="D9321" s="4" t="s">
        <v>13</v>
      </c>
      <c r="E9321" s="4" t="s">
        <v>24</v>
      </c>
      <c r="F9321" s="4" t="s">
        <v>10</v>
      </c>
    </row>
    <row r="9322" spans="1:6">
      <c r="A9322" t="n">
        <v>71754</v>
      </c>
      <c r="B9322" s="39" t="n">
        <v>45</v>
      </c>
      <c r="C9322" s="7" t="n">
        <v>5</v>
      </c>
      <c r="D9322" s="7" t="n">
        <v>3</v>
      </c>
      <c r="E9322" s="7" t="n">
        <v>3.20000004768372</v>
      </c>
      <c r="F9322" s="7" t="n">
        <v>0</v>
      </c>
    </row>
    <row r="9323" spans="1:6">
      <c r="A9323" t="s">
        <v>4</v>
      </c>
      <c r="B9323" s="4" t="s">
        <v>5</v>
      </c>
      <c r="C9323" s="4" t="s">
        <v>13</v>
      </c>
      <c r="D9323" s="4" t="s">
        <v>13</v>
      </c>
      <c r="E9323" s="4" t="s">
        <v>24</v>
      </c>
      <c r="F9323" s="4" t="s">
        <v>10</v>
      </c>
    </row>
    <row r="9324" spans="1:6">
      <c r="A9324" t="n">
        <v>71763</v>
      </c>
      <c r="B9324" s="39" t="n">
        <v>45</v>
      </c>
      <c r="C9324" s="7" t="n">
        <v>11</v>
      </c>
      <c r="D9324" s="7" t="n">
        <v>3</v>
      </c>
      <c r="E9324" s="7" t="n">
        <v>39.4000015258789</v>
      </c>
      <c r="F9324" s="7" t="n">
        <v>0</v>
      </c>
    </row>
    <row r="9325" spans="1:6">
      <c r="A9325" t="s">
        <v>4</v>
      </c>
      <c r="B9325" s="4" t="s">
        <v>5</v>
      </c>
      <c r="C9325" s="4" t="s">
        <v>13</v>
      </c>
      <c r="D9325" s="4" t="s">
        <v>13</v>
      </c>
      <c r="E9325" s="4" t="s">
        <v>24</v>
      </c>
      <c r="F9325" s="4" t="s">
        <v>10</v>
      </c>
    </row>
    <row r="9326" spans="1:6">
      <c r="A9326" t="n">
        <v>71772</v>
      </c>
      <c r="B9326" s="39" t="n">
        <v>45</v>
      </c>
      <c r="C9326" s="7" t="n">
        <v>5</v>
      </c>
      <c r="D9326" s="7" t="n">
        <v>3</v>
      </c>
      <c r="E9326" s="7" t="n">
        <v>3</v>
      </c>
      <c r="F9326" s="7" t="n">
        <v>2000</v>
      </c>
    </row>
    <row r="9327" spans="1:6">
      <c r="A9327" t="s">
        <v>4</v>
      </c>
      <c r="B9327" s="4" t="s">
        <v>5</v>
      </c>
      <c r="C9327" s="4" t="s">
        <v>13</v>
      </c>
      <c r="D9327" s="4" t="s">
        <v>10</v>
      </c>
    </row>
    <row r="9328" spans="1:6">
      <c r="A9328" t="n">
        <v>71781</v>
      </c>
      <c r="B9328" s="22" t="n">
        <v>58</v>
      </c>
      <c r="C9328" s="7" t="n">
        <v>255</v>
      </c>
      <c r="D9328" s="7" t="n">
        <v>0</v>
      </c>
    </row>
    <row r="9329" spans="1:9">
      <c r="A9329" t="s">
        <v>4</v>
      </c>
      <c r="B9329" s="4" t="s">
        <v>5</v>
      </c>
      <c r="C9329" s="4" t="s">
        <v>13</v>
      </c>
      <c r="D9329" s="4" t="s">
        <v>10</v>
      </c>
      <c r="E9329" s="4" t="s">
        <v>6</v>
      </c>
    </row>
    <row r="9330" spans="1:9">
      <c r="A9330" t="n">
        <v>71785</v>
      </c>
      <c r="B9330" s="48" t="n">
        <v>51</v>
      </c>
      <c r="C9330" s="7" t="n">
        <v>4</v>
      </c>
      <c r="D9330" s="7" t="n">
        <v>7014</v>
      </c>
      <c r="E9330" s="7" t="s">
        <v>84</v>
      </c>
    </row>
    <row r="9331" spans="1:9">
      <c r="A9331" t="s">
        <v>4</v>
      </c>
      <c r="B9331" s="4" t="s">
        <v>5</v>
      </c>
      <c r="C9331" s="4" t="s">
        <v>10</v>
      </c>
    </row>
    <row r="9332" spans="1:9">
      <c r="A9332" t="n">
        <v>71799</v>
      </c>
      <c r="B9332" s="32" t="n">
        <v>16</v>
      </c>
      <c r="C9332" s="7" t="n">
        <v>0</v>
      </c>
    </row>
    <row r="9333" spans="1:9">
      <c r="A9333" t="s">
        <v>4</v>
      </c>
      <c r="B9333" s="4" t="s">
        <v>5</v>
      </c>
      <c r="C9333" s="4" t="s">
        <v>10</v>
      </c>
      <c r="D9333" s="4" t="s">
        <v>13</v>
      </c>
      <c r="E9333" s="4" t="s">
        <v>9</v>
      </c>
      <c r="F9333" s="4" t="s">
        <v>81</v>
      </c>
      <c r="G9333" s="4" t="s">
        <v>13</v>
      </c>
      <c r="H9333" s="4" t="s">
        <v>13</v>
      </c>
      <c r="I9333" s="4" t="s">
        <v>13</v>
      </c>
      <c r="J9333" s="4" t="s">
        <v>9</v>
      </c>
      <c r="K9333" s="4" t="s">
        <v>81</v>
      </c>
      <c r="L9333" s="4" t="s">
        <v>13</v>
      </c>
      <c r="M9333" s="4" t="s">
        <v>13</v>
      </c>
    </row>
    <row r="9334" spans="1:9">
      <c r="A9334" t="n">
        <v>71802</v>
      </c>
      <c r="B9334" s="49" t="n">
        <v>26</v>
      </c>
      <c r="C9334" s="7" t="n">
        <v>7014</v>
      </c>
      <c r="D9334" s="7" t="n">
        <v>17</v>
      </c>
      <c r="E9334" s="7" t="n">
        <v>61816</v>
      </c>
      <c r="F9334" s="7" t="s">
        <v>632</v>
      </c>
      <c r="G9334" s="7" t="n">
        <v>2</v>
      </c>
      <c r="H9334" s="7" t="n">
        <v>3</v>
      </c>
      <c r="I9334" s="7" t="n">
        <v>17</v>
      </c>
      <c r="J9334" s="7" t="n">
        <v>61817</v>
      </c>
      <c r="K9334" s="7" t="s">
        <v>633</v>
      </c>
      <c r="L9334" s="7" t="n">
        <v>2</v>
      </c>
      <c r="M9334" s="7" t="n">
        <v>0</v>
      </c>
    </row>
    <row r="9335" spans="1:9">
      <c r="A9335" t="s">
        <v>4</v>
      </c>
      <c r="B9335" s="4" t="s">
        <v>5</v>
      </c>
    </row>
    <row r="9336" spans="1:9">
      <c r="A9336" t="n">
        <v>71943</v>
      </c>
      <c r="B9336" s="50" t="n">
        <v>28</v>
      </c>
    </row>
    <row r="9337" spans="1:9">
      <c r="A9337" t="s">
        <v>4</v>
      </c>
      <c r="B9337" s="4" t="s">
        <v>5</v>
      </c>
      <c r="C9337" s="4" t="s">
        <v>10</v>
      </c>
      <c r="D9337" s="4" t="s">
        <v>13</v>
      </c>
    </row>
    <row r="9338" spans="1:9">
      <c r="A9338" t="n">
        <v>71944</v>
      </c>
      <c r="B9338" s="51" t="n">
        <v>89</v>
      </c>
      <c r="C9338" s="7" t="n">
        <v>65533</v>
      </c>
      <c r="D9338" s="7" t="n">
        <v>1</v>
      </c>
    </row>
    <row r="9339" spans="1:9">
      <c r="A9339" t="s">
        <v>4</v>
      </c>
      <c r="B9339" s="4" t="s">
        <v>5</v>
      </c>
      <c r="C9339" s="4" t="s">
        <v>13</v>
      </c>
      <c r="D9339" s="4" t="s">
        <v>10</v>
      </c>
      <c r="E9339" s="4" t="s">
        <v>24</v>
      </c>
    </row>
    <row r="9340" spans="1:9">
      <c r="A9340" t="n">
        <v>71948</v>
      </c>
      <c r="B9340" s="22" t="n">
        <v>58</v>
      </c>
      <c r="C9340" s="7" t="n">
        <v>101</v>
      </c>
      <c r="D9340" s="7" t="n">
        <v>500</v>
      </c>
      <c r="E9340" s="7" t="n">
        <v>1</v>
      </c>
    </row>
    <row r="9341" spans="1:9">
      <c r="A9341" t="s">
        <v>4</v>
      </c>
      <c r="B9341" s="4" t="s">
        <v>5</v>
      </c>
      <c r="C9341" s="4" t="s">
        <v>13</v>
      </c>
      <c r="D9341" s="4" t="s">
        <v>10</v>
      </c>
    </row>
    <row r="9342" spans="1:9">
      <c r="A9342" t="n">
        <v>71956</v>
      </c>
      <c r="B9342" s="22" t="n">
        <v>58</v>
      </c>
      <c r="C9342" s="7" t="n">
        <v>254</v>
      </c>
      <c r="D9342" s="7" t="n">
        <v>0</v>
      </c>
    </row>
    <row r="9343" spans="1:9">
      <c r="A9343" t="s">
        <v>4</v>
      </c>
      <c r="B9343" s="4" t="s">
        <v>5</v>
      </c>
      <c r="C9343" s="4" t="s">
        <v>13</v>
      </c>
      <c r="D9343" s="4" t="s">
        <v>13</v>
      </c>
      <c r="E9343" s="4" t="s">
        <v>24</v>
      </c>
      <c r="F9343" s="4" t="s">
        <v>24</v>
      </c>
      <c r="G9343" s="4" t="s">
        <v>24</v>
      </c>
      <c r="H9343" s="4" t="s">
        <v>10</v>
      </c>
    </row>
    <row r="9344" spans="1:9">
      <c r="A9344" t="n">
        <v>71960</v>
      </c>
      <c r="B9344" s="39" t="n">
        <v>45</v>
      </c>
      <c r="C9344" s="7" t="n">
        <v>2</v>
      </c>
      <c r="D9344" s="7" t="n">
        <v>3</v>
      </c>
      <c r="E9344" s="7" t="n">
        <v>12.4899997711182</v>
      </c>
      <c r="F9344" s="7" t="n">
        <v>11.9200000762939</v>
      </c>
      <c r="G9344" s="7" t="n">
        <v>-179.880004882813</v>
      </c>
      <c r="H9344" s="7" t="n">
        <v>0</v>
      </c>
    </row>
    <row r="9345" spans="1:13">
      <c r="A9345" t="s">
        <v>4</v>
      </c>
      <c r="B9345" s="4" t="s">
        <v>5</v>
      </c>
      <c r="C9345" s="4" t="s">
        <v>13</v>
      </c>
      <c r="D9345" s="4" t="s">
        <v>13</v>
      </c>
      <c r="E9345" s="4" t="s">
        <v>24</v>
      </c>
      <c r="F9345" s="4" t="s">
        <v>24</v>
      </c>
      <c r="G9345" s="4" t="s">
        <v>24</v>
      </c>
      <c r="H9345" s="4" t="s">
        <v>10</v>
      </c>
      <c r="I9345" s="4" t="s">
        <v>13</v>
      </c>
    </row>
    <row r="9346" spans="1:13">
      <c r="A9346" t="n">
        <v>71977</v>
      </c>
      <c r="B9346" s="39" t="n">
        <v>45</v>
      </c>
      <c r="C9346" s="7" t="n">
        <v>4</v>
      </c>
      <c r="D9346" s="7" t="n">
        <v>3</v>
      </c>
      <c r="E9346" s="7" t="n">
        <v>353.220001220703</v>
      </c>
      <c r="F9346" s="7" t="n">
        <v>71.4800033569336</v>
      </c>
      <c r="G9346" s="7" t="n">
        <v>0</v>
      </c>
      <c r="H9346" s="7" t="n">
        <v>0</v>
      </c>
      <c r="I9346" s="7" t="n">
        <v>0</v>
      </c>
    </row>
    <row r="9347" spans="1:13">
      <c r="A9347" t="s">
        <v>4</v>
      </c>
      <c r="B9347" s="4" t="s">
        <v>5</v>
      </c>
      <c r="C9347" s="4" t="s">
        <v>13</v>
      </c>
      <c r="D9347" s="4" t="s">
        <v>13</v>
      </c>
      <c r="E9347" s="4" t="s">
        <v>24</v>
      </c>
      <c r="F9347" s="4" t="s">
        <v>10</v>
      </c>
    </row>
    <row r="9348" spans="1:13">
      <c r="A9348" t="n">
        <v>71995</v>
      </c>
      <c r="B9348" s="39" t="n">
        <v>45</v>
      </c>
      <c r="C9348" s="7" t="n">
        <v>5</v>
      </c>
      <c r="D9348" s="7" t="n">
        <v>3</v>
      </c>
      <c r="E9348" s="7" t="n">
        <v>5.59999990463257</v>
      </c>
      <c r="F9348" s="7" t="n">
        <v>0</v>
      </c>
    </row>
    <row r="9349" spans="1:13">
      <c r="A9349" t="s">
        <v>4</v>
      </c>
      <c r="B9349" s="4" t="s">
        <v>5</v>
      </c>
      <c r="C9349" s="4" t="s">
        <v>13</v>
      </c>
      <c r="D9349" s="4" t="s">
        <v>13</v>
      </c>
      <c r="E9349" s="4" t="s">
        <v>24</v>
      </c>
      <c r="F9349" s="4" t="s">
        <v>10</v>
      </c>
    </row>
    <row r="9350" spans="1:13">
      <c r="A9350" t="n">
        <v>72004</v>
      </c>
      <c r="B9350" s="39" t="n">
        <v>45</v>
      </c>
      <c r="C9350" s="7" t="n">
        <v>11</v>
      </c>
      <c r="D9350" s="7" t="n">
        <v>3</v>
      </c>
      <c r="E9350" s="7" t="n">
        <v>39.4000015258789</v>
      </c>
      <c r="F9350" s="7" t="n">
        <v>0</v>
      </c>
    </row>
    <row r="9351" spans="1:13">
      <c r="A9351" t="s">
        <v>4</v>
      </c>
      <c r="B9351" s="4" t="s">
        <v>5</v>
      </c>
      <c r="C9351" s="4" t="s">
        <v>13</v>
      </c>
      <c r="D9351" s="4" t="s">
        <v>13</v>
      </c>
      <c r="E9351" s="4" t="s">
        <v>24</v>
      </c>
      <c r="F9351" s="4" t="s">
        <v>24</v>
      </c>
      <c r="G9351" s="4" t="s">
        <v>24</v>
      </c>
      <c r="H9351" s="4" t="s">
        <v>10</v>
      </c>
      <c r="I9351" s="4" t="s">
        <v>13</v>
      </c>
    </row>
    <row r="9352" spans="1:13">
      <c r="A9352" t="n">
        <v>72013</v>
      </c>
      <c r="B9352" s="39" t="n">
        <v>45</v>
      </c>
      <c r="C9352" s="7" t="n">
        <v>4</v>
      </c>
      <c r="D9352" s="7" t="n">
        <v>3</v>
      </c>
      <c r="E9352" s="7" t="n">
        <v>340.410003662109</v>
      </c>
      <c r="F9352" s="7" t="n">
        <v>67.379997253418</v>
      </c>
      <c r="G9352" s="7" t="n">
        <v>0</v>
      </c>
      <c r="H9352" s="7" t="n">
        <v>10000</v>
      </c>
      <c r="I9352" s="7" t="n">
        <v>1</v>
      </c>
    </row>
    <row r="9353" spans="1:13">
      <c r="A9353" t="s">
        <v>4</v>
      </c>
      <c r="B9353" s="4" t="s">
        <v>5</v>
      </c>
      <c r="C9353" s="4" t="s">
        <v>13</v>
      </c>
      <c r="D9353" s="4" t="s">
        <v>10</v>
      </c>
      <c r="E9353" s="4" t="s">
        <v>10</v>
      </c>
      <c r="F9353" s="4" t="s">
        <v>9</v>
      </c>
    </row>
    <row r="9354" spans="1:13">
      <c r="A9354" t="n">
        <v>72031</v>
      </c>
      <c r="B9354" s="40" t="n">
        <v>84</v>
      </c>
      <c r="C9354" s="7" t="n">
        <v>0</v>
      </c>
      <c r="D9354" s="7" t="n">
        <v>0</v>
      </c>
      <c r="E9354" s="7" t="n">
        <v>0</v>
      </c>
      <c r="F9354" s="7" t="n">
        <v>1045220557</v>
      </c>
    </row>
    <row r="9355" spans="1:13">
      <c r="A9355" t="s">
        <v>4</v>
      </c>
      <c r="B9355" s="4" t="s">
        <v>5</v>
      </c>
      <c r="C9355" s="4" t="s">
        <v>13</v>
      </c>
      <c r="D9355" s="4" t="s">
        <v>10</v>
      </c>
    </row>
    <row r="9356" spans="1:13">
      <c r="A9356" t="n">
        <v>72041</v>
      </c>
      <c r="B9356" s="22" t="n">
        <v>58</v>
      </c>
      <c r="C9356" s="7" t="n">
        <v>255</v>
      </c>
      <c r="D9356" s="7" t="n">
        <v>0</v>
      </c>
    </row>
    <row r="9357" spans="1:13">
      <c r="A9357" t="s">
        <v>4</v>
      </c>
      <c r="B9357" s="4" t="s">
        <v>5</v>
      </c>
      <c r="C9357" s="4" t="s">
        <v>10</v>
      </c>
      <c r="D9357" s="4" t="s">
        <v>24</v>
      </c>
      <c r="E9357" s="4" t="s">
        <v>24</v>
      </c>
      <c r="F9357" s="4" t="s">
        <v>24</v>
      </c>
      <c r="G9357" s="4" t="s">
        <v>10</v>
      </c>
      <c r="H9357" s="4" t="s">
        <v>10</v>
      </c>
    </row>
    <row r="9358" spans="1:13">
      <c r="A9358" t="n">
        <v>72045</v>
      </c>
      <c r="B9358" s="44" t="n">
        <v>60</v>
      </c>
      <c r="C9358" s="7" t="n">
        <v>7033</v>
      </c>
      <c r="D9358" s="7" t="n">
        <v>45</v>
      </c>
      <c r="E9358" s="7" t="n">
        <v>10</v>
      </c>
      <c r="F9358" s="7" t="n">
        <v>0</v>
      </c>
      <c r="G9358" s="7" t="n">
        <v>1000</v>
      </c>
      <c r="H9358" s="7" t="n">
        <v>0</v>
      </c>
    </row>
    <row r="9359" spans="1:13">
      <c r="A9359" t="s">
        <v>4</v>
      </c>
      <c r="B9359" s="4" t="s">
        <v>5</v>
      </c>
      <c r="C9359" s="4" t="s">
        <v>10</v>
      </c>
    </row>
    <row r="9360" spans="1:13">
      <c r="A9360" t="n">
        <v>72064</v>
      </c>
      <c r="B9360" s="32" t="n">
        <v>16</v>
      </c>
      <c r="C9360" s="7" t="n">
        <v>1000</v>
      </c>
    </row>
    <row r="9361" spans="1:9">
      <c r="A9361" t="s">
        <v>4</v>
      </c>
      <c r="B9361" s="4" t="s">
        <v>5</v>
      </c>
      <c r="C9361" s="4" t="s">
        <v>13</v>
      </c>
      <c r="D9361" s="4" t="s">
        <v>10</v>
      </c>
      <c r="E9361" s="4" t="s">
        <v>6</v>
      </c>
    </row>
    <row r="9362" spans="1:9">
      <c r="A9362" t="n">
        <v>72067</v>
      </c>
      <c r="B9362" s="48" t="n">
        <v>51</v>
      </c>
      <c r="C9362" s="7" t="n">
        <v>4</v>
      </c>
      <c r="D9362" s="7" t="n">
        <v>11</v>
      </c>
      <c r="E9362" s="7" t="s">
        <v>89</v>
      </c>
    </row>
    <row r="9363" spans="1:9">
      <c r="A9363" t="s">
        <v>4</v>
      </c>
      <c r="B9363" s="4" t="s">
        <v>5</v>
      </c>
      <c r="C9363" s="4" t="s">
        <v>10</v>
      </c>
    </row>
    <row r="9364" spans="1:9">
      <c r="A9364" t="n">
        <v>72080</v>
      </c>
      <c r="B9364" s="32" t="n">
        <v>16</v>
      </c>
      <c r="C9364" s="7" t="n">
        <v>0</v>
      </c>
    </row>
    <row r="9365" spans="1:9">
      <c r="A9365" t="s">
        <v>4</v>
      </c>
      <c r="B9365" s="4" t="s">
        <v>5</v>
      </c>
      <c r="C9365" s="4" t="s">
        <v>10</v>
      </c>
      <c r="D9365" s="4" t="s">
        <v>13</v>
      </c>
      <c r="E9365" s="4" t="s">
        <v>9</v>
      </c>
      <c r="F9365" s="4" t="s">
        <v>81</v>
      </c>
      <c r="G9365" s="4" t="s">
        <v>13</v>
      </c>
      <c r="H9365" s="4" t="s">
        <v>13</v>
      </c>
    </row>
    <row r="9366" spans="1:9">
      <c r="A9366" t="n">
        <v>72083</v>
      </c>
      <c r="B9366" s="49" t="n">
        <v>26</v>
      </c>
      <c r="C9366" s="7" t="n">
        <v>11</v>
      </c>
      <c r="D9366" s="7" t="n">
        <v>17</v>
      </c>
      <c r="E9366" s="7" t="n">
        <v>61818</v>
      </c>
      <c r="F9366" s="7" t="s">
        <v>634</v>
      </c>
      <c r="G9366" s="7" t="n">
        <v>2</v>
      </c>
      <c r="H9366" s="7" t="n">
        <v>0</v>
      </c>
    </row>
    <row r="9367" spans="1:9">
      <c r="A9367" t="s">
        <v>4</v>
      </c>
      <c r="B9367" s="4" t="s">
        <v>5</v>
      </c>
    </row>
    <row r="9368" spans="1:9">
      <c r="A9368" t="n">
        <v>72132</v>
      </c>
      <c r="B9368" s="50" t="n">
        <v>28</v>
      </c>
    </row>
    <row r="9369" spans="1:9">
      <c r="A9369" t="s">
        <v>4</v>
      </c>
      <c r="B9369" s="4" t="s">
        <v>5</v>
      </c>
      <c r="C9369" s="4" t="s">
        <v>13</v>
      </c>
      <c r="D9369" s="4" t="s">
        <v>10</v>
      </c>
      <c r="E9369" s="4" t="s">
        <v>6</v>
      </c>
    </row>
    <row r="9370" spans="1:9">
      <c r="A9370" t="n">
        <v>72133</v>
      </c>
      <c r="B9370" s="48" t="n">
        <v>51</v>
      </c>
      <c r="C9370" s="7" t="n">
        <v>4</v>
      </c>
      <c r="D9370" s="7" t="n">
        <v>6</v>
      </c>
      <c r="E9370" s="7" t="s">
        <v>116</v>
      </c>
    </row>
    <row r="9371" spans="1:9">
      <c r="A9371" t="s">
        <v>4</v>
      </c>
      <c r="B9371" s="4" t="s">
        <v>5</v>
      </c>
      <c r="C9371" s="4" t="s">
        <v>10</v>
      </c>
    </row>
    <row r="9372" spans="1:9">
      <c r="A9372" t="n">
        <v>72146</v>
      </c>
      <c r="B9372" s="32" t="n">
        <v>16</v>
      </c>
      <c r="C9372" s="7" t="n">
        <v>0</v>
      </c>
    </row>
    <row r="9373" spans="1:9">
      <c r="A9373" t="s">
        <v>4</v>
      </c>
      <c r="B9373" s="4" t="s">
        <v>5</v>
      </c>
      <c r="C9373" s="4" t="s">
        <v>10</v>
      </c>
      <c r="D9373" s="4" t="s">
        <v>13</v>
      </c>
      <c r="E9373" s="4" t="s">
        <v>9</v>
      </c>
      <c r="F9373" s="4" t="s">
        <v>81</v>
      </c>
      <c r="G9373" s="4" t="s">
        <v>13</v>
      </c>
      <c r="H9373" s="4" t="s">
        <v>13</v>
      </c>
    </row>
    <row r="9374" spans="1:9">
      <c r="A9374" t="n">
        <v>72149</v>
      </c>
      <c r="B9374" s="49" t="n">
        <v>26</v>
      </c>
      <c r="C9374" s="7" t="n">
        <v>6</v>
      </c>
      <c r="D9374" s="7" t="n">
        <v>17</v>
      </c>
      <c r="E9374" s="7" t="n">
        <v>61819</v>
      </c>
      <c r="F9374" s="7" t="s">
        <v>635</v>
      </c>
      <c r="G9374" s="7" t="n">
        <v>2</v>
      </c>
      <c r="H9374" s="7" t="n">
        <v>0</v>
      </c>
    </row>
    <row r="9375" spans="1:9">
      <c r="A9375" t="s">
        <v>4</v>
      </c>
      <c r="B9375" s="4" t="s">
        <v>5</v>
      </c>
    </row>
    <row r="9376" spans="1:9">
      <c r="A9376" t="n">
        <v>72225</v>
      </c>
      <c r="B9376" s="50" t="n">
        <v>28</v>
      </c>
    </row>
    <row r="9377" spans="1:8">
      <c r="A9377" t="s">
        <v>4</v>
      </c>
      <c r="B9377" s="4" t="s">
        <v>5</v>
      </c>
      <c r="C9377" s="4" t="s">
        <v>13</v>
      </c>
      <c r="D9377" s="4" t="s">
        <v>10</v>
      </c>
      <c r="E9377" s="4" t="s">
        <v>6</v>
      </c>
    </row>
    <row r="9378" spans="1:8">
      <c r="A9378" t="n">
        <v>72226</v>
      </c>
      <c r="B9378" s="48" t="n">
        <v>51</v>
      </c>
      <c r="C9378" s="7" t="n">
        <v>4</v>
      </c>
      <c r="D9378" s="7" t="n">
        <v>5</v>
      </c>
      <c r="E9378" s="7" t="s">
        <v>241</v>
      </c>
    </row>
    <row r="9379" spans="1:8">
      <c r="A9379" t="s">
        <v>4</v>
      </c>
      <c r="B9379" s="4" t="s">
        <v>5</v>
      </c>
      <c r="C9379" s="4" t="s">
        <v>10</v>
      </c>
    </row>
    <row r="9380" spans="1:8">
      <c r="A9380" t="n">
        <v>72239</v>
      </c>
      <c r="B9380" s="32" t="n">
        <v>16</v>
      </c>
      <c r="C9380" s="7" t="n">
        <v>0</v>
      </c>
    </row>
    <row r="9381" spans="1:8">
      <c r="A9381" t="s">
        <v>4</v>
      </c>
      <c r="B9381" s="4" t="s">
        <v>5</v>
      </c>
      <c r="C9381" s="4" t="s">
        <v>10</v>
      </c>
      <c r="D9381" s="4" t="s">
        <v>13</v>
      </c>
      <c r="E9381" s="4" t="s">
        <v>9</v>
      </c>
      <c r="F9381" s="4" t="s">
        <v>81</v>
      </c>
      <c r="G9381" s="4" t="s">
        <v>13</v>
      </c>
      <c r="H9381" s="4" t="s">
        <v>13</v>
      </c>
    </row>
    <row r="9382" spans="1:8">
      <c r="A9382" t="n">
        <v>72242</v>
      </c>
      <c r="B9382" s="49" t="n">
        <v>26</v>
      </c>
      <c r="C9382" s="7" t="n">
        <v>5</v>
      </c>
      <c r="D9382" s="7" t="n">
        <v>17</v>
      </c>
      <c r="E9382" s="7" t="n">
        <v>61820</v>
      </c>
      <c r="F9382" s="7" t="s">
        <v>636</v>
      </c>
      <c r="G9382" s="7" t="n">
        <v>2</v>
      </c>
      <c r="H9382" s="7" t="n">
        <v>0</v>
      </c>
    </row>
    <row r="9383" spans="1:8">
      <c r="A9383" t="s">
        <v>4</v>
      </c>
      <c r="B9383" s="4" t="s">
        <v>5</v>
      </c>
    </row>
    <row r="9384" spans="1:8">
      <c r="A9384" t="n">
        <v>72328</v>
      </c>
      <c r="B9384" s="50" t="n">
        <v>28</v>
      </c>
    </row>
    <row r="9385" spans="1:8">
      <c r="A9385" t="s">
        <v>4</v>
      </c>
      <c r="B9385" s="4" t="s">
        <v>5</v>
      </c>
      <c r="C9385" s="4" t="s">
        <v>13</v>
      </c>
      <c r="D9385" s="4" t="s">
        <v>10</v>
      </c>
      <c r="E9385" s="4" t="s">
        <v>6</v>
      </c>
    </row>
    <row r="9386" spans="1:8">
      <c r="A9386" t="n">
        <v>72329</v>
      </c>
      <c r="B9386" s="48" t="n">
        <v>51</v>
      </c>
      <c r="C9386" s="7" t="n">
        <v>4</v>
      </c>
      <c r="D9386" s="7" t="n">
        <v>3</v>
      </c>
      <c r="E9386" s="7" t="s">
        <v>148</v>
      </c>
    </row>
    <row r="9387" spans="1:8">
      <c r="A9387" t="s">
        <v>4</v>
      </c>
      <c r="B9387" s="4" t="s">
        <v>5</v>
      </c>
      <c r="C9387" s="4" t="s">
        <v>10</v>
      </c>
    </row>
    <row r="9388" spans="1:8">
      <c r="A9388" t="n">
        <v>72342</v>
      </c>
      <c r="B9388" s="32" t="n">
        <v>16</v>
      </c>
      <c r="C9388" s="7" t="n">
        <v>0</v>
      </c>
    </row>
    <row r="9389" spans="1:8">
      <c r="A9389" t="s">
        <v>4</v>
      </c>
      <c r="B9389" s="4" t="s">
        <v>5</v>
      </c>
      <c r="C9389" s="4" t="s">
        <v>10</v>
      </c>
      <c r="D9389" s="4" t="s">
        <v>13</v>
      </c>
      <c r="E9389" s="4" t="s">
        <v>9</v>
      </c>
      <c r="F9389" s="4" t="s">
        <v>81</v>
      </c>
      <c r="G9389" s="4" t="s">
        <v>13</v>
      </c>
      <c r="H9389" s="4" t="s">
        <v>13</v>
      </c>
    </row>
    <row r="9390" spans="1:8">
      <c r="A9390" t="n">
        <v>72345</v>
      </c>
      <c r="B9390" s="49" t="n">
        <v>26</v>
      </c>
      <c r="C9390" s="7" t="n">
        <v>3</v>
      </c>
      <c r="D9390" s="7" t="n">
        <v>17</v>
      </c>
      <c r="E9390" s="7" t="n">
        <v>61821</v>
      </c>
      <c r="F9390" s="7" t="s">
        <v>637</v>
      </c>
      <c r="G9390" s="7" t="n">
        <v>2</v>
      </c>
      <c r="H9390" s="7" t="n">
        <v>0</v>
      </c>
    </row>
    <row r="9391" spans="1:8">
      <c r="A9391" t="s">
        <v>4</v>
      </c>
      <c r="B9391" s="4" t="s">
        <v>5</v>
      </c>
    </row>
    <row r="9392" spans="1:8">
      <c r="A9392" t="n">
        <v>72397</v>
      </c>
      <c r="B9392" s="50" t="n">
        <v>28</v>
      </c>
    </row>
    <row r="9393" spans="1:8">
      <c r="A9393" t="s">
        <v>4</v>
      </c>
      <c r="B9393" s="4" t="s">
        <v>5</v>
      </c>
      <c r="C9393" s="4" t="s">
        <v>10</v>
      </c>
      <c r="D9393" s="4" t="s">
        <v>13</v>
      </c>
    </row>
    <row r="9394" spans="1:8">
      <c r="A9394" t="n">
        <v>72398</v>
      </c>
      <c r="B9394" s="51" t="n">
        <v>89</v>
      </c>
      <c r="C9394" s="7" t="n">
        <v>65533</v>
      </c>
      <c r="D9394" s="7" t="n">
        <v>1</v>
      </c>
    </row>
    <row r="9395" spans="1:8">
      <c r="A9395" t="s">
        <v>4</v>
      </c>
      <c r="B9395" s="4" t="s">
        <v>5</v>
      </c>
      <c r="C9395" s="4" t="s">
        <v>13</v>
      </c>
      <c r="D9395" s="4" t="s">
        <v>10</v>
      </c>
      <c r="E9395" s="4" t="s">
        <v>24</v>
      </c>
    </row>
    <row r="9396" spans="1:8">
      <c r="A9396" t="n">
        <v>72402</v>
      </c>
      <c r="B9396" s="22" t="n">
        <v>58</v>
      </c>
      <c r="C9396" s="7" t="n">
        <v>101</v>
      </c>
      <c r="D9396" s="7" t="n">
        <v>500</v>
      </c>
      <c r="E9396" s="7" t="n">
        <v>1</v>
      </c>
    </row>
    <row r="9397" spans="1:8">
      <c r="A9397" t="s">
        <v>4</v>
      </c>
      <c r="B9397" s="4" t="s">
        <v>5</v>
      </c>
      <c r="C9397" s="4" t="s">
        <v>13</v>
      </c>
      <c r="D9397" s="4" t="s">
        <v>10</v>
      </c>
    </row>
    <row r="9398" spans="1:8">
      <c r="A9398" t="n">
        <v>72410</v>
      </c>
      <c r="B9398" s="22" t="n">
        <v>58</v>
      </c>
      <c r="C9398" s="7" t="n">
        <v>254</v>
      </c>
      <c r="D9398" s="7" t="n">
        <v>0</v>
      </c>
    </row>
    <row r="9399" spans="1:8">
      <c r="A9399" t="s">
        <v>4</v>
      </c>
      <c r="B9399" s="4" t="s">
        <v>5</v>
      </c>
      <c r="C9399" s="4" t="s">
        <v>13</v>
      </c>
      <c r="D9399" s="4" t="s">
        <v>10</v>
      </c>
      <c r="E9399" s="4" t="s">
        <v>10</v>
      </c>
      <c r="F9399" s="4" t="s">
        <v>9</v>
      </c>
    </row>
    <row r="9400" spans="1:8">
      <c r="A9400" t="n">
        <v>72414</v>
      </c>
      <c r="B9400" s="40" t="n">
        <v>84</v>
      </c>
      <c r="C9400" s="7" t="n">
        <v>1</v>
      </c>
      <c r="D9400" s="7" t="n">
        <v>0</v>
      </c>
      <c r="E9400" s="7" t="n">
        <v>0</v>
      </c>
      <c r="F9400" s="7" t="n">
        <v>0</v>
      </c>
    </row>
    <row r="9401" spans="1:8">
      <c r="A9401" t="s">
        <v>4</v>
      </c>
      <c r="B9401" s="4" t="s">
        <v>5</v>
      </c>
      <c r="C9401" s="4" t="s">
        <v>13</v>
      </c>
    </row>
    <row r="9402" spans="1:8">
      <c r="A9402" t="n">
        <v>72424</v>
      </c>
      <c r="B9402" s="43" t="n">
        <v>116</v>
      </c>
      <c r="C9402" s="7" t="n">
        <v>0</v>
      </c>
    </row>
    <row r="9403" spans="1:8">
      <c r="A9403" t="s">
        <v>4</v>
      </c>
      <c r="B9403" s="4" t="s">
        <v>5</v>
      </c>
      <c r="C9403" s="4" t="s">
        <v>13</v>
      </c>
      <c r="D9403" s="4" t="s">
        <v>10</v>
      </c>
    </row>
    <row r="9404" spans="1:8">
      <c r="A9404" t="n">
        <v>72426</v>
      </c>
      <c r="B9404" s="43" t="n">
        <v>116</v>
      </c>
      <c r="C9404" s="7" t="n">
        <v>2</v>
      </c>
      <c r="D9404" s="7" t="n">
        <v>1</v>
      </c>
    </row>
    <row r="9405" spans="1:8">
      <c r="A9405" t="s">
        <v>4</v>
      </c>
      <c r="B9405" s="4" t="s">
        <v>5</v>
      </c>
      <c r="C9405" s="4" t="s">
        <v>13</v>
      </c>
      <c r="D9405" s="4" t="s">
        <v>9</v>
      </c>
    </row>
    <row r="9406" spans="1:8">
      <c r="A9406" t="n">
        <v>72430</v>
      </c>
      <c r="B9406" s="43" t="n">
        <v>116</v>
      </c>
      <c r="C9406" s="7" t="n">
        <v>5</v>
      </c>
      <c r="D9406" s="7" t="n">
        <v>1125515264</v>
      </c>
    </row>
    <row r="9407" spans="1:8">
      <c r="A9407" t="s">
        <v>4</v>
      </c>
      <c r="B9407" s="4" t="s">
        <v>5</v>
      </c>
      <c r="C9407" s="4" t="s">
        <v>13</v>
      </c>
      <c r="D9407" s="4" t="s">
        <v>10</v>
      </c>
    </row>
    <row r="9408" spans="1:8">
      <c r="A9408" t="n">
        <v>72436</v>
      </c>
      <c r="B9408" s="43" t="n">
        <v>116</v>
      </c>
      <c r="C9408" s="7" t="n">
        <v>6</v>
      </c>
      <c r="D9408" s="7" t="n">
        <v>1</v>
      </c>
    </row>
    <row r="9409" spans="1:6">
      <c r="A9409" t="s">
        <v>4</v>
      </c>
      <c r="B9409" s="4" t="s">
        <v>5</v>
      </c>
      <c r="C9409" s="4" t="s">
        <v>10</v>
      </c>
      <c r="D9409" s="4" t="s">
        <v>24</v>
      </c>
      <c r="E9409" s="4" t="s">
        <v>24</v>
      </c>
      <c r="F9409" s="4" t="s">
        <v>24</v>
      </c>
      <c r="G9409" s="4" t="s">
        <v>10</v>
      </c>
      <c r="H9409" s="4" t="s">
        <v>10</v>
      </c>
    </row>
    <row r="9410" spans="1:6">
      <c r="A9410" t="n">
        <v>72440</v>
      </c>
      <c r="B9410" s="44" t="n">
        <v>60</v>
      </c>
      <c r="C9410" s="7" t="n">
        <v>7032</v>
      </c>
      <c r="D9410" s="7" t="n">
        <v>0</v>
      </c>
      <c r="E9410" s="7" t="n">
        <v>0</v>
      </c>
      <c r="F9410" s="7" t="n">
        <v>0</v>
      </c>
      <c r="G9410" s="7" t="n">
        <v>0</v>
      </c>
      <c r="H9410" s="7" t="n">
        <v>1</v>
      </c>
    </row>
    <row r="9411" spans="1:6">
      <c r="A9411" t="s">
        <v>4</v>
      </c>
      <c r="B9411" s="4" t="s">
        <v>5</v>
      </c>
      <c r="C9411" s="4" t="s">
        <v>10</v>
      </c>
      <c r="D9411" s="4" t="s">
        <v>24</v>
      </c>
      <c r="E9411" s="4" t="s">
        <v>24</v>
      </c>
      <c r="F9411" s="4" t="s">
        <v>24</v>
      </c>
      <c r="G9411" s="4" t="s">
        <v>10</v>
      </c>
      <c r="H9411" s="4" t="s">
        <v>10</v>
      </c>
    </row>
    <row r="9412" spans="1:6">
      <c r="A9412" t="n">
        <v>72459</v>
      </c>
      <c r="B9412" s="44" t="n">
        <v>60</v>
      </c>
      <c r="C9412" s="7" t="n">
        <v>7032</v>
      </c>
      <c r="D9412" s="7" t="n">
        <v>0</v>
      </c>
      <c r="E9412" s="7" t="n">
        <v>0</v>
      </c>
      <c r="F9412" s="7" t="n">
        <v>0</v>
      </c>
      <c r="G9412" s="7" t="n">
        <v>0</v>
      </c>
      <c r="H9412" s="7" t="n">
        <v>0</v>
      </c>
    </row>
    <row r="9413" spans="1:6">
      <c r="A9413" t="s">
        <v>4</v>
      </c>
      <c r="B9413" s="4" t="s">
        <v>5</v>
      </c>
      <c r="C9413" s="4" t="s">
        <v>10</v>
      </c>
      <c r="D9413" s="4" t="s">
        <v>10</v>
      </c>
      <c r="E9413" s="4" t="s">
        <v>10</v>
      </c>
    </row>
    <row r="9414" spans="1:6">
      <c r="A9414" t="n">
        <v>72478</v>
      </c>
      <c r="B9414" s="45" t="n">
        <v>61</v>
      </c>
      <c r="C9414" s="7" t="n">
        <v>7032</v>
      </c>
      <c r="D9414" s="7" t="n">
        <v>65533</v>
      </c>
      <c r="E9414" s="7" t="n">
        <v>0</v>
      </c>
    </row>
    <row r="9415" spans="1:6">
      <c r="A9415" t="s">
        <v>4</v>
      </c>
      <c r="B9415" s="4" t="s">
        <v>5</v>
      </c>
      <c r="C9415" s="4" t="s">
        <v>10</v>
      </c>
      <c r="D9415" s="4" t="s">
        <v>24</v>
      </c>
      <c r="E9415" s="4" t="s">
        <v>24</v>
      </c>
      <c r="F9415" s="4" t="s">
        <v>24</v>
      </c>
      <c r="G9415" s="4" t="s">
        <v>10</v>
      </c>
      <c r="H9415" s="4" t="s">
        <v>10</v>
      </c>
    </row>
    <row r="9416" spans="1:6">
      <c r="A9416" t="n">
        <v>72485</v>
      </c>
      <c r="B9416" s="44" t="n">
        <v>60</v>
      </c>
      <c r="C9416" s="7" t="n">
        <v>0</v>
      </c>
      <c r="D9416" s="7" t="n">
        <v>0</v>
      </c>
      <c r="E9416" s="7" t="n">
        <v>0</v>
      </c>
      <c r="F9416" s="7" t="n">
        <v>0</v>
      </c>
      <c r="G9416" s="7" t="n">
        <v>0</v>
      </c>
      <c r="H9416" s="7" t="n">
        <v>1</v>
      </c>
    </row>
    <row r="9417" spans="1:6">
      <c r="A9417" t="s">
        <v>4</v>
      </c>
      <c r="B9417" s="4" t="s">
        <v>5</v>
      </c>
      <c r="C9417" s="4" t="s">
        <v>10</v>
      </c>
      <c r="D9417" s="4" t="s">
        <v>24</v>
      </c>
      <c r="E9417" s="4" t="s">
        <v>24</v>
      </c>
      <c r="F9417" s="4" t="s">
        <v>24</v>
      </c>
      <c r="G9417" s="4" t="s">
        <v>10</v>
      </c>
      <c r="H9417" s="4" t="s">
        <v>10</v>
      </c>
    </row>
    <row r="9418" spans="1:6">
      <c r="A9418" t="n">
        <v>72504</v>
      </c>
      <c r="B9418" s="44" t="n">
        <v>60</v>
      </c>
      <c r="C9418" s="7" t="n">
        <v>0</v>
      </c>
      <c r="D9418" s="7" t="n">
        <v>0</v>
      </c>
      <c r="E9418" s="7" t="n">
        <v>0</v>
      </c>
      <c r="F9418" s="7" t="n">
        <v>0</v>
      </c>
      <c r="G9418" s="7" t="n">
        <v>0</v>
      </c>
      <c r="H9418" s="7" t="n">
        <v>0</v>
      </c>
    </row>
    <row r="9419" spans="1:6">
      <c r="A9419" t="s">
        <v>4</v>
      </c>
      <c r="B9419" s="4" t="s">
        <v>5</v>
      </c>
      <c r="C9419" s="4" t="s">
        <v>10</v>
      </c>
      <c r="D9419" s="4" t="s">
        <v>10</v>
      </c>
      <c r="E9419" s="4" t="s">
        <v>10</v>
      </c>
    </row>
    <row r="9420" spans="1:6">
      <c r="A9420" t="n">
        <v>72523</v>
      </c>
      <c r="B9420" s="45" t="n">
        <v>61</v>
      </c>
      <c r="C9420" s="7" t="n">
        <v>0</v>
      </c>
      <c r="D9420" s="7" t="n">
        <v>65533</v>
      </c>
      <c r="E9420" s="7" t="n">
        <v>0</v>
      </c>
    </row>
    <row r="9421" spans="1:6">
      <c r="A9421" t="s">
        <v>4</v>
      </c>
      <c r="B9421" s="4" t="s">
        <v>5</v>
      </c>
      <c r="C9421" s="4" t="s">
        <v>13</v>
      </c>
      <c r="D9421" s="4" t="s">
        <v>13</v>
      </c>
      <c r="E9421" s="4" t="s">
        <v>24</v>
      </c>
      <c r="F9421" s="4" t="s">
        <v>24</v>
      </c>
      <c r="G9421" s="4" t="s">
        <v>24</v>
      </c>
      <c r="H9421" s="4" t="s">
        <v>10</v>
      </c>
    </row>
    <row r="9422" spans="1:6">
      <c r="A9422" t="n">
        <v>72530</v>
      </c>
      <c r="B9422" s="39" t="n">
        <v>45</v>
      </c>
      <c r="C9422" s="7" t="n">
        <v>2</v>
      </c>
      <c r="D9422" s="7" t="n">
        <v>3</v>
      </c>
      <c r="E9422" s="7" t="n">
        <v>8.02999973297119</v>
      </c>
      <c r="F9422" s="7" t="n">
        <v>13.8800001144409</v>
      </c>
      <c r="G9422" s="7" t="n">
        <v>-183.639999389648</v>
      </c>
      <c r="H9422" s="7" t="n">
        <v>0</v>
      </c>
    </row>
    <row r="9423" spans="1:6">
      <c r="A9423" t="s">
        <v>4</v>
      </c>
      <c r="B9423" s="4" t="s">
        <v>5</v>
      </c>
      <c r="C9423" s="4" t="s">
        <v>13</v>
      </c>
      <c r="D9423" s="4" t="s">
        <v>13</v>
      </c>
      <c r="E9423" s="4" t="s">
        <v>24</v>
      </c>
      <c r="F9423" s="4" t="s">
        <v>24</v>
      </c>
      <c r="G9423" s="4" t="s">
        <v>24</v>
      </c>
      <c r="H9423" s="4" t="s">
        <v>10</v>
      </c>
      <c r="I9423" s="4" t="s">
        <v>13</v>
      </c>
    </row>
    <row r="9424" spans="1:6">
      <c r="A9424" t="n">
        <v>72547</v>
      </c>
      <c r="B9424" s="39" t="n">
        <v>45</v>
      </c>
      <c r="C9424" s="7" t="n">
        <v>4</v>
      </c>
      <c r="D9424" s="7" t="n">
        <v>3</v>
      </c>
      <c r="E9424" s="7" t="n">
        <v>30.0100002288818</v>
      </c>
      <c r="F9424" s="7" t="n">
        <v>206.440002441406</v>
      </c>
      <c r="G9424" s="7" t="n">
        <v>6</v>
      </c>
      <c r="H9424" s="7" t="n">
        <v>0</v>
      </c>
      <c r="I9424" s="7" t="n">
        <v>1</v>
      </c>
    </row>
    <row r="9425" spans="1:9">
      <c r="A9425" t="s">
        <v>4</v>
      </c>
      <c r="B9425" s="4" t="s">
        <v>5</v>
      </c>
      <c r="C9425" s="4" t="s">
        <v>13</v>
      </c>
      <c r="D9425" s="4" t="s">
        <v>13</v>
      </c>
      <c r="E9425" s="4" t="s">
        <v>24</v>
      </c>
      <c r="F9425" s="4" t="s">
        <v>10</v>
      </c>
    </row>
    <row r="9426" spans="1:9">
      <c r="A9426" t="n">
        <v>72565</v>
      </c>
      <c r="B9426" s="39" t="n">
        <v>45</v>
      </c>
      <c r="C9426" s="7" t="n">
        <v>5</v>
      </c>
      <c r="D9426" s="7" t="n">
        <v>3</v>
      </c>
      <c r="E9426" s="7" t="n">
        <v>5.09999990463257</v>
      </c>
      <c r="F9426" s="7" t="n">
        <v>0</v>
      </c>
    </row>
    <row r="9427" spans="1:9">
      <c r="A9427" t="s">
        <v>4</v>
      </c>
      <c r="B9427" s="4" t="s">
        <v>5</v>
      </c>
      <c r="C9427" s="4" t="s">
        <v>13</v>
      </c>
      <c r="D9427" s="4" t="s">
        <v>13</v>
      </c>
      <c r="E9427" s="4" t="s">
        <v>24</v>
      </c>
      <c r="F9427" s="4" t="s">
        <v>10</v>
      </c>
    </row>
    <row r="9428" spans="1:9">
      <c r="A9428" t="n">
        <v>72574</v>
      </c>
      <c r="B9428" s="39" t="n">
        <v>45</v>
      </c>
      <c r="C9428" s="7" t="n">
        <v>11</v>
      </c>
      <c r="D9428" s="7" t="n">
        <v>3</v>
      </c>
      <c r="E9428" s="7" t="n">
        <v>39.4000015258789</v>
      </c>
      <c r="F9428" s="7" t="n">
        <v>0</v>
      </c>
    </row>
    <row r="9429" spans="1:9">
      <c r="A9429" t="s">
        <v>4</v>
      </c>
      <c r="B9429" s="4" t="s">
        <v>5</v>
      </c>
      <c r="C9429" s="4" t="s">
        <v>13</v>
      </c>
      <c r="D9429" s="4" t="s">
        <v>10</v>
      </c>
      <c r="E9429" s="4" t="s">
        <v>13</v>
      </c>
    </row>
    <row r="9430" spans="1:9">
      <c r="A9430" t="n">
        <v>72583</v>
      </c>
      <c r="B9430" s="66" t="n">
        <v>39</v>
      </c>
      <c r="C9430" s="7" t="n">
        <v>14</v>
      </c>
      <c r="D9430" s="7" t="n">
        <v>65533</v>
      </c>
      <c r="E9430" s="7" t="n">
        <v>100</v>
      </c>
    </row>
    <row r="9431" spans="1:9">
      <c r="A9431" t="s">
        <v>4</v>
      </c>
      <c r="B9431" s="4" t="s">
        <v>5</v>
      </c>
      <c r="C9431" s="4" t="s">
        <v>10</v>
      </c>
      <c r="D9431" s="4" t="s">
        <v>24</v>
      </c>
      <c r="E9431" s="4" t="s">
        <v>24</v>
      </c>
      <c r="F9431" s="4" t="s">
        <v>24</v>
      </c>
      <c r="G9431" s="4" t="s">
        <v>24</v>
      </c>
    </row>
    <row r="9432" spans="1:9">
      <c r="A9432" t="n">
        <v>72588</v>
      </c>
      <c r="B9432" s="37" t="n">
        <v>46</v>
      </c>
      <c r="C9432" s="7" t="n">
        <v>7033</v>
      </c>
      <c r="D9432" s="7" t="n">
        <v>13.6400003433228</v>
      </c>
      <c r="E9432" s="7" t="n">
        <v>6.07999992370605</v>
      </c>
      <c r="F9432" s="7" t="n">
        <v>-177.639999389648</v>
      </c>
      <c r="G9432" s="7" t="n">
        <v>177.600006103516</v>
      </c>
    </row>
    <row r="9433" spans="1:9">
      <c r="A9433" t="s">
        <v>4</v>
      </c>
      <c r="B9433" s="4" t="s">
        <v>5</v>
      </c>
      <c r="C9433" s="4" t="s">
        <v>13</v>
      </c>
      <c r="D9433" s="4" t="s">
        <v>10</v>
      </c>
    </row>
    <row r="9434" spans="1:9">
      <c r="A9434" t="n">
        <v>72607</v>
      </c>
      <c r="B9434" s="22" t="n">
        <v>58</v>
      </c>
      <c r="C9434" s="7" t="n">
        <v>255</v>
      </c>
      <c r="D9434" s="7" t="n">
        <v>0</v>
      </c>
    </row>
    <row r="9435" spans="1:9">
      <c r="A9435" t="s">
        <v>4</v>
      </c>
      <c r="B9435" s="4" t="s">
        <v>5</v>
      </c>
      <c r="C9435" s="4" t="s">
        <v>13</v>
      </c>
      <c r="D9435" s="4" t="s">
        <v>10</v>
      </c>
      <c r="E9435" s="4" t="s">
        <v>10</v>
      </c>
    </row>
    <row r="9436" spans="1:9">
      <c r="A9436" t="n">
        <v>72611</v>
      </c>
      <c r="B9436" s="15" t="n">
        <v>50</v>
      </c>
      <c r="C9436" s="7" t="n">
        <v>1</v>
      </c>
      <c r="D9436" s="7" t="n">
        <v>8120</v>
      </c>
      <c r="E9436" s="7" t="n">
        <v>1200</v>
      </c>
    </row>
    <row r="9437" spans="1:9">
      <c r="A9437" t="s">
        <v>4</v>
      </c>
      <c r="B9437" s="4" t="s">
        <v>5</v>
      </c>
      <c r="C9437" s="4" t="s">
        <v>10</v>
      </c>
    </row>
    <row r="9438" spans="1:9">
      <c r="A9438" t="n">
        <v>72617</v>
      </c>
      <c r="B9438" s="32" t="n">
        <v>16</v>
      </c>
      <c r="C9438" s="7" t="n">
        <v>1000</v>
      </c>
    </row>
    <row r="9439" spans="1:9">
      <c r="A9439" t="s">
        <v>4</v>
      </c>
      <c r="B9439" s="4" t="s">
        <v>5</v>
      </c>
      <c r="C9439" s="4" t="s">
        <v>13</v>
      </c>
      <c r="D9439" s="4" t="s">
        <v>10</v>
      </c>
      <c r="E9439" s="4" t="s">
        <v>24</v>
      </c>
      <c r="F9439" s="4" t="s">
        <v>10</v>
      </c>
      <c r="G9439" s="4" t="s">
        <v>9</v>
      </c>
      <c r="H9439" s="4" t="s">
        <v>9</v>
      </c>
      <c r="I9439" s="4" t="s">
        <v>10</v>
      </c>
      <c r="J9439" s="4" t="s">
        <v>10</v>
      </c>
      <c r="K9439" s="4" t="s">
        <v>9</v>
      </c>
      <c r="L9439" s="4" t="s">
        <v>9</v>
      </c>
      <c r="M9439" s="4" t="s">
        <v>9</v>
      </c>
      <c r="N9439" s="4" t="s">
        <v>9</v>
      </c>
      <c r="O9439" s="4" t="s">
        <v>6</v>
      </c>
    </row>
    <row r="9440" spans="1:9">
      <c r="A9440" t="n">
        <v>72620</v>
      </c>
      <c r="B9440" s="15" t="n">
        <v>50</v>
      </c>
      <c r="C9440" s="7" t="n">
        <v>0</v>
      </c>
      <c r="D9440" s="7" t="n">
        <v>4407</v>
      </c>
      <c r="E9440" s="7" t="n">
        <v>1</v>
      </c>
      <c r="F9440" s="7" t="n">
        <v>0</v>
      </c>
      <c r="G9440" s="7" t="n">
        <v>0</v>
      </c>
      <c r="H9440" s="7" t="n">
        <v>0</v>
      </c>
      <c r="I9440" s="7" t="n">
        <v>0</v>
      </c>
      <c r="J9440" s="7" t="n">
        <v>65533</v>
      </c>
      <c r="K9440" s="7" t="n">
        <v>0</v>
      </c>
      <c r="L9440" s="7" t="n">
        <v>0</v>
      </c>
      <c r="M9440" s="7" t="n">
        <v>0</v>
      </c>
      <c r="N9440" s="7" t="n">
        <v>0</v>
      </c>
      <c r="O9440" s="7" t="s">
        <v>12</v>
      </c>
    </row>
    <row r="9441" spans="1:15">
      <c r="A9441" t="s">
        <v>4</v>
      </c>
      <c r="B9441" s="4" t="s">
        <v>5</v>
      </c>
      <c r="C9441" s="4" t="s">
        <v>13</v>
      </c>
      <c r="D9441" s="4" t="s">
        <v>10</v>
      </c>
      <c r="E9441" s="4" t="s">
        <v>10</v>
      </c>
      <c r="F9441" s="4" t="s">
        <v>10</v>
      </c>
      <c r="G9441" s="4" t="s">
        <v>10</v>
      </c>
      <c r="H9441" s="4" t="s">
        <v>10</v>
      </c>
      <c r="I9441" s="4" t="s">
        <v>6</v>
      </c>
      <c r="J9441" s="4" t="s">
        <v>24</v>
      </c>
      <c r="K9441" s="4" t="s">
        <v>24</v>
      </c>
      <c r="L9441" s="4" t="s">
        <v>24</v>
      </c>
      <c r="M9441" s="4" t="s">
        <v>9</v>
      </c>
      <c r="N9441" s="4" t="s">
        <v>9</v>
      </c>
      <c r="O9441" s="4" t="s">
        <v>24</v>
      </c>
      <c r="P9441" s="4" t="s">
        <v>24</v>
      </c>
      <c r="Q9441" s="4" t="s">
        <v>24</v>
      </c>
      <c r="R9441" s="4" t="s">
        <v>24</v>
      </c>
      <c r="S9441" s="4" t="s">
        <v>13</v>
      </c>
    </row>
    <row r="9442" spans="1:15">
      <c r="A9442" t="n">
        <v>72659</v>
      </c>
      <c r="B9442" s="66" t="n">
        <v>39</v>
      </c>
      <c r="C9442" s="7" t="n">
        <v>12</v>
      </c>
      <c r="D9442" s="7" t="n">
        <v>65533</v>
      </c>
      <c r="E9442" s="7" t="n">
        <v>201</v>
      </c>
      <c r="F9442" s="7" t="n">
        <v>0</v>
      </c>
      <c r="G9442" s="7" t="n">
        <v>0</v>
      </c>
      <c r="H9442" s="7" t="n">
        <v>259</v>
      </c>
      <c r="I9442" s="7" t="s">
        <v>12</v>
      </c>
      <c r="J9442" s="7" t="n">
        <v>0</v>
      </c>
      <c r="K9442" s="7" t="n">
        <v>0.800000011920929</v>
      </c>
      <c r="L9442" s="7" t="n">
        <v>0</v>
      </c>
      <c r="M9442" s="7" t="n">
        <v>0</v>
      </c>
      <c r="N9442" s="7" t="n">
        <v>0</v>
      </c>
      <c r="O9442" s="7" t="n">
        <v>0</v>
      </c>
      <c r="P9442" s="7" t="n">
        <v>1</v>
      </c>
      <c r="Q9442" s="7" t="n">
        <v>1</v>
      </c>
      <c r="R9442" s="7" t="n">
        <v>1</v>
      </c>
      <c r="S9442" s="7" t="n">
        <v>255</v>
      </c>
    </row>
    <row r="9443" spans="1:15">
      <c r="A9443" t="s">
        <v>4</v>
      </c>
      <c r="B9443" s="4" t="s">
        <v>5</v>
      </c>
      <c r="C9443" s="4" t="s">
        <v>13</v>
      </c>
      <c r="D9443" s="4" t="s">
        <v>10</v>
      </c>
      <c r="E9443" s="4" t="s">
        <v>10</v>
      </c>
      <c r="F9443" s="4" t="s">
        <v>10</v>
      </c>
      <c r="G9443" s="4" t="s">
        <v>10</v>
      </c>
      <c r="H9443" s="4" t="s">
        <v>10</v>
      </c>
      <c r="I9443" s="4" t="s">
        <v>6</v>
      </c>
      <c r="J9443" s="4" t="s">
        <v>24</v>
      </c>
      <c r="K9443" s="4" t="s">
        <v>24</v>
      </c>
      <c r="L9443" s="4" t="s">
        <v>24</v>
      </c>
      <c r="M9443" s="4" t="s">
        <v>9</v>
      </c>
      <c r="N9443" s="4" t="s">
        <v>9</v>
      </c>
      <c r="O9443" s="4" t="s">
        <v>24</v>
      </c>
      <c r="P9443" s="4" t="s">
        <v>24</v>
      </c>
      <c r="Q9443" s="4" t="s">
        <v>24</v>
      </c>
      <c r="R9443" s="4" t="s">
        <v>24</v>
      </c>
      <c r="S9443" s="4" t="s">
        <v>13</v>
      </c>
    </row>
    <row r="9444" spans="1:15">
      <c r="A9444" t="n">
        <v>72709</v>
      </c>
      <c r="B9444" s="66" t="n">
        <v>39</v>
      </c>
      <c r="C9444" s="7" t="n">
        <v>12</v>
      </c>
      <c r="D9444" s="7" t="n">
        <v>65533</v>
      </c>
      <c r="E9444" s="7" t="n">
        <v>201</v>
      </c>
      <c r="F9444" s="7" t="n">
        <v>0</v>
      </c>
      <c r="G9444" s="7" t="n">
        <v>7032</v>
      </c>
      <c r="H9444" s="7" t="n">
        <v>259</v>
      </c>
      <c r="I9444" s="7" t="s">
        <v>12</v>
      </c>
      <c r="J9444" s="7" t="n">
        <v>0</v>
      </c>
      <c r="K9444" s="7" t="n">
        <v>0.699999988079071</v>
      </c>
      <c r="L9444" s="7" t="n">
        <v>0</v>
      </c>
      <c r="M9444" s="7" t="n">
        <v>0</v>
      </c>
      <c r="N9444" s="7" t="n">
        <v>0</v>
      </c>
      <c r="O9444" s="7" t="n">
        <v>0</v>
      </c>
      <c r="P9444" s="7" t="n">
        <v>0.600000023841858</v>
      </c>
      <c r="Q9444" s="7" t="n">
        <v>0.600000023841858</v>
      </c>
      <c r="R9444" s="7" t="n">
        <v>0.600000023841858</v>
      </c>
      <c r="S9444" s="7" t="n">
        <v>255</v>
      </c>
    </row>
    <row r="9445" spans="1:15">
      <c r="A9445" t="s">
        <v>4</v>
      </c>
      <c r="B9445" s="4" t="s">
        <v>5</v>
      </c>
      <c r="C9445" s="4" t="s">
        <v>10</v>
      </c>
      <c r="D9445" s="4" t="s">
        <v>9</v>
      </c>
      <c r="E9445" s="4" t="s">
        <v>9</v>
      </c>
      <c r="F9445" s="4" t="s">
        <v>9</v>
      </c>
      <c r="G9445" s="4" t="s">
        <v>9</v>
      </c>
      <c r="H9445" s="4" t="s">
        <v>10</v>
      </c>
      <c r="I9445" s="4" t="s">
        <v>13</v>
      </c>
    </row>
    <row r="9446" spans="1:15">
      <c r="A9446" t="n">
        <v>72759</v>
      </c>
      <c r="B9446" s="88" t="n">
        <v>66</v>
      </c>
      <c r="C9446" s="7" t="n">
        <v>0</v>
      </c>
      <c r="D9446" s="7" t="n">
        <v>1065353216</v>
      </c>
      <c r="E9446" s="7" t="n">
        <v>1065353216</v>
      </c>
      <c r="F9446" s="7" t="n">
        <v>1065353216</v>
      </c>
      <c r="G9446" s="7" t="n">
        <v>0</v>
      </c>
      <c r="H9446" s="7" t="n">
        <v>1000</v>
      </c>
      <c r="I9446" s="7" t="n">
        <v>3</v>
      </c>
    </row>
    <row r="9447" spans="1:15">
      <c r="A9447" t="s">
        <v>4</v>
      </c>
      <c r="B9447" s="4" t="s">
        <v>5</v>
      </c>
      <c r="C9447" s="4" t="s">
        <v>10</v>
      </c>
      <c r="D9447" s="4" t="s">
        <v>9</v>
      </c>
      <c r="E9447" s="4" t="s">
        <v>9</v>
      </c>
      <c r="F9447" s="4" t="s">
        <v>9</v>
      </c>
      <c r="G9447" s="4" t="s">
        <v>9</v>
      </c>
      <c r="H9447" s="4" t="s">
        <v>10</v>
      </c>
      <c r="I9447" s="4" t="s">
        <v>13</v>
      </c>
    </row>
    <row r="9448" spans="1:15">
      <c r="A9448" t="n">
        <v>72781</v>
      </c>
      <c r="B9448" s="88" t="n">
        <v>66</v>
      </c>
      <c r="C9448" s="7" t="n">
        <v>7032</v>
      </c>
      <c r="D9448" s="7" t="n">
        <v>1065353216</v>
      </c>
      <c r="E9448" s="7" t="n">
        <v>1065353216</v>
      </c>
      <c r="F9448" s="7" t="n">
        <v>1065353216</v>
      </c>
      <c r="G9448" s="7" t="n">
        <v>0</v>
      </c>
      <c r="H9448" s="7" t="n">
        <v>1000</v>
      </c>
      <c r="I9448" s="7" t="n">
        <v>3</v>
      </c>
    </row>
    <row r="9449" spans="1:15">
      <c r="A9449" t="s">
        <v>4</v>
      </c>
      <c r="B9449" s="4" t="s">
        <v>5</v>
      </c>
      <c r="C9449" s="4" t="s">
        <v>10</v>
      </c>
      <c r="D9449" s="4" t="s">
        <v>9</v>
      </c>
    </row>
    <row r="9450" spans="1:15">
      <c r="A9450" t="n">
        <v>72803</v>
      </c>
      <c r="B9450" s="38" t="n">
        <v>43</v>
      </c>
      <c r="C9450" s="7" t="n">
        <v>0</v>
      </c>
      <c r="D9450" s="7" t="n">
        <v>512</v>
      </c>
    </row>
    <row r="9451" spans="1:15">
      <c r="A9451" t="s">
        <v>4</v>
      </c>
      <c r="B9451" s="4" t="s">
        <v>5</v>
      </c>
      <c r="C9451" s="4" t="s">
        <v>10</v>
      </c>
      <c r="D9451" s="4" t="s">
        <v>9</v>
      </c>
    </row>
    <row r="9452" spans="1:15">
      <c r="A9452" t="n">
        <v>72810</v>
      </c>
      <c r="B9452" s="38" t="n">
        <v>43</v>
      </c>
      <c r="C9452" s="7" t="n">
        <v>7032</v>
      </c>
      <c r="D9452" s="7" t="n">
        <v>512</v>
      </c>
    </row>
    <row r="9453" spans="1:15">
      <c r="A9453" t="s">
        <v>4</v>
      </c>
      <c r="B9453" s="4" t="s">
        <v>5</v>
      </c>
      <c r="C9453" s="4" t="s">
        <v>10</v>
      </c>
    </row>
    <row r="9454" spans="1:15">
      <c r="A9454" t="n">
        <v>72817</v>
      </c>
      <c r="B9454" s="32" t="n">
        <v>16</v>
      </c>
      <c r="C9454" s="7" t="n">
        <v>1000</v>
      </c>
    </row>
    <row r="9455" spans="1:15">
      <c r="A9455" t="s">
        <v>4</v>
      </c>
      <c r="B9455" s="4" t="s">
        <v>5</v>
      </c>
      <c r="C9455" s="4" t="s">
        <v>13</v>
      </c>
      <c r="D9455" s="4" t="s">
        <v>10</v>
      </c>
      <c r="E9455" s="4" t="s">
        <v>24</v>
      </c>
      <c r="F9455" s="4" t="s">
        <v>10</v>
      </c>
      <c r="G9455" s="4" t="s">
        <v>9</v>
      </c>
      <c r="H9455" s="4" t="s">
        <v>9</v>
      </c>
      <c r="I9455" s="4" t="s">
        <v>10</v>
      </c>
      <c r="J9455" s="4" t="s">
        <v>10</v>
      </c>
      <c r="K9455" s="4" t="s">
        <v>9</v>
      </c>
      <c r="L9455" s="4" t="s">
        <v>9</v>
      </c>
      <c r="M9455" s="4" t="s">
        <v>9</v>
      </c>
      <c r="N9455" s="4" t="s">
        <v>9</v>
      </c>
      <c r="O9455" s="4" t="s">
        <v>6</v>
      </c>
    </row>
    <row r="9456" spans="1:15">
      <c r="A9456" t="n">
        <v>72820</v>
      </c>
      <c r="B9456" s="15" t="n">
        <v>50</v>
      </c>
      <c r="C9456" s="7" t="n">
        <v>0</v>
      </c>
      <c r="D9456" s="7" t="n">
        <v>4120</v>
      </c>
      <c r="E9456" s="7" t="n">
        <v>1</v>
      </c>
      <c r="F9456" s="7" t="n">
        <v>0</v>
      </c>
      <c r="G9456" s="7" t="n">
        <v>0</v>
      </c>
      <c r="H9456" s="7" t="n">
        <v>0</v>
      </c>
      <c r="I9456" s="7" t="n">
        <v>0</v>
      </c>
      <c r="J9456" s="7" t="n">
        <v>65533</v>
      </c>
      <c r="K9456" s="7" t="n">
        <v>0</v>
      </c>
      <c r="L9456" s="7" t="n">
        <v>0</v>
      </c>
      <c r="M9456" s="7" t="n">
        <v>0</v>
      </c>
      <c r="N9456" s="7" t="n">
        <v>0</v>
      </c>
      <c r="O9456" s="7" t="s">
        <v>12</v>
      </c>
    </row>
    <row r="9457" spans="1:19">
      <c r="A9457" t="s">
        <v>4</v>
      </c>
      <c r="B9457" s="4" t="s">
        <v>5</v>
      </c>
      <c r="C9457" s="4" t="s">
        <v>13</v>
      </c>
      <c r="D9457" s="4" t="s">
        <v>10</v>
      </c>
      <c r="E9457" s="4" t="s">
        <v>10</v>
      </c>
      <c r="F9457" s="4" t="s">
        <v>10</v>
      </c>
      <c r="G9457" s="4" t="s">
        <v>10</v>
      </c>
      <c r="H9457" s="4" t="s">
        <v>10</v>
      </c>
      <c r="I9457" s="4" t="s">
        <v>6</v>
      </c>
      <c r="J9457" s="4" t="s">
        <v>24</v>
      </c>
      <c r="K9457" s="4" t="s">
        <v>24</v>
      </c>
      <c r="L9457" s="4" t="s">
        <v>24</v>
      </c>
      <c r="M9457" s="4" t="s">
        <v>9</v>
      </c>
      <c r="N9457" s="4" t="s">
        <v>9</v>
      </c>
      <c r="O9457" s="4" t="s">
        <v>24</v>
      </c>
      <c r="P9457" s="4" t="s">
        <v>24</v>
      </c>
      <c r="Q9457" s="4" t="s">
        <v>24</v>
      </c>
      <c r="R9457" s="4" t="s">
        <v>24</v>
      </c>
      <c r="S9457" s="4" t="s">
        <v>13</v>
      </c>
    </row>
    <row r="9458" spans="1:19">
      <c r="A9458" t="n">
        <v>72859</v>
      </c>
      <c r="B9458" s="66" t="n">
        <v>39</v>
      </c>
      <c r="C9458" s="7" t="n">
        <v>12</v>
      </c>
      <c r="D9458" s="7" t="n">
        <v>65533</v>
      </c>
      <c r="E9458" s="7" t="n">
        <v>205</v>
      </c>
      <c r="F9458" s="7" t="n">
        <v>0</v>
      </c>
      <c r="G9458" s="7" t="n">
        <v>0</v>
      </c>
      <c r="H9458" s="7" t="n">
        <v>259</v>
      </c>
      <c r="I9458" s="7" t="s">
        <v>12</v>
      </c>
      <c r="J9458" s="7" t="n">
        <v>0</v>
      </c>
      <c r="K9458" s="7" t="n">
        <v>0.800000011920929</v>
      </c>
      <c r="L9458" s="7" t="n">
        <v>0</v>
      </c>
      <c r="M9458" s="7" t="n">
        <v>0</v>
      </c>
      <c r="N9458" s="7" t="n">
        <v>0</v>
      </c>
      <c r="O9458" s="7" t="n">
        <v>0</v>
      </c>
      <c r="P9458" s="7" t="n">
        <v>1.39999997615814</v>
      </c>
      <c r="Q9458" s="7" t="n">
        <v>1.39999997615814</v>
      </c>
      <c r="R9458" s="7" t="n">
        <v>1.39999997615814</v>
      </c>
      <c r="S9458" s="7" t="n">
        <v>103</v>
      </c>
    </row>
    <row r="9459" spans="1:19">
      <c r="A9459" t="s">
        <v>4</v>
      </c>
      <c r="B9459" s="4" t="s">
        <v>5</v>
      </c>
      <c r="C9459" s="4" t="s">
        <v>13</v>
      </c>
      <c r="D9459" s="4" t="s">
        <v>10</v>
      </c>
      <c r="E9459" s="4" t="s">
        <v>10</v>
      </c>
      <c r="F9459" s="4" t="s">
        <v>10</v>
      </c>
      <c r="G9459" s="4" t="s">
        <v>10</v>
      </c>
      <c r="H9459" s="4" t="s">
        <v>10</v>
      </c>
      <c r="I9459" s="4" t="s">
        <v>6</v>
      </c>
      <c r="J9459" s="4" t="s">
        <v>24</v>
      </c>
      <c r="K9459" s="4" t="s">
        <v>24</v>
      </c>
      <c r="L9459" s="4" t="s">
        <v>24</v>
      </c>
      <c r="M9459" s="4" t="s">
        <v>9</v>
      </c>
      <c r="N9459" s="4" t="s">
        <v>9</v>
      </c>
      <c r="O9459" s="4" t="s">
        <v>24</v>
      </c>
      <c r="P9459" s="4" t="s">
        <v>24</v>
      </c>
      <c r="Q9459" s="4" t="s">
        <v>24</v>
      </c>
      <c r="R9459" s="4" t="s">
        <v>24</v>
      </c>
      <c r="S9459" s="4" t="s">
        <v>13</v>
      </c>
    </row>
    <row r="9460" spans="1:19">
      <c r="A9460" t="n">
        <v>72909</v>
      </c>
      <c r="B9460" s="66" t="n">
        <v>39</v>
      </c>
      <c r="C9460" s="7" t="n">
        <v>12</v>
      </c>
      <c r="D9460" s="7" t="n">
        <v>65533</v>
      </c>
      <c r="E9460" s="7" t="n">
        <v>205</v>
      </c>
      <c r="F9460" s="7" t="n">
        <v>0</v>
      </c>
      <c r="G9460" s="7" t="n">
        <v>7032</v>
      </c>
      <c r="H9460" s="7" t="n">
        <v>259</v>
      </c>
      <c r="I9460" s="7" t="s">
        <v>12</v>
      </c>
      <c r="J9460" s="7" t="n">
        <v>0</v>
      </c>
      <c r="K9460" s="7" t="n">
        <v>0.699999988079071</v>
      </c>
      <c r="L9460" s="7" t="n">
        <v>0</v>
      </c>
      <c r="M9460" s="7" t="n">
        <v>0</v>
      </c>
      <c r="N9460" s="7" t="n">
        <v>0</v>
      </c>
      <c r="O9460" s="7" t="n">
        <v>0</v>
      </c>
      <c r="P9460" s="7" t="n">
        <v>0.800000011920929</v>
      </c>
      <c r="Q9460" s="7" t="n">
        <v>0.800000011920929</v>
      </c>
      <c r="R9460" s="7" t="n">
        <v>0.800000011920929</v>
      </c>
      <c r="S9460" s="7" t="n">
        <v>104</v>
      </c>
    </row>
    <row r="9461" spans="1:19">
      <c r="A9461" t="s">
        <v>4</v>
      </c>
      <c r="B9461" s="4" t="s">
        <v>5</v>
      </c>
      <c r="C9461" s="4" t="s">
        <v>13</v>
      </c>
      <c r="D9461" s="4" t="s">
        <v>13</v>
      </c>
      <c r="E9461" s="4" t="s">
        <v>24</v>
      </c>
      <c r="F9461" s="4" t="s">
        <v>24</v>
      </c>
      <c r="G9461" s="4" t="s">
        <v>24</v>
      </c>
      <c r="H9461" s="4" t="s">
        <v>10</v>
      </c>
    </row>
    <row r="9462" spans="1:19">
      <c r="A9462" t="n">
        <v>72959</v>
      </c>
      <c r="B9462" s="39" t="n">
        <v>45</v>
      </c>
      <c r="C9462" s="7" t="n">
        <v>2</v>
      </c>
      <c r="D9462" s="7" t="n">
        <v>3</v>
      </c>
      <c r="E9462" s="7" t="n">
        <v>13.5299997329712</v>
      </c>
      <c r="F9462" s="7" t="n">
        <v>11.4399995803833</v>
      </c>
      <c r="G9462" s="7" t="n">
        <v>-177.809997558594</v>
      </c>
      <c r="H9462" s="7" t="n">
        <v>2500</v>
      </c>
    </row>
    <row r="9463" spans="1:19">
      <c r="A9463" t="s">
        <v>4</v>
      </c>
      <c r="B9463" s="4" t="s">
        <v>5</v>
      </c>
      <c r="C9463" s="4" t="s">
        <v>13</v>
      </c>
      <c r="D9463" s="4" t="s">
        <v>13</v>
      </c>
      <c r="E9463" s="4" t="s">
        <v>24</v>
      </c>
      <c r="F9463" s="4" t="s">
        <v>24</v>
      </c>
      <c r="G9463" s="4" t="s">
        <v>24</v>
      </c>
      <c r="H9463" s="4" t="s">
        <v>10</v>
      </c>
      <c r="I9463" s="4" t="s">
        <v>13</v>
      </c>
    </row>
    <row r="9464" spans="1:19">
      <c r="A9464" t="n">
        <v>72976</v>
      </c>
      <c r="B9464" s="39" t="n">
        <v>45</v>
      </c>
      <c r="C9464" s="7" t="n">
        <v>4</v>
      </c>
      <c r="D9464" s="7" t="n">
        <v>3</v>
      </c>
      <c r="E9464" s="7" t="n">
        <v>15.6400003433228</v>
      </c>
      <c r="F9464" s="7" t="n">
        <v>155.009994506836</v>
      </c>
      <c r="G9464" s="7" t="n">
        <v>0</v>
      </c>
      <c r="H9464" s="7" t="n">
        <v>2500</v>
      </c>
      <c r="I9464" s="7" t="n">
        <v>1</v>
      </c>
    </row>
    <row r="9465" spans="1:19">
      <c r="A9465" t="s">
        <v>4</v>
      </c>
      <c r="B9465" s="4" t="s">
        <v>5</v>
      </c>
      <c r="C9465" s="4" t="s">
        <v>13</v>
      </c>
      <c r="D9465" s="4" t="s">
        <v>13</v>
      </c>
      <c r="E9465" s="4" t="s">
        <v>24</v>
      </c>
      <c r="F9465" s="4" t="s">
        <v>10</v>
      </c>
    </row>
    <row r="9466" spans="1:19">
      <c r="A9466" t="n">
        <v>72994</v>
      </c>
      <c r="B9466" s="39" t="n">
        <v>45</v>
      </c>
      <c r="C9466" s="7" t="n">
        <v>5</v>
      </c>
      <c r="D9466" s="7" t="n">
        <v>3</v>
      </c>
      <c r="E9466" s="7" t="n">
        <v>3.29999995231628</v>
      </c>
      <c r="F9466" s="7" t="n">
        <v>2500</v>
      </c>
    </row>
    <row r="9467" spans="1:19">
      <c r="A9467" t="s">
        <v>4</v>
      </c>
      <c r="B9467" s="4" t="s">
        <v>5</v>
      </c>
      <c r="C9467" s="4" t="s">
        <v>10</v>
      </c>
      <c r="D9467" s="4" t="s">
        <v>24</v>
      </c>
      <c r="E9467" s="4" t="s">
        <v>24</v>
      </c>
      <c r="F9467" s="4" t="s">
        <v>24</v>
      </c>
      <c r="G9467" s="4" t="s">
        <v>24</v>
      </c>
    </row>
    <row r="9468" spans="1:19">
      <c r="A9468" t="n">
        <v>73003</v>
      </c>
      <c r="B9468" s="92" t="n">
        <v>131</v>
      </c>
      <c r="C9468" s="7" t="n">
        <v>0</v>
      </c>
      <c r="D9468" s="7" t="n">
        <v>0.5</v>
      </c>
      <c r="E9468" s="7" t="n">
        <v>0.100000001490116</v>
      </c>
      <c r="F9468" s="7" t="n">
        <v>2</v>
      </c>
      <c r="G9468" s="7" t="n">
        <v>0.25</v>
      </c>
    </row>
    <row r="9469" spans="1:19">
      <c r="A9469" t="s">
        <v>4</v>
      </c>
      <c r="B9469" s="4" t="s">
        <v>5</v>
      </c>
      <c r="C9469" s="4" t="s">
        <v>10</v>
      </c>
      <c r="D9469" s="4" t="s">
        <v>10</v>
      </c>
      <c r="E9469" s="4" t="s">
        <v>24</v>
      </c>
      <c r="F9469" s="4" t="s">
        <v>24</v>
      </c>
      <c r="G9469" s="4" t="s">
        <v>24</v>
      </c>
      <c r="H9469" s="4" t="s">
        <v>24</v>
      </c>
      <c r="I9469" s="4" t="s">
        <v>13</v>
      </c>
      <c r="J9469" s="4" t="s">
        <v>10</v>
      </c>
    </row>
    <row r="9470" spans="1:19">
      <c r="A9470" t="n">
        <v>73022</v>
      </c>
      <c r="B9470" s="71" t="n">
        <v>55</v>
      </c>
      <c r="C9470" s="7" t="n">
        <v>0</v>
      </c>
      <c r="D9470" s="7" t="n">
        <v>65533</v>
      </c>
      <c r="E9470" s="7" t="n">
        <v>13.6400003433228</v>
      </c>
      <c r="F9470" s="7" t="n">
        <v>10.3900003433228</v>
      </c>
      <c r="G9470" s="7" t="n">
        <v>-178.360000610352</v>
      </c>
      <c r="H9470" s="7" t="n">
        <v>4</v>
      </c>
      <c r="I9470" s="7" t="n">
        <v>0</v>
      </c>
      <c r="J9470" s="7" t="n">
        <v>1</v>
      </c>
    </row>
    <row r="9471" spans="1:19">
      <c r="A9471" t="s">
        <v>4</v>
      </c>
      <c r="B9471" s="4" t="s">
        <v>5</v>
      </c>
      <c r="C9471" s="4" t="s">
        <v>10</v>
      </c>
    </row>
    <row r="9472" spans="1:19">
      <c r="A9472" t="n">
        <v>73046</v>
      </c>
      <c r="B9472" s="32" t="n">
        <v>16</v>
      </c>
      <c r="C9472" s="7" t="n">
        <v>100</v>
      </c>
    </row>
    <row r="9473" spans="1:19">
      <c r="A9473" t="s">
        <v>4</v>
      </c>
      <c r="B9473" s="4" t="s">
        <v>5</v>
      </c>
      <c r="C9473" s="4" t="s">
        <v>10</v>
      </c>
      <c r="D9473" s="4" t="s">
        <v>24</v>
      </c>
      <c r="E9473" s="4" t="s">
        <v>24</v>
      </c>
      <c r="F9473" s="4" t="s">
        <v>24</v>
      </c>
      <c r="G9473" s="4" t="s">
        <v>24</v>
      </c>
    </row>
    <row r="9474" spans="1:19">
      <c r="A9474" t="n">
        <v>73049</v>
      </c>
      <c r="B9474" s="92" t="n">
        <v>131</v>
      </c>
      <c r="C9474" s="7" t="n">
        <v>7032</v>
      </c>
      <c r="D9474" s="7" t="n">
        <v>0.5</v>
      </c>
      <c r="E9474" s="7" t="n">
        <v>0.100000001490116</v>
      </c>
      <c r="F9474" s="7" t="n">
        <v>2</v>
      </c>
      <c r="G9474" s="7" t="n">
        <v>0.25</v>
      </c>
    </row>
    <row r="9475" spans="1:19">
      <c r="A9475" t="s">
        <v>4</v>
      </c>
      <c r="B9475" s="4" t="s">
        <v>5</v>
      </c>
      <c r="C9475" s="4" t="s">
        <v>10</v>
      </c>
      <c r="D9475" s="4" t="s">
        <v>10</v>
      </c>
      <c r="E9475" s="4" t="s">
        <v>24</v>
      </c>
      <c r="F9475" s="4" t="s">
        <v>24</v>
      </c>
      <c r="G9475" s="4" t="s">
        <v>24</v>
      </c>
      <c r="H9475" s="4" t="s">
        <v>24</v>
      </c>
      <c r="I9475" s="4" t="s">
        <v>13</v>
      </c>
      <c r="J9475" s="4" t="s">
        <v>10</v>
      </c>
    </row>
    <row r="9476" spans="1:19">
      <c r="A9476" t="n">
        <v>73068</v>
      </c>
      <c r="B9476" s="71" t="n">
        <v>55</v>
      </c>
      <c r="C9476" s="7" t="n">
        <v>7032</v>
      </c>
      <c r="D9476" s="7" t="n">
        <v>65533</v>
      </c>
      <c r="E9476" s="7" t="n">
        <v>13.6400003433228</v>
      </c>
      <c r="F9476" s="7" t="n">
        <v>10.3900003433228</v>
      </c>
      <c r="G9476" s="7" t="n">
        <v>-178.360000610352</v>
      </c>
      <c r="H9476" s="7" t="n">
        <v>4</v>
      </c>
      <c r="I9476" s="7" t="n">
        <v>0</v>
      </c>
      <c r="J9476" s="7" t="n">
        <v>1</v>
      </c>
    </row>
    <row r="9477" spans="1:19">
      <c r="A9477" t="s">
        <v>4</v>
      </c>
      <c r="B9477" s="4" t="s">
        <v>5</v>
      </c>
      <c r="C9477" s="4" t="s">
        <v>10</v>
      </c>
    </row>
    <row r="9478" spans="1:19">
      <c r="A9478" t="n">
        <v>73092</v>
      </c>
      <c r="B9478" s="32" t="n">
        <v>16</v>
      </c>
      <c r="C9478" s="7" t="n">
        <v>2000</v>
      </c>
    </row>
    <row r="9479" spans="1:19">
      <c r="A9479" t="s">
        <v>4</v>
      </c>
      <c r="B9479" s="4" t="s">
        <v>5</v>
      </c>
      <c r="C9479" s="4" t="s">
        <v>10</v>
      </c>
      <c r="D9479" s="4" t="s">
        <v>24</v>
      </c>
      <c r="E9479" s="4" t="s">
        <v>24</v>
      </c>
      <c r="F9479" s="4" t="s">
        <v>24</v>
      </c>
      <c r="G9479" s="4" t="s">
        <v>10</v>
      </c>
      <c r="H9479" s="4" t="s">
        <v>10</v>
      </c>
    </row>
    <row r="9480" spans="1:19">
      <c r="A9480" t="n">
        <v>73095</v>
      </c>
      <c r="B9480" s="44" t="n">
        <v>60</v>
      </c>
      <c r="C9480" s="7" t="n">
        <v>7033</v>
      </c>
      <c r="D9480" s="7" t="n">
        <v>0</v>
      </c>
      <c r="E9480" s="7" t="n">
        <v>0</v>
      </c>
      <c r="F9480" s="7" t="n">
        <v>0</v>
      </c>
      <c r="G9480" s="7" t="n">
        <v>1000</v>
      </c>
      <c r="H9480" s="7" t="n">
        <v>0</v>
      </c>
    </row>
    <row r="9481" spans="1:19">
      <c r="A9481" t="s">
        <v>4</v>
      </c>
      <c r="B9481" s="4" t="s">
        <v>5</v>
      </c>
      <c r="C9481" s="4" t="s">
        <v>10</v>
      </c>
      <c r="D9481" s="4" t="s">
        <v>13</v>
      </c>
    </row>
    <row r="9482" spans="1:19">
      <c r="A9482" t="n">
        <v>73114</v>
      </c>
      <c r="B9482" s="70" t="n">
        <v>56</v>
      </c>
      <c r="C9482" s="7" t="n">
        <v>0</v>
      </c>
      <c r="D9482" s="7" t="n">
        <v>0</v>
      </c>
    </row>
    <row r="9483" spans="1:19">
      <c r="A9483" t="s">
        <v>4</v>
      </c>
      <c r="B9483" s="4" t="s">
        <v>5</v>
      </c>
      <c r="C9483" s="4" t="s">
        <v>10</v>
      </c>
      <c r="D9483" s="4" t="s">
        <v>13</v>
      </c>
    </row>
    <row r="9484" spans="1:19">
      <c r="A9484" t="n">
        <v>73118</v>
      </c>
      <c r="B9484" s="70" t="n">
        <v>56</v>
      </c>
      <c r="C9484" s="7" t="n">
        <v>7032</v>
      </c>
      <c r="D9484" s="7" t="n">
        <v>0</v>
      </c>
    </row>
    <row r="9485" spans="1:19">
      <c r="A9485" t="s">
        <v>4</v>
      </c>
      <c r="B9485" s="4" t="s">
        <v>5</v>
      </c>
      <c r="C9485" s="4" t="s">
        <v>13</v>
      </c>
      <c r="D9485" s="4" t="s">
        <v>10</v>
      </c>
      <c r="E9485" s="4" t="s">
        <v>13</v>
      </c>
    </row>
    <row r="9486" spans="1:19">
      <c r="A9486" t="n">
        <v>73122</v>
      </c>
      <c r="B9486" s="66" t="n">
        <v>39</v>
      </c>
      <c r="C9486" s="7" t="n">
        <v>14</v>
      </c>
      <c r="D9486" s="7" t="n">
        <v>65533</v>
      </c>
      <c r="E9486" s="7" t="n">
        <v>103</v>
      </c>
    </row>
    <row r="9487" spans="1:19">
      <c r="A9487" t="s">
        <v>4</v>
      </c>
      <c r="B9487" s="4" t="s">
        <v>5</v>
      </c>
      <c r="C9487" s="4" t="s">
        <v>13</v>
      </c>
      <c r="D9487" s="4" t="s">
        <v>10</v>
      </c>
      <c r="E9487" s="4" t="s">
        <v>13</v>
      </c>
    </row>
    <row r="9488" spans="1:19">
      <c r="A9488" t="n">
        <v>73127</v>
      </c>
      <c r="B9488" s="66" t="n">
        <v>39</v>
      </c>
      <c r="C9488" s="7" t="n">
        <v>14</v>
      </c>
      <c r="D9488" s="7" t="n">
        <v>65533</v>
      </c>
      <c r="E9488" s="7" t="n">
        <v>104</v>
      </c>
    </row>
    <row r="9489" spans="1:10">
      <c r="A9489" t="s">
        <v>4</v>
      </c>
      <c r="B9489" s="4" t="s">
        <v>5</v>
      </c>
      <c r="C9489" s="4" t="s">
        <v>10</v>
      </c>
    </row>
    <row r="9490" spans="1:10">
      <c r="A9490" t="n">
        <v>73132</v>
      </c>
      <c r="B9490" s="32" t="n">
        <v>16</v>
      </c>
      <c r="C9490" s="7" t="n">
        <v>100</v>
      </c>
    </row>
    <row r="9491" spans="1:10">
      <c r="A9491" t="s">
        <v>4</v>
      </c>
      <c r="B9491" s="4" t="s">
        <v>5</v>
      </c>
      <c r="C9491" s="4" t="s">
        <v>13</v>
      </c>
      <c r="D9491" s="4" t="s">
        <v>10</v>
      </c>
      <c r="E9491" s="4" t="s">
        <v>24</v>
      </c>
      <c r="F9491" s="4" t="s">
        <v>10</v>
      </c>
      <c r="G9491" s="4" t="s">
        <v>9</v>
      </c>
      <c r="H9491" s="4" t="s">
        <v>9</v>
      </c>
      <c r="I9491" s="4" t="s">
        <v>10</v>
      </c>
      <c r="J9491" s="4" t="s">
        <v>10</v>
      </c>
      <c r="K9491" s="4" t="s">
        <v>9</v>
      </c>
      <c r="L9491" s="4" t="s">
        <v>9</v>
      </c>
      <c r="M9491" s="4" t="s">
        <v>9</v>
      </c>
      <c r="N9491" s="4" t="s">
        <v>9</v>
      </c>
      <c r="O9491" s="4" t="s">
        <v>6</v>
      </c>
    </row>
    <row r="9492" spans="1:10">
      <c r="A9492" t="n">
        <v>73135</v>
      </c>
      <c r="B9492" s="15" t="n">
        <v>50</v>
      </c>
      <c r="C9492" s="7" t="n">
        <v>0</v>
      </c>
      <c r="D9492" s="7" t="n">
        <v>4120</v>
      </c>
      <c r="E9492" s="7" t="n">
        <v>1</v>
      </c>
      <c r="F9492" s="7" t="n">
        <v>0</v>
      </c>
      <c r="G9492" s="7" t="n">
        <v>0</v>
      </c>
      <c r="H9492" s="7" t="n">
        <v>0</v>
      </c>
      <c r="I9492" s="7" t="n">
        <v>0</v>
      </c>
      <c r="J9492" s="7" t="n">
        <v>65533</v>
      </c>
      <c r="K9492" s="7" t="n">
        <v>0</v>
      </c>
      <c r="L9492" s="7" t="n">
        <v>0</v>
      </c>
      <c r="M9492" s="7" t="n">
        <v>0</v>
      </c>
      <c r="N9492" s="7" t="n">
        <v>0</v>
      </c>
      <c r="O9492" s="7" t="s">
        <v>12</v>
      </c>
    </row>
    <row r="9493" spans="1:10">
      <c r="A9493" t="s">
        <v>4</v>
      </c>
      <c r="B9493" s="4" t="s">
        <v>5</v>
      </c>
      <c r="C9493" s="4" t="s">
        <v>13</v>
      </c>
      <c r="D9493" s="4" t="s">
        <v>10</v>
      </c>
      <c r="E9493" s="4" t="s">
        <v>10</v>
      </c>
      <c r="F9493" s="4" t="s">
        <v>10</v>
      </c>
      <c r="G9493" s="4" t="s">
        <v>10</v>
      </c>
      <c r="H9493" s="4" t="s">
        <v>10</v>
      </c>
      <c r="I9493" s="4" t="s">
        <v>6</v>
      </c>
      <c r="J9493" s="4" t="s">
        <v>24</v>
      </c>
      <c r="K9493" s="4" t="s">
        <v>24</v>
      </c>
      <c r="L9493" s="4" t="s">
        <v>24</v>
      </c>
      <c r="M9493" s="4" t="s">
        <v>9</v>
      </c>
      <c r="N9493" s="4" t="s">
        <v>9</v>
      </c>
      <c r="O9493" s="4" t="s">
        <v>24</v>
      </c>
      <c r="P9493" s="4" t="s">
        <v>24</v>
      </c>
      <c r="Q9493" s="4" t="s">
        <v>24</v>
      </c>
      <c r="R9493" s="4" t="s">
        <v>24</v>
      </c>
      <c r="S9493" s="4" t="s">
        <v>13</v>
      </c>
    </row>
    <row r="9494" spans="1:10">
      <c r="A9494" t="n">
        <v>73174</v>
      </c>
      <c r="B9494" s="66" t="n">
        <v>39</v>
      </c>
      <c r="C9494" s="7" t="n">
        <v>12</v>
      </c>
      <c r="D9494" s="7" t="n">
        <v>65533</v>
      </c>
      <c r="E9494" s="7" t="n">
        <v>206</v>
      </c>
      <c r="F9494" s="7" t="n">
        <v>0</v>
      </c>
      <c r="G9494" s="7" t="n">
        <v>7033</v>
      </c>
      <c r="H9494" s="7" t="n">
        <v>259</v>
      </c>
      <c r="I9494" s="7" t="s">
        <v>12</v>
      </c>
      <c r="J9494" s="7" t="n">
        <v>0</v>
      </c>
      <c r="K9494" s="7" t="n">
        <v>5.19999980926514</v>
      </c>
      <c r="L9494" s="7" t="n">
        <v>0.600000023841858</v>
      </c>
      <c r="M9494" s="7" t="n">
        <v>0</v>
      </c>
      <c r="N9494" s="7" t="n">
        <v>0</v>
      </c>
      <c r="O9494" s="7" t="n">
        <v>0</v>
      </c>
      <c r="P9494" s="7" t="n">
        <v>1</v>
      </c>
      <c r="Q9494" s="7" t="n">
        <v>1</v>
      </c>
      <c r="R9494" s="7" t="n">
        <v>1</v>
      </c>
      <c r="S9494" s="7" t="n">
        <v>100</v>
      </c>
    </row>
    <row r="9495" spans="1:10">
      <c r="A9495" t="s">
        <v>4</v>
      </c>
      <c r="B9495" s="4" t="s">
        <v>5</v>
      </c>
      <c r="C9495" s="4" t="s">
        <v>10</v>
      </c>
    </row>
    <row r="9496" spans="1:10">
      <c r="A9496" t="n">
        <v>73224</v>
      </c>
      <c r="B9496" s="32" t="n">
        <v>16</v>
      </c>
      <c r="C9496" s="7" t="n">
        <v>1500</v>
      </c>
    </row>
    <row r="9497" spans="1:10">
      <c r="A9497" t="s">
        <v>4</v>
      </c>
      <c r="B9497" s="4" t="s">
        <v>5</v>
      </c>
      <c r="C9497" s="4" t="s">
        <v>13</v>
      </c>
      <c r="D9497" s="4" t="s">
        <v>10</v>
      </c>
      <c r="E9497" s="4" t="s">
        <v>24</v>
      </c>
    </row>
    <row r="9498" spans="1:10">
      <c r="A9498" t="n">
        <v>73227</v>
      </c>
      <c r="B9498" s="22" t="n">
        <v>58</v>
      </c>
      <c r="C9498" s="7" t="n">
        <v>101</v>
      </c>
      <c r="D9498" s="7" t="n">
        <v>500</v>
      </c>
      <c r="E9498" s="7" t="n">
        <v>1</v>
      </c>
    </row>
    <row r="9499" spans="1:10">
      <c r="A9499" t="s">
        <v>4</v>
      </c>
      <c r="B9499" s="4" t="s">
        <v>5</v>
      </c>
      <c r="C9499" s="4" t="s">
        <v>13</v>
      </c>
      <c r="D9499" s="4" t="s">
        <v>10</v>
      </c>
    </row>
    <row r="9500" spans="1:10">
      <c r="A9500" t="n">
        <v>73235</v>
      </c>
      <c r="B9500" s="22" t="n">
        <v>58</v>
      </c>
      <c r="C9500" s="7" t="n">
        <v>254</v>
      </c>
      <c r="D9500" s="7" t="n">
        <v>0</v>
      </c>
    </row>
    <row r="9501" spans="1:10">
      <c r="A9501" t="s">
        <v>4</v>
      </c>
      <c r="B9501" s="4" t="s">
        <v>5</v>
      </c>
      <c r="C9501" s="4" t="s">
        <v>13</v>
      </c>
      <c r="D9501" s="4" t="s">
        <v>13</v>
      </c>
      <c r="E9501" s="4" t="s">
        <v>24</v>
      </c>
      <c r="F9501" s="4" t="s">
        <v>24</v>
      </c>
      <c r="G9501" s="4" t="s">
        <v>24</v>
      </c>
      <c r="H9501" s="4" t="s">
        <v>10</v>
      </c>
    </row>
    <row r="9502" spans="1:10">
      <c r="A9502" t="n">
        <v>73239</v>
      </c>
      <c r="B9502" s="39" t="n">
        <v>45</v>
      </c>
      <c r="C9502" s="7" t="n">
        <v>2</v>
      </c>
      <c r="D9502" s="7" t="n">
        <v>3</v>
      </c>
      <c r="E9502" s="7" t="n">
        <v>12.2700004577637</v>
      </c>
      <c r="F9502" s="7" t="n">
        <v>9.36999988555908</v>
      </c>
      <c r="G9502" s="7" t="n">
        <v>-178.410003662109</v>
      </c>
      <c r="H9502" s="7" t="n">
        <v>0</v>
      </c>
    </row>
    <row r="9503" spans="1:10">
      <c r="A9503" t="s">
        <v>4</v>
      </c>
      <c r="B9503" s="4" t="s">
        <v>5</v>
      </c>
      <c r="C9503" s="4" t="s">
        <v>13</v>
      </c>
      <c r="D9503" s="4" t="s">
        <v>13</v>
      </c>
      <c r="E9503" s="4" t="s">
        <v>24</v>
      </c>
      <c r="F9503" s="4" t="s">
        <v>24</v>
      </c>
      <c r="G9503" s="4" t="s">
        <v>24</v>
      </c>
      <c r="H9503" s="4" t="s">
        <v>10</v>
      </c>
      <c r="I9503" s="4" t="s">
        <v>13</v>
      </c>
    </row>
    <row r="9504" spans="1:10">
      <c r="A9504" t="n">
        <v>73256</v>
      </c>
      <c r="B9504" s="39" t="n">
        <v>45</v>
      </c>
      <c r="C9504" s="7" t="n">
        <v>4</v>
      </c>
      <c r="D9504" s="7" t="n">
        <v>3</v>
      </c>
      <c r="E9504" s="7" t="n">
        <v>344.450012207031</v>
      </c>
      <c r="F9504" s="7" t="n">
        <v>88.9800033569336</v>
      </c>
      <c r="G9504" s="7" t="n">
        <v>0</v>
      </c>
      <c r="H9504" s="7" t="n">
        <v>0</v>
      </c>
      <c r="I9504" s="7" t="n">
        <v>1</v>
      </c>
    </row>
    <row r="9505" spans="1:19">
      <c r="A9505" t="s">
        <v>4</v>
      </c>
      <c r="B9505" s="4" t="s">
        <v>5</v>
      </c>
      <c r="C9505" s="4" t="s">
        <v>13</v>
      </c>
      <c r="D9505" s="4" t="s">
        <v>13</v>
      </c>
      <c r="E9505" s="4" t="s">
        <v>24</v>
      </c>
      <c r="F9505" s="4" t="s">
        <v>10</v>
      </c>
    </row>
    <row r="9506" spans="1:19">
      <c r="A9506" t="n">
        <v>73274</v>
      </c>
      <c r="B9506" s="39" t="n">
        <v>45</v>
      </c>
      <c r="C9506" s="7" t="n">
        <v>5</v>
      </c>
      <c r="D9506" s="7" t="n">
        <v>3</v>
      </c>
      <c r="E9506" s="7" t="n">
        <v>8.19999980926514</v>
      </c>
      <c r="F9506" s="7" t="n">
        <v>0</v>
      </c>
    </row>
    <row r="9507" spans="1:19">
      <c r="A9507" t="s">
        <v>4</v>
      </c>
      <c r="B9507" s="4" t="s">
        <v>5</v>
      </c>
      <c r="C9507" s="4" t="s">
        <v>13</v>
      </c>
      <c r="D9507" s="4" t="s">
        <v>13</v>
      </c>
      <c r="E9507" s="4" t="s">
        <v>24</v>
      </c>
      <c r="F9507" s="4" t="s">
        <v>10</v>
      </c>
    </row>
    <row r="9508" spans="1:19">
      <c r="A9508" t="n">
        <v>73283</v>
      </c>
      <c r="B9508" s="39" t="n">
        <v>45</v>
      </c>
      <c r="C9508" s="7" t="n">
        <v>11</v>
      </c>
      <c r="D9508" s="7" t="n">
        <v>3</v>
      </c>
      <c r="E9508" s="7" t="n">
        <v>39.4000015258789</v>
      </c>
      <c r="F9508" s="7" t="n">
        <v>0</v>
      </c>
    </row>
    <row r="9509" spans="1:19">
      <c r="A9509" t="s">
        <v>4</v>
      </c>
      <c r="B9509" s="4" t="s">
        <v>5</v>
      </c>
      <c r="C9509" s="4" t="s">
        <v>13</v>
      </c>
      <c r="D9509" s="4" t="s">
        <v>13</v>
      </c>
      <c r="E9509" s="4" t="s">
        <v>24</v>
      </c>
      <c r="F9509" s="4" t="s">
        <v>24</v>
      </c>
      <c r="G9509" s="4" t="s">
        <v>24</v>
      </c>
      <c r="H9509" s="4" t="s">
        <v>10</v>
      </c>
    </row>
    <row r="9510" spans="1:19">
      <c r="A9510" t="n">
        <v>73292</v>
      </c>
      <c r="B9510" s="39" t="n">
        <v>45</v>
      </c>
      <c r="C9510" s="7" t="n">
        <v>2</v>
      </c>
      <c r="D9510" s="7" t="n">
        <v>3</v>
      </c>
      <c r="E9510" s="7" t="n">
        <v>12.4700002670288</v>
      </c>
      <c r="F9510" s="7" t="n">
        <v>10.6300001144409</v>
      </c>
      <c r="G9510" s="7" t="n">
        <v>-178.580001831055</v>
      </c>
      <c r="H9510" s="7" t="n">
        <v>8000</v>
      </c>
    </row>
    <row r="9511" spans="1:19">
      <c r="A9511" t="s">
        <v>4</v>
      </c>
      <c r="B9511" s="4" t="s">
        <v>5</v>
      </c>
      <c r="C9511" s="4" t="s">
        <v>13</v>
      </c>
      <c r="D9511" s="4" t="s">
        <v>13</v>
      </c>
      <c r="E9511" s="4" t="s">
        <v>24</v>
      </c>
      <c r="F9511" s="4" t="s">
        <v>24</v>
      </c>
      <c r="G9511" s="4" t="s">
        <v>24</v>
      </c>
      <c r="H9511" s="4" t="s">
        <v>10</v>
      </c>
      <c r="I9511" s="4" t="s">
        <v>13</v>
      </c>
    </row>
    <row r="9512" spans="1:19">
      <c r="A9512" t="n">
        <v>73309</v>
      </c>
      <c r="B9512" s="39" t="n">
        <v>45</v>
      </c>
      <c r="C9512" s="7" t="n">
        <v>4</v>
      </c>
      <c r="D9512" s="7" t="n">
        <v>3</v>
      </c>
      <c r="E9512" s="7" t="n">
        <v>21.4300003051758</v>
      </c>
      <c r="F9512" s="7" t="n">
        <v>145.25</v>
      </c>
      <c r="G9512" s="7" t="n">
        <v>24</v>
      </c>
      <c r="H9512" s="7" t="n">
        <v>8000</v>
      </c>
      <c r="I9512" s="7" t="n">
        <v>1</v>
      </c>
    </row>
    <row r="9513" spans="1:19">
      <c r="A9513" t="s">
        <v>4</v>
      </c>
      <c r="B9513" s="4" t="s">
        <v>5</v>
      </c>
      <c r="C9513" s="4" t="s">
        <v>13</v>
      </c>
      <c r="D9513" s="4" t="s">
        <v>13</v>
      </c>
      <c r="E9513" s="4" t="s">
        <v>24</v>
      </c>
      <c r="F9513" s="4" t="s">
        <v>10</v>
      </c>
    </row>
    <row r="9514" spans="1:19">
      <c r="A9514" t="n">
        <v>73327</v>
      </c>
      <c r="B9514" s="39" t="n">
        <v>45</v>
      </c>
      <c r="C9514" s="7" t="n">
        <v>5</v>
      </c>
      <c r="D9514" s="7" t="n">
        <v>3</v>
      </c>
      <c r="E9514" s="7" t="n">
        <v>5.59999990463257</v>
      </c>
      <c r="F9514" s="7" t="n">
        <v>8000</v>
      </c>
    </row>
    <row r="9515" spans="1:19">
      <c r="A9515" t="s">
        <v>4</v>
      </c>
      <c r="B9515" s="4" t="s">
        <v>5</v>
      </c>
      <c r="C9515" s="4" t="s">
        <v>13</v>
      </c>
      <c r="D9515" s="4" t="s">
        <v>10</v>
      </c>
      <c r="E9515" s="4" t="s">
        <v>10</v>
      </c>
      <c r="F9515" s="4" t="s">
        <v>9</v>
      </c>
    </row>
    <row r="9516" spans="1:19">
      <c r="A9516" t="n">
        <v>73336</v>
      </c>
      <c r="B9516" s="40" t="n">
        <v>84</v>
      </c>
      <c r="C9516" s="7" t="n">
        <v>0</v>
      </c>
      <c r="D9516" s="7" t="n">
        <v>0</v>
      </c>
      <c r="E9516" s="7" t="n">
        <v>0</v>
      </c>
      <c r="F9516" s="7" t="n">
        <v>1045220557</v>
      </c>
    </row>
    <row r="9517" spans="1:19">
      <c r="A9517" t="s">
        <v>4</v>
      </c>
      <c r="B9517" s="4" t="s">
        <v>5</v>
      </c>
      <c r="C9517" s="4" t="s">
        <v>10</v>
      </c>
      <c r="D9517" s="4" t="s">
        <v>24</v>
      </c>
      <c r="E9517" s="4" t="s">
        <v>24</v>
      </c>
      <c r="F9517" s="4" t="s">
        <v>24</v>
      </c>
      <c r="G9517" s="4" t="s">
        <v>24</v>
      </c>
    </row>
    <row r="9518" spans="1:19">
      <c r="A9518" t="n">
        <v>73346</v>
      </c>
      <c r="B9518" s="37" t="n">
        <v>46</v>
      </c>
      <c r="C9518" s="7" t="n">
        <v>7033</v>
      </c>
      <c r="D9518" s="7" t="n">
        <v>12.3100004196167</v>
      </c>
      <c r="E9518" s="7" t="n">
        <v>6.07999992370605</v>
      </c>
      <c r="F9518" s="7" t="n">
        <v>-178.440002441406</v>
      </c>
      <c r="G9518" s="7" t="n">
        <v>149</v>
      </c>
    </row>
    <row r="9519" spans="1:19">
      <c r="A9519" t="s">
        <v>4</v>
      </c>
      <c r="B9519" s="4" t="s">
        <v>5</v>
      </c>
      <c r="C9519" s="4" t="s">
        <v>13</v>
      </c>
      <c r="D9519" s="4" t="s">
        <v>10</v>
      </c>
    </row>
    <row r="9520" spans="1:19">
      <c r="A9520" t="n">
        <v>73365</v>
      </c>
      <c r="B9520" s="22" t="n">
        <v>58</v>
      </c>
      <c r="C9520" s="7" t="n">
        <v>255</v>
      </c>
      <c r="D9520" s="7" t="n">
        <v>0</v>
      </c>
    </row>
    <row r="9521" spans="1:9">
      <c r="A9521" t="s">
        <v>4</v>
      </c>
      <c r="B9521" s="4" t="s">
        <v>5</v>
      </c>
      <c r="C9521" s="4" t="s">
        <v>10</v>
      </c>
    </row>
    <row r="9522" spans="1:9">
      <c r="A9522" t="n">
        <v>73369</v>
      </c>
      <c r="B9522" s="32" t="n">
        <v>16</v>
      </c>
      <c r="C9522" s="7" t="n">
        <v>1000</v>
      </c>
    </row>
    <row r="9523" spans="1:9">
      <c r="A9523" t="s">
        <v>4</v>
      </c>
      <c r="B9523" s="4" t="s">
        <v>5</v>
      </c>
      <c r="C9523" s="4" t="s">
        <v>10</v>
      </c>
      <c r="D9523" s="4" t="s">
        <v>13</v>
      </c>
      <c r="E9523" s="4" t="s">
        <v>6</v>
      </c>
      <c r="F9523" s="4" t="s">
        <v>24</v>
      </c>
      <c r="G9523" s="4" t="s">
        <v>24</v>
      </c>
      <c r="H9523" s="4" t="s">
        <v>24</v>
      </c>
    </row>
    <row r="9524" spans="1:9">
      <c r="A9524" t="n">
        <v>73372</v>
      </c>
      <c r="B9524" s="55" t="n">
        <v>48</v>
      </c>
      <c r="C9524" s="7" t="n">
        <v>7033</v>
      </c>
      <c r="D9524" s="7" t="n">
        <v>0</v>
      </c>
      <c r="E9524" s="7" t="s">
        <v>626</v>
      </c>
      <c r="F9524" s="7" t="n">
        <v>-1</v>
      </c>
      <c r="G9524" s="7" t="n">
        <v>1</v>
      </c>
      <c r="H9524" s="7" t="n">
        <v>0</v>
      </c>
    </row>
    <row r="9525" spans="1:9">
      <c r="A9525" t="s">
        <v>4</v>
      </c>
      <c r="B9525" s="4" t="s">
        <v>5</v>
      </c>
      <c r="C9525" s="4" t="s">
        <v>10</v>
      </c>
    </row>
    <row r="9526" spans="1:9">
      <c r="A9526" t="n">
        <v>73399</v>
      </c>
      <c r="B9526" s="32" t="n">
        <v>16</v>
      </c>
      <c r="C9526" s="7" t="n">
        <v>1766</v>
      </c>
    </row>
    <row r="9527" spans="1:9">
      <c r="A9527" t="s">
        <v>4</v>
      </c>
      <c r="B9527" s="4" t="s">
        <v>5</v>
      </c>
      <c r="C9527" s="4" t="s">
        <v>13</v>
      </c>
      <c r="D9527" s="4" t="s">
        <v>10</v>
      </c>
      <c r="E9527" s="4" t="s">
        <v>6</v>
      </c>
      <c r="F9527" s="4" t="s">
        <v>6</v>
      </c>
      <c r="G9527" s="4" t="s">
        <v>9</v>
      </c>
      <c r="H9527" s="4" t="s">
        <v>9</v>
      </c>
      <c r="I9527" s="4" t="s">
        <v>9</v>
      </c>
      <c r="J9527" s="4" t="s">
        <v>9</v>
      </c>
      <c r="K9527" s="4" t="s">
        <v>9</v>
      </c>
      <c r="L9527" s="4" t="s">
        <v>9</v>
      </c>
      <c r="M9527" s="4" t="s">
        <v>9</v>
      </c>
      <c r="N9527" s="4" t="s">
        <v>9</v>
      </c>
      <c r="O9527" s="4" t="s">
        <v>9</v>
      </c>
    </row>
    <row r="9528" spans="1:9">
      <c r="A9528" t="n">
        <v>73402</v>
      </c>
      <c r="B9528" s="93" t="n">
        <v>37</v>
      </c>
      <c r="C9528" s="7" t="n">
        <v>0</v>
      </c>
      <c r="D9528" s="7" t="n">
        <v>7033</v>
      </c>
      <c r="E9528" s="7" t="s">
        <v>631</v>
      </c>
      <c r="F9528" s="7" t="s">
        <v>630</v>
      </c>
      <c r="G9528" s="7" t="n">
        <v>0</v>
      </c>
      <c r="H9528" s="7" t="n">
        <v>0</v>
      </c>
      <c r="I9528" s="7" t="n">
        <v>0</v>
      </c>
      <c r="J9528" s="7" t="n">
        <v>0</v>
      </c>
      <c r="K9528" s="7" t="n">
        <v>0</v>
      </c>
      <c r="L9528" s="7" t="n">
        <v>0</v>
      </c>
      <c r="M9528" s="7" t="n">
        <v>1065353216</v>
      </c>
      <c r="N9528" s="7" t="n">
        <v>1065353216</v>
      </c>
      <c r="O9528" s="7" t="n">
        <v>1065353216</v>
      </c>
    </row>
    <row r="9529" spans="1:9">
      <c r="A9529" t="s">
        <v>4</v>
      </c>
      <c r="B9529" s="4" t="s">
        <v>5</v>
      </c>
      <c r="C9529" s="4" t="s">
        <v>13</v>
      </c>
      <c r="D9529" s="4" t="s">
        <v>10</v>
      </c>
      <c r="E9529" s="4" t="s">
        <v>6</v>
      </c>
      <c r="F9529" s="4" t="s">
        <v>6</v>
      </c>
      <c r="G9529" s="4" t="s">
        <v>13</v>
      </c>
    </row>
    <row r="9530" spans="1:9">
      <c r="A9530" t="n">
        <v>73463</v>
      </c>
      <c r="B9530" s="85" t="n">
        <v>32</v>
      </c>
      <c r="C9530" s="7" t="n">
        <v>0</v>
      </c>
      <c r="D9530" s="7" t="n">
        <v>7033</v>
      </c>
      <c r="E9530" s="7" t="s">
        <v>12</v>
      </c>
      <c r="F9530" s="7" t="s">
        <v>630</v>
      </c>
      <c r="G9530" s="7" t="n">
        <v>1</v>
      </c>
    </row>
    <row r="9531" spans="1:9">
      <c r="A9531" t="s">
        <v>4</v>
      </c>
      <c r="B9531" s="4" t="s">
        <v>5</v>
      </c>
      <c r="C9531" s="4" t="s">
        <v>10</v>
      </c>
    </row>
    <row r="9532" spans="1:9">
      <c r="A9532" t="n">
        <v>73481</v>
      </c>
      <c r="B9532" s="32" t="n">
        <v>16</v>
      </c>
      <c r="C9532" s="7" t="n">
        <v>5000</v>
      </c>
    </row>
    <row r="9533" spans="1:9">
      <c r="A9533" t="s">
        <v>4</v>
      </c>
      <c r="B9533" s="4" t="s">
        <v>5</v>
      </c>
      <c r="C9533" s="4" t="s">
        <v>13</v>
      </c>
      <c r="D9533" s="4" t="s">
        <v>10</v>
      </c>
      <c r="E9533" s="4" t="s">
        <v>24</v>
      </c>
    </row>
    <row r="9534" spans="1:9">
      <c r="A9534" t="n">
        <v>73484</v>
      </c>
      <c r="B9534" s="22" t="n">
        <v>58</v>
      </c>
      <c r="C9534" s="7" t="n">
        <v>101</v>
      </c>
      <c r="D9534" s="7" t="n">
        <v>500</v>
      </c>
      <c r="E9534" s="7" t="n">
        <v>1</v>
      </c>
    </row>
    <row r="9535" spans="1:9">
      <c r="A9535" t="s">
        <v>4</v>
      </c>
      <c r="B9535" s="4" t="s">
        <v>5</v>
      </c>
      <c r="C9535" s="4" t="s">
        <v>13</v>
      </c>
      <c r="D9535" s="4" t="s">
        <v>10</v>
      </c>
    </row>
    <row r="9536" spans="1:9">
      <c r="A9536" t="n">
        <v>73492</v>
      </c>
      <c r="B9536" s="22" t="n">
        <v>58</v>
      </c>
      <c r="C9536" s="7" t="n">
        <v>254</v>
      </c>
      <c r="D9536" s="7" t="n">
        <v>0</v>
      </c>
    </row>
    <row r="9537" spans="1:15">
      <c r="A9537" t="s">
        <v>4</v>
      </c>
      <c r="B9537" s="4" t="s">
        <v>5</v>
      </c>
      <c r="C9537" s="4" t="s">
        <v>13</v>
      </c>
    </row>
    <row r="9538" spans="1:15">
      <c r="A9538" t="n">
        <v>73496</v>
      </c>
      <c r="B9538" s="39" t="n">
        <v>45</v>
      </c>
      <c r="C9538" s="7" t="n">
        <v>0</v>
      </c>
    </row>
    <row r="9539" spans="1:15">
      <c r="A9539" t="s">
        <v>4</v>
      </c>
      <c r="B9539" s="4" t="s">
        <v>5</v>
      </c>
      <c r="C9539" s="4" t="s">
        <v>13</v>
      </c>
      <c r="D9539" s="4" t="s">
        <v>13</v>
      </c>
      <c r="E9539" s="4" t="s">
        <v>24</v>
      </c>
      <c r="F9539" s="4" t="s">
        <v>24</v>
      </c>
      <c r="G9539" s="4" t="s">
        <v>24</v>
      </c>
      <c r="H9539" s="4" t="s">
        <v>10</v>
      </c>
    </row>
    <row r="9540" spans="1:15">
      <c r="A9540" t="n">
        <v>73498</v>
      </c>
      <c r="B9540" s="39" t="n">
        <v>45</v>
      </c>
      <c r="C9540" s="7" t="n">
        <v>2</v>
      </c>
      <c r="D9540" s="7" t="n">
        <v>3</v>
      </c>
      <c r="E9540" s="7" t="n">
        <v>19.9300003051758</v>
      </c>
      <c r="F9540" s="7" t="n">
        <v>8.57999992370605</v>
      </c>
      <c r="G9540" s="7" t="n">
        <v>-195.539993286133</v>
      </c>
      <c r="H9540" s="7" t="n">
        <v>0</v>
      </c>
    </row>
    <row r="9541" spans="1:15">
      <c r="A9541" t="s">
        <v>4</v>
      </c>
      <c r="B9541" s="4" t="s">
        <v>5</v>
      </c>
      <c r="C9541" s="4" t="s">
        <v>13</v>
      </c>
      <c r="D9541" s="4" t="s">
        <v>13</v>
      </c>
      <c r="E9541" s="4" t="s">
        <v>24</v>
      </c>
      <c r="F9541" s="4" t="s">
        <v>24</v>
      </c>
      <c r="G9541" s="4" t="s">
        <v>24</v>
      </c>
      <c r="H9541" s="4" t="s">
        <v>10</v>
      </c>
      <c r="I9541" s="4" t="s">
        <v>13</v>
      </c>
    </row>
    <row r="9542" spans="1:15">
      <c r="A9542" t="n">
        <v>73515</v>
      </c>
      <c r="B9542" s="39" t="n">
        <v>45</v>
      </c>
      <c r="C9542" s="7" t="n">
        <v>4</v>
      </c>
      <c r="D9542" s="7" t="n">
        <v>3</v>
      </c>
      <c r="E9542" s="7" t="n">
        <v>335.279998779297</v>
      </c>
      <c r="F9542" s="7" t="n">
        <v>313.160003662109</v>
      </c>
      <c r="G9542" s="7" t="n">
        <v>14</v>
      </c>
      <c r="H9542" s="7" t="n">
        <v>0</v>
      </c>
      <c r="I9542" s="7" t="n">
        <v>0</v>
      </c>
    </row>
    <row r="9543" spans="1:15">
      <c r="A9543" t="s">
        <v>4</v>
      </c>
      <c r="B9543" s="4" t="s">
        <v>5</v>
      </c>
      <c r="C9543" s="4" t="s">
        <v>13</v>
      </c>
      <c r="D9543" s="4" t="s">
        <v>13</v>
      </c>
      <c r="E9543" s="4" t="s">
        <v>24</v>
      </c>
      <c r="F9543" s="4" t="s">
        <v>10</v>
      </c>
    </row>
    <row r="9544" spans="1:15">
      <c r="A9544" t="n">
        <v>73533</v>
      </c>
      <c r="B9544" s="39" t="n">
        <v>45</v>
      </c>
      <c r="C9544" s="7" t="n">
        <v>5</v>
      </c>
      <c r="D9544" s="7" t="n">
        <v>3</v>
      </c>
      <c r="E9544" s="7" t="n">
        <v>4.69999980926514</v>
      </c>
      <c r="F9544" s="7" t="n">
        <v>0</v>
      </c>
    </row>
    <row r="9545" spans="1:15">
      <c r="A9545" t="s">
        <v>4</v>
      </c>
      <c r="B9545" s="4" t="s">
        <v>5</v>
      </c>
      <c r="C9545" s="4" t="s">
        <v>13</v>
      </c>
      <c r="D9545" s="4" t="s">
        <v>13</v>
      </c>
      <c r="E9545" s="4" t="s">
        <v>24</v>
      </c>
      <c r="F9545" s="4" t="s">
        <v>10</v>
      </c>
    </row>
    <row r="9546" spans="1:15">
      <c r="A9546" t="n">
        <v>73542</v>
      </c>
      <c r="B9546" s="39" t="n">
        <v>45</v>
      </c>
      <c r="C9546" s="7" t="n">
        <v>11</v>
      </c>
      <c r="D9546" s="7" t="n">
        <v>3</v>
      </c>
      <c r="E9546" s="7" t="n">
        <v>39.4000015258789</v>
      </c>
      <c r="F9546" s="7" t="n">
        <v>0</v>
      </c>
    </row>
    <row r="9547" spans="1:15">
      <c r="A9547" t="s">
        <v>4</v>
      </c>
      <c r="B9547" s="4" t="s">
        <v>5</v>
      </c>
      <c r="C9547" s="4" t="s">
        <v>13</v>
      </c>
      <c r="D9547" s="4" t="s">
        <v>13</v>
      </c>
      <c r="E9547" s="4" t="s">
        <v>24</v>
      </c>
      <c r="F9547" s="4" t="s">
        <v>10</v>
      </c>
    </row>
    <row r="9548" spans="1:15">
      <c r="A9548" t="n">
        <v>73551</v>
      </c>
      <c r="B9548" s="39" t="n">
        <v>45</v>
      </c>
      <c r="C9548" s="7" t="n">
        <v>5</v>
      </c>
      <c r="D9548" s="7" t="n">
        <v>3</v>
      </c>
      <c r="E9548" s="7" t="n">
        <v>4.09999990463257</v>
      </c>
      <c r="F9548" s="7" t="n">
        <v>2500</v>
      </c>
    </row>
    <row r="9549" spans="1:15">
      <c r="A9549" t="s">
        <v>4</v>
      </c>
      <c r="B9549" s="4" t="s">
        <v>5</v>
      </c>
      <c r="C9549" s="4" t="s">
        <v>10</v>
      </c>
      <c r="D9549" s="4" t="s">
        <v>13</v>
      </c>
      <c r="E9549" s="4" t="s">
        <v>6</v>
      </c>
      <c r="F9549" s="4" t="s">
        <v>24</v>
      </c>
      <c r="G9549" s="4" t="s">
        <v>24</v>
      </c>
      <c r="H9549" s="4" t="s">
        <v>24</v>
      </c>
    </row>
    <row r="9550" spans="1:15">
      <c r="A9550" t="n">
        <v>73560</v>
      </c>
      <c r="B9550" s="55" t="n">
        <v>48</v>
      </c>
      <c r="C9550" s="7" t="n">
        <v>7033</v>
      </c>
      <c r="D9550" s="7" t="n">
        <v>0</v>
      </c>
      <c r="E9550" s="7" t="s">
        <v>627</v>
      </c>
      <c r="F9550" s="7" t="n">
        <v>-1</v>
      </c>
      <c r="G9550" s="7" t="n">
        <v>1</v>
      </c>
      <c r="H9550" s="7" t="n">
        <v>2.80259692864963e-45</v>
      </c>
    </row>
    <row r="9551" spans="1:15">
      <c r="A9551" t="s">
        <v>4</v>
      </c>
      <c r="B9551" s="4" t="s">
        <v>5</v>
      </c>
      <c r="C9551" s="4" t="s">
        <v>10</v>
      </c>
      <c r="D9551" s="4" t="s">
        <v>24</v>
      </c>
      <c r="E9551" s="4" t="s">
        <v>24</v>
      </c>
      <c r="F9551" s="4" t="s">
        <v>24</v>
      </c>
      <c r="G9551" s="4" t="s">
        <v>24</v>
      </c>
    </row>
    <row r="9552" spans="1:15">
      <c r="A9552" t="n">
        <v>73587</v>
      </c>
      <c r="B9552" s="37" t="n">
        <v>46</v>
      </c>
      <c r="C9552" s="7" t="n">
        <v>7014</v>
      </c>
      <c r="D9552" s="7" t="n">
        <v>18.3299999237061</v>
      </c>
      <c r="E9552" s="7" t="n">
        <v>6.05999994277954</v>
      </c>
      <c r="F9552" s="7" t="n">
        <v>-194.690002441406</v>
      </c>
      <c r="G9552" s="7" t="n">
        <v>11.1999998092651</v>
      </c>
    </row>
    <row r="9553" spans="1:9">
      <c r="A9553" t="s">
        <v>4</v>
      </c>
      <c r="B9553" s="4" t="s">
        <v>5</v>
      </c>
      <c r="C9553" s="4" t="s">
        <v>10</v>
      </c>
      <c r="D9553" s="4" t="s">
        <v>24</v>
      </c>
      <c r="E9553" s="4" t="s">
        <v>24</v>
      </c>
      <c r="F9553" s="4" t="s">
        <v>24</v>
      </c>
      <c r="G9553" s="4" t="s">
        <v>24</v>
      </c>
    </row>
    <row r="9554" spans="1:9">
      <c r="A9554" t="n">
        <v>73606</v>
      </c>
      <c r="B9554" s="37" t="n">
        <v>46</v>
      </c>
      <c r="C9554" s="7" t="n">
        <v>1560</v>
      </c>
      <c r="D9554" s="7" t="n">
        <v>22.7900009155273</v>
      </c>
      <c r="E9554" s="7" t="n">
        <v>6.05999994277954</v>
      </c>
      <c r="F9554" s="7" t="n">
        <v>-195.160003662109</v>
      </c>
      <c r="G9554" s="7" t="n">
        <v>345.299987792969</v>
      </c>
    </row>
    <row r="9555" spans="1:9">
      <c r="A9555" t="s">
        <v>4</v>
      </c>
      <c r="B9555" s="4" t="s">
        <v>5</v>
      </c>
      <c r="C9555" s="4" t="s">
        <v>10</v>
      </c>
      <c r="D9555" s="4" t="s">
        <v>24</v>
      </c>
      <c r="E9555" s="4" t="s">
        <v>24</v>
      </c>
      <c r="F9555" s="4" t="s">
        <v>24</v>
      </c>
      <c r="G9555" s="4" t="s">
        <v>24</v>
      </c>
    </row>
    <row r="9556" spans="1:9">
      <c r="A9556" t="n">
        <v>73625</v>
      </c>
      <c r="B9556" s="37" t="n">
        <v>46</v>
      </c>
      <c r="C9556" s="7" t="n">
        <v>1561</v>
      </c>
      <c r="D9556" s="7" t="n">
        <v>28.4400005340576</v>
      </c>
      <c r="E9556" s="7" t="n">
        <v>6.05999994277954</v>
      </c>
      <c r="F9556" s="7" t="n">
        <v>-200.229995727539</v>
      </c>
      <c r="G9556" s="7" t="n">
        <v>348.799987792969</v>
      </c>
    </row>
    <row r="9557" spans="1:9">
      <c r="A9557" t="s">
        <v>4</v>
      </c>
      <c r="B9557" s="4" t="s">
        <v>5</v>
      </c>
      <c r="C9557" s="4" t="s">
        <v>10</v>
      </c>
      <c r="D9557" s="4" t="s">
        <v>24</v>
      </c>
      <c r="E9557" s="4" t="s">
        <v>24</v>
      </c>
      <c r="F9557" s="4" t="s">
        <v>24</v>
      </c>
      <c r="G9557" s="4" t="s">
        <v>24</v>
      </c>
    </row>
    <row r="9558" spans="1:9">
      <c r="A9558" t="n">
        <v>73644</v>
      </c>
      <c r="B9558" s="37" t="n">
        <v>46</v>
      </c>
      <c r="C9558" s="7" t="n">
        <v>1562</v>
      </c>
      <c r="D9558" s="7" t="n">
        <v>25.3999996185303</v>
      </c>
      <c r="E9558" s="7" t="n">
        <v>6.05999994277954</v>
      </c>
      <c r="F9558" s="7" t="n">
        <v>-204.360000610352</v>
      </c>
      <c r="G9558" s="7" t="n">
        <v>342.299987792969</v>
      </c>
    </row>
    <row r="9559" spans="1:9">
      <c r="A9559" t="s">
        <v>4</v>
      </c>
      <c r="B9559" s="4" t="s">
        <v>5</v>
      </c>
      <c r="C9559" s="4" t="s">
        <v>13</v>
      </c>
      <c r="D9559" s="4" t="s">
        <v>10</v>
      </c>
      <c r="E9559" s="4" t="s">
        <v>6</v>
      </c>
      <c r="F9559" s="4" t="s">
        <v>6</v>
      </c>
      <c r="G9559" s="4" t="s">
        <v>6</v>
      </c>
      <c r="H9559" s="4" t="s">
        <v>6</v>
      </c>
    </row>
    <row r="9560" spans="1:9">
      <c r="A9560" t="n">
        <v>73663</v>
      </c>
      <c r="B9560" s="48" t="n">
        <v>51</v>
      </c>
      <c r="C9560" s="7" t="n">
        <v>3</v>
      </c>
      <c r="D9560" s="7" t="n">
        <v>7014</v>
      </c>
      <c r="E9560" s="7" t="s">
        <v>295</v>
      </c>
      <c r="F9560" s="7" t="s">
        <v>78</v>
      </c>
      <c r="G9560" s="7" t="s">
        <v>79</v>
      </c>
      <c r="H9560" s="7" t="s">
        <v>78</v>
      </c>
    </row>
    <row r="9561" spans="1:9">
      <c r="A9561" t="s">
        <v>4</v>
      </c>
      <c r="B9561" s="4" t="s">
        <v>5</v>
      </c>
      <c r="C9561" s="4" t="s">
        <v>13</v>
      </c>
      <c r="D9561" s="4" t="s">
        <v>10</v>
      </c>
    </row>
    <row r="9562" spans="1:9">
      <c r="A9562" t="n">
        <v>73676</v>
      </c>
      <c r="B9562" s="22" t="n">
        <v>58</v>
      </c>
      <c r="C9562" s="7" t="n">
        <v>255</v>
      </c>
      <c r="D9562" s="7" t="n">
        <v>0</v>
      </c>
    </row>
    <row r="9563" spans="1:9">
      <c r="A9563" t="s">
        <v>4</v>
      </c>
      <c r="B9563" s="4" t="s">
        <v>5</v>
      </c>
      <c r="C9563" s="4" t="s">
        <v>10</v>
      </c>
    </row>
    <row r="9564" spans="1:9">
      <c r="A9564" t="n">
        <v>73680</v>
      </c>
      <c r="B9564" s="32" t="n">
        <v>16</v>
      </c>
      <c r="C9564" s="7" t="n">
        <v>1000</v>
      </c>
    </row>
    <row r="9565" spans="1:9">
      <c r="A9565" t="s">
        <v>4</v>
      </c>
      <c r="B9565" s="4" t="s">
        <v>5</v>
      </c>
      <c r="C9565" s="4" t="s">
        <v>10</v>
      </c>
      <c r="D9565" s="4" t="s">
        <v>13</v>
      </c>
      <c r="E9565" s="4" t="s">
        <v>13</v>
      </c>
      <c r="F9565" s="4" t="s">
        <v>6</v>
      </c>
    </row>
    <row r="9566" spans="1:9">
      <c r="A9566" t="n">
        <v>73683</v>
      </c>
      <c r="B9566" s="27" t="n">
        <v>47</v>
      </c>
      <c r="C9566" s="7" t="n">
        <v>7014</v>
      </c>
      <c r="D9566" s="7" t="n">
        <v>0</v>
      </c>
      <c r="E9566" s="7" t="n">
        <v>0</v>
      </c>
      <c r="F9566" s="7" t="s">
        <v>629</v>
      </c>
    </row>
    <row r="9567" spans="1:9">
      <c r="A9567" t="s">
        <v>4</v>
      </c>
      <c r="B9567" s="4" t="s">
        <v>5</v>
      </c>
      <c r="C9567" s="4" t="s">
        <v>10</v>
      </c>
    </row>
    <row r="9568" spans="1:9">
      <c r="A9568" t="n">
        <v>73700</v>
      </c>
      <c r="B9568" s="32" t="n">
        <v>16</v>
      </c>
      <c r="C9568" s="7" t="n">
        <v>500</v>
      </c>
    </row>
    <row r="9569" spans="1:8">
      <c r="A9569" t="s">
        <v>4</v>
      </c>
      <c r="B9569" s="4" t="s">
        <v>5</v>
      </c>
      <c r="C9569" s="4" t="s">
        <v>13</v>
      </c>
      <c r="D9569" s="4" t="s">
        <v>24</v>
      </c>
      <c r="E9569" s="4" t="s">
        <v>24</v>
      </c>
      <c r="F9569" s="4" t="s">
        <v>24</v>
      </c>
    </row>
    <row r="9570" spans="1:8">
      <c r="A9570" t="n">
        <v>73703</v>
      </c>
      <c r="B9570" s="39" t="n">
        <v>45</v>
      </c>
      <c r="C9570" s="7" t="n">
        <v>9</v>
      </c>
      <c r="D9570" s="7" t="n">
        <v>0.0199999995529652</v>
      </c>
      <c r="E9570" s="7" t="n">
        <v>0.0199999995529652</v>
      </c>
      <c r="F9570" s="7" t="n">
        <v>0.5</v>
      </c>
    </row>
    <row r="9571" spans="1:8">
      <c r="A9571" t="s">
        <v>4</v>
      </c>
      <c r="B9571" s="4" t="s">
        <v>5</v>
      </c>
      <c r="C9571" s="4" t="s">
        <v>13</v>
      </c>
      <c r="D9571" s="4" t="s">
        <v>10</v>
      </c>
      <c r="E9571" s="4" t="s">
        <v>6</v>
      </c>
    </row>
    <row r="9572" spans="1:8">
      <c r="A9572" t="n">
        <v>73717</v>
      </c>
      <c r="B9572" s="48" t="n">
        <v>51</v>
      </c>
      <c r="C9572" s="7" t="n">
        <v>4</v>
      </c>
      <c r="D9572" s="7" t="n">
        <v>7014</v>
      </c>
      <c r="E9572" s="7" t="s">
        <v>181</v>
      </c>
    </row>
    <row r="9573" spans="1:8">
      <c r="A9573" t="s">
        <v>4</v>
      </c>
      <c r="B9573" s="4" t="s">
        <v>5</v>
      </c>
      <c r="C9573" s="4" t="s">
        <v>10</v>
      </c>
    </row>
    <row r="9574" spans="1:8">
      <c r="A9574" t="n">
        <v>73730</v>
      </c>
      <c r="B9574" s="32" t="n">
        <v>16</v>
      </c>
      <c r="C9574" s="7" t="n">
        <v>0</v>
      </c>
    </row>
    <row r="9575" spans="1:8">
      <c r="A9575" t="s">
        <v>4</v>
      </c>
      <c r="B9575" s="4" t="s">
        <v>5</v>
      </c>
      <c r="C9575" s="4" t="s">
        <v>10</v>
      </c>
      <c r="D9575" s="4" t="s">
        <v>13</v>
      </c>
      <c r="E9575" s="4" t="s">
        <v>9</v>
      </c>
      <c r="F9575" s="4" t="s">
        <v>81</v>
      </c>
      <c r="G9575" s="4" t="s">
        <v>13</v>
      </c>
      <c r="H9575" s="4" t="s">
        <v>13</v>
      </c>
      <c r="I9575" s="4" t="s">
        <v>13</v>
      </c>
      <c r="J9575" s="4" t="s">
        <v>9</v>
      </c>
      <c r="K9575" s="4" t="s">
        <v>81</v>
      </c>
      <c r="L9575" s="4" t="s">
        <v>13</v>
      </c>
      <c r="M9575" s="4" t="s">
        <v>13</v>
      </c>
      <c r="N9575" s="4" t="s">
        <v>13</v>
      </c>
      <c r="O9575" s="4" t="s">
        <v>9</v>
      </c>
      <c r="P9575" s="4" t="s">
        <v>81</v>
      </c>
      <c r="Q9575" s="4" t="s">
        <v>13</v>
      </c>
      <c r="R9575" s="4" t="s">
        <v>13</v>
      </c>
    </row>
    <row r="9576" spans="1:8">
      <c r="A9576" t="n">
        <v>73733</v>
      </c>
      <c r="B9576" s="49" t="n">
        <v>26</v>
      </c>
      <c r="C9576" s="7" t="n">
        <v>7014</v>
      </c>
      <c r="D9576" s="7" t="n">
        <v>17</v>
      </c>
      <c r="E9576" s="7" t="n">
        <v>61822</v>
      </c>
      <c r="F9576" s="7" t="s">
        <v>638</v>
      </c>
      <c r="G9576" s="7" t="n">
        <v>2</v>
      </c>
      <c r="H9576" s="7" t="n">
        <v>3</v>
      </c>
      <c r="I9576" s="7" t="n">
        <v>17</v>
      </c>
      <c r="J9576" s="7" t="n">
        <v>61823</v>
      </c>
      <c r="K9576" s="7" t="s">
        <v>639</v>
      </c>
      <c r="L9576" s="7" t="n">
        <v>2</v>
      </c>
      <c r="M9576" s="7" t="n">
        <v>3</v>
      </c>
      <c r="N9576" s="7" t="n">
        <v>17</v>
      </c>
      <c r="O9576" s="7" t="n">
        <v>61824</v>
      </c>
      <c r="P9576" s="7" t="s">
        <v>640</v>
      </c>
      <c r="Q9576" s="7" t="n">
        <v>2</v>
      </c>
      <c r="R9576" s="7" t="n">
        <v>0</v>
      </c>
    </row>
    <row r="9577" spans="1:8">
      <c r="A9577" t="s">
        <v>4</v>
      </c>
      <c r="B9577" s="4" t="s">
        <v>5</v>
      </c>
    </row>
    <row r="9578" spans="1:8">
      <c r="A9578" t="n">
        <v>73938</v>
      </c>
      <c r="B9578" s="50" t="n">
        <v>28</v>
      </c>
    </row>
    <row r="9579" spans="1:8">
      <c r="A9579" t="s">
        <v>4</v>
      </c>
      <c r="B9579" s="4" t="s">
        <v>5</v>
      </c>
      <c r="C9579" s="4" t="s">
        <v>10</v>
      </c>
    </row>
    <row r="9580" spans="1:8">
      <c r="A9580" t="n">
        <v>73939</v>
      </c>
      <c r="B9580" s="32" t="n">
        <v>16</v>
      </c>
      <c r="C9580" s="7" t="n">
        <v>500</v>
      </c>
    </row>
    <row r="9581" spans="1:8">
      <c r="A9581" t="s">
        <v>4</v>
      </c>
      <c r="B9581" s="4" t="s">
        <v>5</v>
      </c>
      <c r="C9581" s="4" t="s">
        <v>6</v>
      </c>
      <c r="D9581" s="4" t="s">
        <v>10</v>
      </c>
    </row>
    <row r="9582" spans="1:8">
      <c r="A9582" t="n">
        <v>73942</v>
      </c>
      <c r="B9582" s="74" t="n">
        <v>29</v>
      </c>
      <c r="C9582" s="7" t="s">
        <v>641</v>
      </c>
      <c r="D9582" s="7" t="n">
        <v>65533</v>
      </c>
    </row>
    <row r="9583" spans="1:8">
      <c r="A9583" t="s">
        <v>4</v>
      </c>
      <c r="B9583" s="4" t="s">
        <v>5</v>
      </c>
      <c r="C9583" s="4" t="s">
        <v>13</v>
      </c>
      <c r="D9583" s="4" t="s">
        <v>24</v>
      </c>
      <c r="E9583" s="4" t="s">
        <v>24</v>
      </c>
      <c r="F9583" s="4" t="s">
        <v>24</v>
      </c>
    </row>
    <row r="9584" spans="1:8">
      <c r="A9584" t="n">
        <v>73954</v>
      </c>
      <c r="B9584" s="39" t="n">
        <v>45</v>
      </c>
      <c r="C9584" s="7" t="n">
        <v>9</v>
      </c>
      <c r="D9584" s="7" t="n">
        <v>0.0199999995529652</v>
      </c>
      <c r="E9584" s="7" t="n">
        <v>0.0199999995529652</v>
      </c>
      <c r="F9584" s="7" t="n">
        <v>0.5</v>
      </c>
    </row>
    <row r="9585" spans="1:18">
      <c r="A9585" t="s">
        <v>4</v>
      </c>
      <c r="B9585" s="4" t="s">
        <v>5</v>
      </c>
      <c r="C9585" s="4" t="s">
        <v>13</v>
      </c>
      <c r="D9585" s="4" t="s">
        <v>10</v>
      </c>
      <c r="E9585" s="4" t="s">
        <v>10</v>
      </c>
      <c r="F9585" s="4" t="s">
        <v>13</v>
      </c>
    </row>
    <row r="9586" spans="1:18">
      <c r="A9586" t="n">
        <v>73968</v>
      </c>
      <c r="B9586" s="56" t="n">
        <v>25</v>
      </c>
      <c r="C9586" s="7" t="n">
        <v>1</v>
      </c>
      <c r="D9586" s="7" t="n">
        <v>500</v>
      </c>
      <c r="E9586" s="7" t="n">
        <v>150</v>
      </c>
      <c r="F9586" s="7" t="n">
        <v>5</v>
      </c>
    </row>
    <row r="9587" spans="1:18">
      <c r="A9587" t="s">
        <v>4</v>
      </c>
      <c r="B9587" s="4" t="s">
        <v>5</v>
      </c>
      <c r="C9587" s="4" t="s">
        <v>13</v>
      </c>
      <c r="D9587" s="4" t="s">
        <v>10</v>
      </c>
      <c r="E9587" s="4" t="s">
        <v>6</v>
      </c>
    </row>
    <row r="9588" spans="1:18">
      <c r="A9588" t="n">
        <v>73975</v>
      </c>
      <c r="B9588" s="48" t="n">
        <v>51</v>
      </c>
      <c r="C9588" s="7" t="n">
        <v>4</v>
      </c>
      <c r="D9588" s="7" t="n">
        <v>1561</v>
      </c>
      <c r="E9588" s="7" t="s">
        <v>93</v>
      </c>
    </row>
    <row r="9589" spans="1:18">
      <c r="A9589" t="s">
        <v>4</v>
      </c>
      <c r="B9589" s="4" t="s">
        <v>5</v>
      </c>
      <c r="C9589" s="4" t="s">
        <v>10</v>
      </c>
    </row>
    <row r="9590" spans="1:18">
      <c r="A9590" t="n">
        <v>73988</v>
      </c>
      <c r="B9590" s="32" t="n">
        <v>16</v>
      </c>
      <c r="C9590" s="7" t="n">
        <v>0</v>
      </c>
    </row>
    <row r="9591" spans="1:18">
      <c r="A9591" t="s">
        <v>4</v>
      </c>
      <c r="B9591" s="4" t="s">
        <v>5</v>
      </c>
      <c r="C9591" s="4" t="s">
        <v>10</v>
      </c>
      <c r="D9591" s="4" t="s">
        <v>13</v>
      </c>
      <c r="E9591" s="4" t="s">
        <v>9</v>
      </c>
      <c r="F9591" s="4" t="s">
        <v>81</v>
      </c>
      <c r="G9591" s="4" t="s">
        <v>13</v>
      </c>
      <c r="H9591" s="4" t="s">
        <v>13</v>
      </c>
    </row>
    <row r="9592" spans="1:18">
      <c r="A9592" t="n">
        <v>73991</v>
      </c>
      <c r="B9592" s="49" t="n">
        <v>26</v>
      </c>
      <c r="C9592" s="7" t="n">
        <v>1561</v>
      </c>
      <c r="D9592" s="7" t="n">
        <v>17</v>
      </c>
      <c r="E9592" s="7" t="n">
        <v>61825</v>
      </c>
      <c r="F9592" s="7" t="s">
        <v>642</v>
      </c>
      <c r="G9592" s="7" t="n">
        <v>2</v>
      </c>
      <c r="H9592" s="7" t="n">
        <v>0</v>
      </c>
    </row>
    <row r="9593" spans="1:18">
      <c r="A9593" t="s">
        <v>4</v>
      </c>
      <c r="B9593" s="4" t="s">
        <v>5</v>
      </c>
    </row>
    <row r="9594" spans="1:18">
      <c r="A9594" t="n">
        <v>74029</v>
      </c>
      <c r="B9594" s="50" t="n">
        <v>28</v>
      </c>
    </row>
    <row r="9595" spans="1:18">
      <c r="A9595" t="s">
        <v>4</v>
      </c>
      <c r="B9595" s="4" t="s">
        <v>5</v>
      </c>
      <c r="C9595" s="4" t="s">
        <v>6</v>
      </c>
      <c r="D9595" s="4" t="s">
        <v>10</v>
      </c>
    </row>
    <row r="9596" spans="1:18">
      <c r="A9596" t="n">
        <v>74030</v>
      </c>
      <c r="B9596" s="74" t="n">
        <v>29</v>
      </c>
      <c r="C9596" s="7" t="s">
        <v>12</v>
      </c>
      <c r="D9596" s="7" t="n">
        <v>65533</v>
      </c>
    </row>
    <row r="9597" spans="1:18">
      <c r="A9597" t="s">
        <v>4</v>
      </c>
      <c r="B9597" s="4" t="s">
        <v>5</v>
      </c>
      <c r="C9597" s="4" t="s">
        <v>10</v>
      </c>
      <c r="D9597" s="4" t="s">
        <v>13</v>
      </c>
    </row>
    <row r="9598" spans="1:18">
      <c r="A9598" t="n">
        <v>74034</v>
      </c>
      <c r="B9598" s="51" t="n">
        <v>89</v>
      </c>
      <c r="C9598" s="7" t="n">
        <v>65533</v>
      </c>
      <c r="D9598" s="7" t="n">
        <v>1</v>
      </c>
    </row>
    <row r="9599" spans="1:18">
      <c r="A9599" t="s">
        <v>4</v>
      </c>
      <c r="B9599" s="4" t="s">
        <v>5</v>
      </c>
      <c r="C9599" s="4" t="s">
        <v>13</v>
      </c>
      <c r="D9599" s="4" t="s">
        <v>10</v>
      </c>
      <c r="E9599" s="4" t="s">
        <v>10</v>
      </c>
      <c r="F9599" s="4" t="s">
        <v>13</v>
      </c>
    </row>
    <row r="9600" spans="1:18">
      <c r="A9600" t="n">
        <v>74038</v>
      </c>
      <c r="B9600" s="56" t="n">
        <v>25</v>
      </c>
      <c r="C9600" s="7" t="n">
        <v>1</v>
      </c>
      <c r="D9600" s="7" t="n">
        <v>65535</v>
      </c>
      <c r="E9600" s="7" t="n">
        <v>65535</v>
      </c>
      <c r="F9600" s="7" t="n">
        <v>0</v>
      </c>
    </row>
    <row r="9601" spans="1:8">
      <c r="A9601" t="s">
        <v>4</v>
      </c>
      <c r="B9601" s="4" t="s">
        <v>5</v>
      </c>
      <c r="C9601" s="4" t="s">
        <v>13</v>
      </c>
      <c r="D9601" s="4" t="s">
        <v>10</v>
      </c>
      <c r="E9601" s="4" t="s">
        <v>13</v>
      </c>
    </row>
    <row r="9602" spans="1:8">
      <c r="A9602" t="n">
        <v>74045</v>
      </c>
      <c r="B9602" s="13" t="n">
        <v>49</v>
      </c>
      <c r="C9602" s="7" t="n">
        <v>1</v>
      </c>
      <c r="D9602" s="7" t="n">
        <v>5000</v>
      </c>
      <c r="E9602" s="7" t="n">
        <v>0</v>
      </c>
    </row>
    <row r="9603" spans="1:8">
      <c r="A9603" t="s">
        <v>4</v>
      </c>
      <c r="B9603" s="4" t="s">
        <v>5</v>
      </c>
      <c r="C9603" s="4" t="s">
        <v>13</v>
      </c>
      <c r="D9603" s="4" t="s">
        <v>10</v>
      </c>
      <c r="E9603" s="4" t="s">
        <v>24</v>
      </c>
    </row>
    <row r="9604" spans="1:8">
      <c r="A9604" t="n">
        <v>74050</v>
      </c>
      <c r="B9604" s="22" t="n">
        <v>58</v>
      </c>
      <c r="C9604" s="7" t="n">
        <v>101</v>
      </c>
      <c r="D9604" s="7" t="n">
        <v>500</v>
      </c>
      <c r="E9604" s="7" t="n">
        <v>1</v>
      </c>
    </row>
    <row r="9605" spans="1:8">
      <c r="A9605" t="s">
        <v>4</v>
      </c>
      <c r="B9605" s="4" t="s">
        <v>5</v>
      </c>
      <c r="C9605" s="4" t="s">
        <v>13</v>
      </c>
      <c r="D9605" s="4" t="s">
        <v>10</v>
      </c>
    </row>
    <row r="9606" spans="1:8">
      <c r="A9606" t="n">
        <v>74058</v>
      </c>
      <c r="B9606" s="22" t="n">
        <v>58</v>
      </c>
      <c r="C9606" s="7" t="n">
        <v>254</v>
      </c>
      <c r="D9606" s="7" t="n">
        <v>0</v>
      </c>
    </row>
    <row r="9607" spans="1:8">
      <c r="A9607" t="s">
        <v>4</v>
      </c>
      <c r="B9607" s="4" t="s">
        <v>5</v>
      </c>
      <c r="C9607" s="4" t="s">
        <v>13</v>
      </c>
    </row>
    <row r="9608" spans="1:8">
      <c r="A9608" t="n">
        <v>74062</v>
      </c>
      <c r="B9608" s="43" t="n">
        <v>116</v>
      </c>
      <c r="C9608" s="7" t="n">
        <v>0</v>
      </c>
    </row>
    <row r="9609" spans="1:8">
      <c r="A9609" t="s">
        <v>4</v>
      </c>
      <c r="B9609" s="4" t="s">
        <v>5</v>
      </c>
      <c r="C9609" s="4" t="s">
        <v>13</v>
      </c>
      <c r="D9609" s="4" t="s">
        <v>10</v>
      </c>
    </row>
    <row r="9610" spans="1:8">
      <c r="A9610" t="n">
        <v>74064</v>
      </c>
      <c r="B9610" s="43" t="n">
        <v>116</v>
      </c>
      <c r="C9610" s="7" t="n">
        <v>2</v>
      </c>
      <c r="D9610" s="7" t="n">
        <v>1</v>
      </c>
    </row>
    <row r="9611" spans="1:8">
      <c r="A9611" t="s">
        <v>4</v>
      </c>
      <c r="B9611" s="4" t="s">
        <v>5</v>
      </c>
      <c r="C9611" s="4" t="s">
        <v>13</v>
      </c>
      <c r="D9611" s="4" t="s">
        <v>9</v>
      </c>
    </row>
    <row r="9612" spans="1:8">
      <c r="A9612" t="n">
        <v>74068</v>
      </c>
      <c r="B9612" s="43" t="n">
        <v>116</v>
      </c>
      <c r="C9612" s="7" t="n">
        <v>5</v>
      </c>
      <c r="D9612" s="7" t="n">
        <v>1120403456</v>
      </c>
    </row>
    <row r="9613" spans="1:8">
      <c r="A9613" t="s">
        <v>4</v>
      </c>
      <c r="B9613" s="4" t="s">
        <v>5</v>
      </c>
      <c r="C9613" s="4" t="s">
        <v>13</v>
      </c>
      <c r="D9613" s="4" t="s">
        <v>10</v>
      </c>
    </row>
    <row r="9614" spans="1:8">
      <c r="A9614" t="n">
        <v>74074</v>
      </c>
      <c r="B9614" s="43" t="n">
        <v>116</v>
      </c>
      <c r="C9614" s="7" t="n">
        <v>6</v>
      </c>
      <c r="D9614" s="7" t="n">
        <v>1</v>
      </c>
    </row>
    <row r="9615" spans="1:8">
      <c r="A9615" t="s">
        <v>4</v>
      </c>
      <c r="B9615" s="4" t="s">
        <v>5</v>
      </c>
      <c r="C9615" s="4" t="s">
        <v>13</v>
      </c>
      <c r="D9615" s="4" t="s">
        <v>13</v>
      </c>
      <c r="E9615" s="4" t="s">
        <v>24</v>
      </c>
      <c r="F9615" s="4" t="s">
        <v>24</v>
      </c>
      <c r="G9615" s="4" t="s">
        <v>24</v>
      </c>
      <c r="H9615" s="4" t="s">
        <v>10</v>
      </c>
    </row>
    <row r="9616" spans="1:8">
      <c r="A9616" t="n">
        <v>74078</v>
      </c>
      <c r="B9616" s="39" t="n">
        <v>45</v>
      </c>
      <c r="C9616" s="7" t="n">
        <v>2</v>
      </c>
      <c r="D9616" s="7" t="n">
        <v>3</v>
      </c>
      <c r="E9616" s="7" t="n">
        <v>11.9799995422363</v>
      </c>
      <c r="F9616" s="7" t="n">
        <v>10.3100004196167</v>
      </c>
      <c r="G9616" s="7" t="n">
        <v>-178.649993896484</v>
      </c>
      <c r="H9616" s="7" t="n">
        <v>0</v>
      </c>
    </row>
    <row r="9617" spans="1:8">
      <c r="A9617" t="s">
        <v>4</v>
      </c>
      <c r="B9617" s="4" t="s">
        <v>5</v>
      </c>
      <c r="C9617" s="4" t="s">
        <v>13</v>
      </c>
      <c r="D9617" s="4" t="s">
        <v>13</v>
      </c>
      <c r="E9617" s="4" t="s">
        <v>24</v>
      </c>
      <c r="F9617" s="4" t="s">
        <v>24</v>
      </c>
      <c r="G9617" s="4" t="s">
        <v>24</v>
      </c>
      <c r="H9617" s="4" t="s">
        <v>10</v>
      </c>
      <c r="I9617" s="4" t="s">
        <v>13</v>
      </c>
    </row>
    <row r="9618" spans="1:8">
      <c r="A9618" t="n">
        <v>74095</v>
      </c>
      <c r="B9618" s="39" t="n">
        <v>45</v>
      </c>
      <c r="C9618" s="7" t="n">
        <v>4</v>
      </c>
      <c r="D9618" s="7" t="n">
        <v>3</v>
      </c>
      <c r="E9618" s="7" t="n">
        <v>19.4400005340576</v>
      </c>
      <c r="F9618" s="7" t="n">
        <v>295.470001220703</v>
      </c>
      <c r="G9618" s="7" t="n">
        <v>-0.140000000596046</v>
      </c>
      <c r="H9618" s="7" t="n">
        <v>0</v>
      </c>
      <c r="I9618" s="7" t="n">
        <v>1</v>
      </c>
    </row>
    <row r="9619" spans="1:8">
      <c r="A9619" t="s">
        <v>4</v>
      </c>
      <c r="B9619" s="4" t="s">
        <v>5</v>
      </c>
      <c r="C9619" s="4" t="s">
        <v>13</v>
      </c>
      <c r="D9619" s="4" t="s">
        <v>13</v>
      </c>
      <c r="E9619" s="4" t="s">
        <v>24</v>
      </c>
      <c r="F9619" s="4" t="s">
        <v>10</v>
      </c>
    </row>
    <row r="9620" spans="1:8">
      <c r="A9620" t="n">
        <v>74113</v>
      </c>
      <c r="B9620" s="39" t="n">
        <v>45</v>
      </c>
      <c r="C9620" s="7" t="n">
        <v>5</v>
      </c>
      <c r="D9620" s="7" t="n">
        <v>3</v>
      </c>
      <c r="E9620" s="7" t="n">
        <v>13.1999998092651</v>
      </c>
      <c r="F9620" s="7" t="n">
        <v>0</v>
      </c>
    </row>
    <row r="9621" spans="1:8">
      <c r="A9621" t="s">
        <v>4</v>
      </c>
      <c r="B9621" s="4" t="s">
        <v>5</v>
      </c>
      <c r="C9621" s="4" t="s">
        <v>13</v>
      </c>
      <c r="D9621" s="4" t="s">
        <v>13</v>
      </c>
      <c r="E9621" s="4" t="s">
        <v>24</v>
      </c>
      <c r="F9621" s="4" t="s">
        <v>10</v>
      </c>
    </row>
    <row r="9622" spans="1:8">
      <c r="A9622" t="n">
        <v>74122</v>
      </c>
      <c r="B9622" s="39" t="n">
        <v>45</v>
      </c>
      <c r="C9622" s="7" t="n">
        <v>11</v>
      </c>
      <c r="D9622" s="7" t="n">
        <v>3</v>
      </c>
      <c r="E9622" s="7" t="n">
        <v>39.4000015258789</v>
      </c>
      <c r="F9622" s="7" t="n">
        <v>0</v>
      </c>
    </row>
    <row r="9623" spans="1:8">
      <c r="A9623" t="s">
        <v>4</v>
      </c>
      <c r="B9623" s="4" t="s">
        <v>5</v>
      </c>
      <c r="C9623" s="4" t="s">
        <v>13</v>
      </c>
      <c r="D9623" s="4" t="s">
        <v>13</v>
      </c>
      <c r="E9623" s="4" t="s">
        <v>24</v>
      </c>
      <c r="F9623" s="4" t="s">
        <v>24</v>
      </c>
      <c r="G9623" s="4" t="s">
        <v>24</v>
      </c>
      <c r="H9623" s="4" t="s">
        <v>10</v>
      </c>
    </row>
    <row r="9624" spans="1:8">
      <c r="A9624" t="n">
        <v>74131</v>
      </c>
      <c r="B9624" s="39" t="n">
        <v>45</v>
      </c>
      <c r="C9624" s="7" t="n">
        <v>2</v>
      </c>
      <c r="D9624" s="7" t="n">
        <v>3</v>
      </c>
      <c r="E9624" s="7" t="n">
        <v>17.9799995422363</v>
      </c>
      <c r="F9624" s="7" t="n">
        <v>9.88000011444092</v>
      </c>
      <c r="G9624" s="7" t="n">
        <v>-182.899993896484</v>
      </c>
      <c r="H9624" s="7" t="n">
        <v>7000</v>
      </c>
    </row>
    <row r="9625" spans="1:8">
      <c r="A9625" t="s">
        <v>4</v>
      </c>
      <c r="B9625" s="4" t="s">
        <v>5</v>
      </c>
      <c r="C9625" s="4" t="s">
        <v>13</v>
      </c>
      <c r="D9625" s="4" t="s">
        <v>13</v>
      </c>
      <c r="E9625" s="4" t="s">
        <v>24</v>
      </c>
      <c r="F9625" s="4" t="s">
        <v>24</v>
      </c>
      <c r="G9625" s="4" t="s">
        <v>24</v>
      </c>
      <c r="H9625" s="4" t="s">
        <v>10</v>
      </c>
      <c r="I9625" s="4" t="s">
        <v>13</v>
      </c>
    </row>
    <row r="9626" spans="1:8">
      <c r="A9626" t="n">
        <v>74148</v>
      </c>
      <c r="B9626" s="39" t="n">
        <v>45</v>
      </c>
      <c r="C9626" s="7" t="n">
        <v>4</v>
      </c>
      <c r="D9626" s="7" t="n">
        <v>3</v>
      </c>
      <c r="E9626" s="7" t="n">
        <v>343.230010986328</v>
      </c>
      <c r="F9626" s="7" t="n">
        <v>276.019989013672</v>
      </c>
      <c r="G9626" s="7" t="n">
        <v>340</v>
      </c>
      <c r="H9626" s="7" t="n">
        <v>7000</v>
      </c>
      <c r="I9626" s="7" t="n">
        <v>1</v>
      </c>
    </row>
    <row r="9627" spans="1:8">
      <c r="A9627" t="s">
        <v>4</v>
      </c>
      <c r="B9627" s="4" t="s">
        <v>5</v>
      </c>
      <c r="C9627" s="4" t="s">
        <v>13</v>
      </c>
      <c r="D9627" s="4" t="s">
        <v>13</v>
      </c>
      <c r="E9627" s="4" t="s">
        <v>24</v>
      </c>
      <c r="F9627" s="4" t="s">
        <v>10</v>
      </c>
    </row>
    <row r="9628" spans="1:8">
      <c r="A9628" t="n">
        <v>74166</v>
      </c>
      <c r="B9628" s="39" t="n">
        <v>45</v>
      </c>
      <c r="C9628" s="7" t="n">
        <v>5</v>
      </c>
      <c r="D9628" s="7" t="n">
        <v>3</v>
      </c>
      <c r="E9628" s="7" t="n">
        <v>5.5</v>
      </c>
      <c r="F9628" s="7" t="n">
        <v>7000</v>
      </c>
    </row>
    <row r="9629" spans="1:8">
      <c r="A9629" t="s">
        <v>4</v>
      </c>
      <c r="B9629" s="4" t="s">
        <v>5</v>
      </c>
      <c r="C9629" s="4" t="s">
        <v>10</v>
      </c>
      <c r="D9629" s="4" t="s">
        <v>24</v>
      </c>
      <c r="E9629" s="4" t="s">
        <v>24</v>
      </c>
      <c r="F9629" s="4" t="s">
        <v>24</v>
      </c>
      <c r="G9629" s="4" t="s">
        <v>24</v>
      </c>
    </row>
    <row r="9630" spans="1:8">
      <c r="A9630" t="n">
        <v>74175</v>
      </c>
      <c r="B9630" s="37" t="n">
        <v>46</v>
      </c>
      <c r="C9630" s="7" t="n">
        <v>7033</v>
      </c>
      <c r="D9630" s="7" t="n">
        <v>7.73000001907349</v>
      </c>
      <c r="E9630" s="7" t="n">
        <v>6.07999992370605</v>
      </c>
      <c r="F9630" s="7" t="n">
        <v>-173.339996337891</v>
      </c>
      <c r="G9630" s="7" t="n">
        <v>126.099998474121</v>
      </c>
    </row>
    <row r="9631" spans="1:8">
      <c r="A9631" t="s">
        <v>4</v>
      </c>
      <c r="B9631" s="4" t="s">
        <v>5</v>
      </c>
      <c r="C9631" s="4" t="s">
        <v>10</v>
      </c>
      <c r="D9631" s="4" t="s">
        <v>24</v>
      </c>
      <c r="E9631" s="4" t="s">
        <v>24</v>
      </c>
      <c r="F9631" s="4" t="s">
        <v>24</v>
      </c>
      <c r="G9631" s="4" t="s">
        <v>24</v>
      </c>
    </row>
    <row r="9632" spans="1:8">
      <c r="A9632" t="n">
        <v>74194</v>
      </c>
      <c r="B9632" s="37" t="n">
        <v>46</v>
      </c>
      <c r="C9632" s="7" t="n">
        <v>0</v>
      </c>
      <c r="D9632" s="7" t="n">
        <v>0</v>
      </c>
      <c r="E9632" s="7" t="n">
        <v>100</v>
      </c>
      <c r="F9632" s="7" t="n">
        <v>0</v>
      </c>
      <c r="G9632" s="7" t="n">
        <v>0</v>
      </c>
    </row>
    <row r="9633" spans="1:9">
      <c r="A9633" t="s">
        <v>4</v>
      </c>
      <c r="B9633" s="4" t="s">
        <v>5</v>
      </c>
      <c r="C9633" s="4" t="s">
        <v>10</v>
      </c>
      <c r="D9633" s="4" t="s">
        <v>24</v>
      </c>
      <c r="E9633" s="4" t="s">
        <v>24</v>
      </c>
      <c r="F9633" s="4" t="s">
        <v>24</v>
      </c>
      <c r="G9633" s="4" t="s">
        <v>24</v>
      </c>
    </row>
    <row r="9634" spans="1:9">
      <c r="A9634" t="n">
        <v>74213</v>
      </c>
      <c r="B9634" s="37" t="n">
        <v>46</v>
      </c>
      <c r="C9634" s="7" t="n">
        <v>7032</v>
      </c>
      <c r="D9634" s="7" t="n">
        <v>0</v>
      </c>
      <c r="E9634" s="7" t="n">
        <v>101</v>
      </c>
      <c r="F9634" s="7" t="n">
        <v>0</v>
      </c>
      <c r="G9634" s="7" t="n">
        <v>0</v>
      </c>
    </row>
    <row r="9635" spans="1:9">
      <c r="A9635" t="s">
        <v>4</v>
      </c>
      <c r="B9635" s="4" t="s">
        <v>5</v>
      </c>
      <c r="C9635" s="4" t="s">
        <v>10</v>
      </c>
      <c r="D9635" s="4" t="s">
        <v>9</v>
      </c>
      <c r="E9635" s="4" t="s">
        <v>9</v>
      </c>
      <c r="F9635" s="4" t="s">
        <v>9</v>
      </c>
      <c r="G9635" s="4" t="s">
        <v>9</v>
      </c>
      <c r="H9635" s="4" t="s">
        <v>10</v>
      </c>
      <c r="I9635" s="4" t="s">
        <v>13</v>
      </c>
    </row>
    <row r="9636" spans="1:9">
      <c r="A9636" t="n">
        <v>74232</v>
      </c>
      <c r="B9636" s="88" t="n">
        <v>66</v>
      </c>
      <c r="C9636" s="7" t="n">
        <v>0</v>
      </c>
      <c r="D9636" s="7" t="n">
        <v>1065353216</v>
      </c>
      <c r="E9636" s="7" t="n">
        <v>1065353216</v>
      </c>
      <c r="F9636" s="7" t="n">
        <v>1065353216</v>
      </c>
      <c r="G9636" s="7" t="n">
        <v>1065353216</v>
      </c>
      <c r="H9636" s="7" t="n">
        <v>0</v>
      </c>
      <c r="I9636" s="7" t="n">
        <v>0</v>
      </c>
    </row>
    <row r="9637" spans="1:9">
      <c r="A9637" t="s">
        <v>4</v>
      </c>
      <c r="B9637" s="4" t="s">
        <v>5</v>
      </c>
      <c r="C9637" s="4" t="s">
        <v>10</v>
      </c>
      <c r="D9637" s="4" t="s">
        <v>9</v>
      </c>
      <c r="E9637" s="4" t="s">
        <v>9</v>
      </c>
      <c r="F9637" s="4" t="s">
        <v>9</v>
      </c>
      <c r="G9637" s="4" t="s">
        <v>9</v>
      </c>
      <c r="H9637" s="4" t="s">
        <v>10</v>
      </c>
      <c r="I9637" s="4" t="s">
        <v>13</v>
      </c>
    </row>
    <row r="9638" spans="1:9">
      <c r="A9638" t="n">
        <v>74254</v>
      </c>
      <c r="B9638" s="88" t="n">
        <v>66</v>
      </c>
      <c r="C9638" s="7" t="n">
        <v>7032</v>
      </c>
      <c r="D9638" s="7" t="n">
        <v>1065353216</v>
      </c>
      <c r="E9638" s="7" t="n">
        <v>1065353216</v>
      </c>
      <c r="F9638" s="7" t="n">
        <v>1065353216</v>
      </c>
      <c r="G9638" s="7" t="n">
        <v>1065353216</v>
      </c>
      <c r="H9638" s="7" t="n">
        <v>0</v>
      </c>
      <c r="I9638" s="7" t="n">
        <v>0</v>
      </c>
    </row>
    <row r="9639" spans="1:9">
      <c r="A9639" t="s">
        <v>4</v>
      </c>
      <c r="B9639" s="4" t="s">
        <v>5</v>
      </c>
      <c r="C9639" s="4" t="s">
        <v>10</v>
      </c>
      <c r="D9639" s="4" t="s">
        <v>9</v>
      </c>
    </row>
    <row r="9640" spans="1:9">
      <c r="A9640" t="n">
        <v>74276</v>
      </c>
      <c r="B9640" s="38" t="n">
        <v>43</v>
      </c>
      <c r="C9640" s="7" t="n">
        <v>0</v>
      </c>
      <c r="D9640" s="7" t="n">
        <v>512</v>
      </c>
    </row>
    <row r="9641" spans="1:9">
      <c r="A9641" t="s">
        <v>4</v>
      </c>
      <c r="B9641" s="4" t="s">
        <v>5</v>
      </c>
      <c r="C9641" s="4" t="s">
        <v>10</v>
      </c>
      <c r="D9641" s="4" t="s">
        <v>10</v>
      </c>
      <c r="E9641" s="4" t="s">
        <v>10</v>
      </c>
    </row>
    <row r="9642" spans="1:9">
      <c r="A9642" t="n">
        <v>74283</v>
      </c>
      <c r="B9642" s="45" t="n">
        <v>61</v>
      </c>
      <c r="C9642" s="7" t="n">
        <v>0</v>
      </c>
      <c r="D9642" s="7" t="n">
        <v>65533</v>
      </c>
      <c r="E9642" s="7" t="n">
        <v>0</v>
      </c>
    </row>
    <row r="9643" spans="1:9">
      <c r="A9643" t="s">
        <v>4</v>
      </c>
      <c r="B9643" s="4" t="s">
        <v>5</v>
      </c>
      <c r="C9643" s="4" t="s">
        <v>13</v>
      </c>
      <c r="D9643" s="4" t="s">
        <v>10</v>
      </c>
      <c r="E9643" s="4" t="s">
        <v>6</v>
      </c>
      <c r="F9643" s="4" t="s">
        <v>6</v>
      </c>
      <c r="G9643" s="4" t="s">
        <v>9</v>
      </c>
      <c r="H9643" s="4" t="s">
        <v>9</v>
      </c>
      <c r="I9643" s="4" t="s">
        <v>9</v>
      </c>
      <c r="J9643" s="4" t="s">
        <v>9</v>
      </c>
      <c r="K9643" s="4" t="s">
        <v>9</v>
      </c>
      <c r="L9643" s="4" t="s">
        <v>9</v>
      </c>
      <c r="M9643" s="4" t="s">
        <v>9</v>
      </c>
      <c r="N9643" s="4" t="s">
        <v>9</v>
      </c>
      <c r="O9643" s="4" t="s">
        <v>9</v>
      </c>
    </row>
    <row r="9644" spans="1:9">
      <c r="A9644" t="n">
        <v>74290</v>
      </c>
      <c r="B9644" s="93" t="n">
        <v>37</v>
      </c>
      <c r="C9644" s="7" t="n">
        <v>0</v>
      </c>
      <c r="D9644" s="7" t="n">
        <v>0</v>
      </c>
      <c r="E9644" s="7" t="s">
        <v>622</v>
      </c>
      <c r="F9644" s="7" t="s">
        <v>643</v>
      </c>
      <c r="G9644" s="7" t="n">
        <v>0</v>
      </c>
      <c r="H9644" s="7" t="n">
        <v>0</v>
      </c>
      <c r="I9644" s="7" t="n">
        <v>0</v>
      </c>
      <c r="J9644" s="7" t="n">
        <v>0</v>
      </c>
      <c r="K9644" s="7" t="n">
        <v>0</v>
      </c>
      <c r="L9644" s="7" t="n">
        <v>0</v>
      </c>
      <c r="M9644" s="7" t="n">
        <v>1065353216</v>
      </c>
      <c r="N9644" s="7" t="n">
        <v>1065353216</v>
      </c>
      <c r="O9644" s="7" t="n">
        <v>1065353216</v>
      </c>
    </row>
    <row r="9645" spans="1:9">
      <c r="A9645" t="s">
        <v>4</v>
      </c>
      <c r="B9645" s="4" t="s">
        <v>5</v>
      </c>
      <c r="C9645" s="4" t="s">
        <v>13</v>
      </c>
      <c r="D9645" s="4" t="s">
        <v>10</v>
      </c>
      <c r="E9645" s="4" t="s">
        <v>6</v>
      </c>
      <c r="F9645" s="4" t="s">
        <v>6</v>
      </c>
      <c r="G9645" s="4" t="s">
        <v>13</v>
      </c>
    </row>
    <row r="9646" spans="1:9">
      <c r="A9646" t="n">
        <v>74347</v>
      </c>
      <c r="B9646" s="85" t="n">
        <v>32</v>
      </c>
      <c r="C9646" s="7" t="n">
        <v>0</v>
      </c>
      <c r="D9646" s="7" t="n">
        <v>0</v>
      </c>
      <c r="E9646" s="7" t="s">
        <v>12</v>
      </c>
      <c r="F9646" s="7" t="s">
        <v>643</v>
      </c>
      <c r="G9646" s="7" t="n">
        <v>1</v>
      </c>
    </row>
    <row r="9647" spans="1:9">
      <c r="A9647" t="s">
        <v>4</v>
      </c>
      <c r="B9647" s="4" t="s">
        <v>5</v>
      </c>
      <c r="C9647" s="4" t="s">
        <v>10</v>
      </c>
      <c r="D9647" s="4" t="s">
        <v>9</v>
      </c>
    </row>
    <row r="9648" spans="1:9">
      <c r="A9648" t="n">
        <v>74362</v>
      </c>
      <c r="B9648" s="38" t="n">
        <v>43</v>
      </c>
      <c r="C9648" s="7" t="n">
        <v>0</v>
      </c>
      <c r="D9648" s="7" t="n">
        <v>64</v>
      </c>
    </row>
    <row r="9649" spans="1:15">
      <c r="A9649" t="s">
        <v>4</v>
      </c>
      <c r="B9649" s="4" t="s">
        <v>5</v>
      </c>
      <c r="C9649" s="4" t="s">
        <v>10</v>
      </c>
      <c r="D9649" s="4" t="s">
        <v>6</v>
      </c>
      <c r="E9649" s="4" t="s">
        <v>6</v>
      </c>
      <c r="F9649" s="4" t="s">
        <v>13</v>
      </c>
    </row>
    <row r="9650" spans="1:15">
      <c r="A9650" t="n">
        <v>74369</v>
      </c>
      <c r="B9650" s="94" t="n">
        <v>108</v>
      </c>
      <c r="C9650" s="7" t="n">
        <v>0</v>
      </c>
      <c r="D9650" s="7" t="s">
        <v>643</v>
      </c>
      <c r="E9650" s="7" t="s">
        <v>644</v>
      </c>
      <c r="F9650" s="7" t="n">
        <v>0</v>
      </c>
    </row>
    <row r="9651" spans="1:15">
      <c r="A9651" t="s">
        <v>4</v>
      </c>
      <c r="B9651" s="4" t="s">
        <v>5</v>
      </c>
      <c r="C9651" s="4" t="s">
        <v>13</v>
      </c>
      <c r="D9651" s="4" t="s">
        <v>10</v>
      </c>
      <c r="E9651" s="4" t="s">
        <v>10</v>
      </c>
      <c r="F9651" s="4" t="s">
        <v>6</v>
      </c>
      <c r="G9651" s="4" t="s">
        <v>6</v>
      </c>
    </row>
    <row r="9652" spans="1:15">
      <c r="A9652" t="n">
        <v>74388</v>
      </c>
      <c r="B9652" s="67" t="n">
        <v>128</v>
      </c>
      <c r="C9652" s="7" t="n">
        <v>0</v>
      </c>
      <c r="D9652" s="7" t="n">
        <v>7032</v>
      </c>
      <c r="E9652" s="7" t="n">
        <v>0</v>
      </c>
      <c r="F9652" s="7" t="s">
        <v>645</v>
      </c>
      <c r="G9652" s="7" t="s">
        <v>646</v>
      </c>
    </row>
    <row r="9653" spans="1:15">
      <c r="A9653" t="s">
        <v>4</v>
      </c>
      <c r="B9653" s="4" t="s">
        <v>5</v>
      </c>
      <c r="C9653" s="4" t="s">
        <v>10</v>
      </c>
      <c r="D9653" s="4" t="s">
        <v>13</v>
      </c>
      <c r="E9653" s="4" t="s">
        <v>13</v>
      </c>
      <c r="F9653" s="4" t="s">
        <v>6</v>
      </c>
    </row>
    <row r="9654" spans="1:15">
      <c r="A9654" t="n">
        <v>74419</v>
      </c>
      <c r="B9654" s="27" t="n">
        <v>47</v>
      </c>
      <c r="C9654" s="7" t="n">
        <v>0</v>
      </c>
      <c r="D9654" s="7" t="n">
        <v>0</v>
      </c>
      <c r="E9654" s="7" t="n">
        <v>0</v>
      </c>
      <c r="F9654" s="7" t="s">
        <v>444</v>
      </c>
    </row>
    <row r="9655" spans="1:15">
      <c r="A9655" t="s">
        <v>4</v>
      </c>
      <c r="B9655" s="4" t="s">
        <v>5</v>
      </c>
      <c r="C9655" s="4" t="s">
        <v>10</v>
      </c>
      <c r="D9655" s="4" t="s">
        <v>13</v>
      </c>
      <c r="E9655" s="4" t="s">
        <v>13</v>
      </c>
      <c r="F9655" s="4" t="s">
        <v>6</v>
      </c>
    </row>
    <row r="9656" spans="1:15">
      <c r="A9656" t="n">
        <v>74434</v>
      </c>
      <c r="B9656" s="19" t="n">
        <v>20</v>
      </c>
      <c r="C9656" s="7" t="n">
        <v>1560</v>
      </c>
      <c r="D9656" s="7" t="n">
        <v>3</v>
      </c>
      <c r="E9656" s="7" t="n">
        <v>11</v>
      </c>
      <c r="F9656" s="7" t="s">
        <v>647</v>
      </c>
    </row>
    <row r="9657" spans="1:15">
      <c r="A9657" t="s">
        <v>4</v>
      </c>
      <c r="B9657" s="4" t="s">
        <v>5</v>
      </c>
      <c r="C9657" s="4" t="s">
        <v>13</v>
      </c>
      <c r="D9657" s="4" t="s">
        <v>10</v>
      </c>
      <c r="E9657" s="4" t="s">
        <v>24</v>
      </c>
      <c r="F9657" s="4" t="s">
        <v>10</v>
      </c>
      <c r="G9657" s="4" t="s">
        <v>9</v>
      </c>
      <c r="H9657" s="4" t="s">
        <v>9</v>
      </c>
      <c r="I9657" s="4" t="s">
        <v>10</v>
      </c>
      <c r="J9657" s="4" t="s">
        <v>10</v>
      </c>
      <c r="K9657" s="4" t="s">
        <v>9</v>
      </c>
      <c r="L9657" s="4" t="s">
        <v>9</v>
      </c>
      <c r="M9657" s="4" t="s">
        <v>9</v>
      </c>
      <c r="N9657" s="4" t="s">
        <v>9</v>
      </c>
      <c r="O9657" s="4" t="s">
        <v>6</v>
      </c>
    </row>
    <row r="9658" spans="1:15">
      <c r="A9658" t="n">
        <v>74454</v>
      </c>
      <c r="B9658" s="15" t="n">
        <v>50</v>
      </c>
      <c r="C9658" s="7" t="n">
        <v>0</v>
      </c>
      <c r="D9658" s="7" t="n">
        <v>1526</v>
      </c>
      <c r="E9658" s="7" t="n">
        <v>1</v>
      </c>
      <c r="F9658" s="7" t="n">
        <v>0</v>
      </c>
      <c r="G9658" s="7" t="n">
        <v>0</v>
      </c>
      <c r="H9658" s="7" t="n">
        <v>0</v>
      </c>
      <c r="I9658" s="7" t="n">
        <v>1</v>
      </c>
      <c r="J9658" s="7" t="n">
        <v>1570</v>
      </c>
      <c r="K9658" s="7" t="n">
        <v>0</v>
      </c>
      <c r="L9658" s="7" t="n">
        <v>0</v>
      </c>
      <c r="M9658" s="7" t="n">
        <v>0</v>
      </c>
      <c r="N9658" s="7" t="n">
        <v>1109393408</v>
      </c>
      <c r="O9658" s="7" t="s">
        <v>12</v>
      </c>
    </row>
    <row r="9659" spans="1:15">
      <c r="A9659" t="s">
        <v>4</v>
      </c>
      <c r="B9659" s="4" t="s">
        <v>5</v>
      </c>
      <c r="C9659" s="4" t="s">
        <v>10</v>
      </c>
      <c r="D9659" s="4" t="s">
        <v>13</v>
      </c>
    </row>
    <row r="9660" spans="1:15">
      <c r="A9660" t="n">
        <v>74493</v>
      </c>
      <c r="B9660" s="69" t="n">
        <v>96</v>
      </c>
      <c r="C9660" s="7" t="n">
        <v>1560</v>
      </c>
      <c r="D9660" s="7" t="n">
        <v>1</v>
      </c>
    </row>
    <row r="9661" spans="1:15">
      <c r="A9661" t="s">
        <v>4</v>
      </c>
      <c r="B9661" s="4" t="s">
        <v>5</v>
      </c>
      <c r="C9661" s="4" t="s">
        <v>10</v>
      </c>
      <c r="D9661" s="4" t="s">
        <v>13</v>
      </c>
      <c r="E9661" s="4" t="s">
        <v>24</v>
      </c>
      <c r="F9661" s="4" t="s">
        <v>24</v>
      </c>
      <c r="G9661" s="4" t="s">
        <v>24</v>
      </c>
    </row>
    <row r="9662" spans="1:15">
      <c r="A9662" t="n">
        <v>74497</v>
      </c>
      <c r="B9662" s="69" t="n">
        <v>96</v>
      </c>
      <c r="C9662" s="7" t="n">
        <v>1560</v>
      </c>
      <c r="D9662" s="7" t="n">
        <v>2</v>
      </c>
      <c r="E9662" s="7" t="n">
        <v>20.7299995422363</v>
      </c>
      <c r="F9662" s="7" t="n">
        <v>6.05999994277954</v>
      </c>
      <c r="G9662" s="7" t="n">
        <v>-187.300003051758</v>
      </c>
    </row>
    <row r="9663" spans="1:15">
      <c r="A9663" t="s">
        <v>4</v>
      </c>
      <c r="B9663" s="4" t="s">
        <v>5</v>
      </c>
      <c r="C9663" s="4" t="s">
        <v>10</v>
      </c>
      <c r="D9663" s="4" t="s">
        <v>13</v>
      </c>
      <c r="E9663" s="4" t="s">
        <v>24</v>
      </c>
      <c r="F9663" s="4" t="s">
        <v>24</v>
      </c>
      <c r="G9663" s="4" t="s">
        <v>24</v>
      </c>
    </row>
    <row r="9664" spans="1:15">
      <c r="A9664" t="n">
        <v>74513</v>
      </c>
      <c r="B9664" s="69" t="n">
        <v>96</v>
      </c>
      <c r="C9664" s="7" t="n">
        <v>1560</v>
      </c>
      <c r="D9664" s="7" t="n">
        <v>2</v>
      </c>
      <c r="E9664" s="7" t="n">
        <v>18.0200004577637</v>
      </c>
      <c r="F9664" s="7" t="n">
        <v>6.05999994277954</v>
      </c>
      <c r="G9664" s="7" t="n">
        <v>-183.759994506836</v>
      </c>
    </row>
    <row r="9665" spans="1:15">
      <c r="A9665" t="s">
        <v>4</v>
      </c>
      <c r="B9665" s="4" t="s">
        <v>5</v>
      </c>
      <c r="C9665" s="4" t="s">
        <v>10</v>
      </c>
      <c r="D9665" s="4" t="s">
        <v>13</v>
      </c>
      <c r="E9665" s="4" t="s">
        <v>9</v>
      </c>
      <c r="F9665" s="4" t="s">
        <v>13</v>
      </c>
      <c r="G9665" s="4" t="s">
        <v>10</v>
      </c>
    </row>
    <row r="9666" spans="1:15">
      <c r="A9666" t="n">
        <v>74529</v>
      </c>
      <c r="B9666" s="69" t="n">
        <v>96</v>
      </c>
      <c r="C9666" s="7" t="n">
        <v>1560</v>
      </c>
      <c r="D9666" s="7" t="n">
        <v>0</v>
      </c>
      <c r="E9666" s="7" t="n">
        <v>1075000115</v>
      </c>
      <c r="F9666" s="7" t="n">
        <v>1</v>
      </c>
      <c r="G9666" s="7" t="n">
        <v>0</v>
      </c>
    </row>
    <row r="9667" spans="1:15">
      <c r="A9667" t="s">
        <v>4</v>
      </c>
      <c r="B9667" s="4" t="s">
        <v>5</v>
      </c>
      <c r="C9667" s="4" t="s">
        <v>10</v>
      </c>
      <c r="D9667" s="4" t="s">
        <v>13</v>
      </c>
    </row>
    <row r="9668" spans="1:15">
      <c r="A9668" t="n">
        <v>74540</v>
      </c>
      <c r="B9668" s="69" t="n">
        <v>96</v>
      </c>
      <c r="C9668" s="7" t="n">
        <v>1570</v>
      </c>
      <c r="D9668" s="7" t="n">
        <v>1</v>
      </c>
    </row>
    <row r="9669" spans="1:15">
      <c r="A9669" t="s">
        <v>4</v>
      </c>
      <c r="B9669" s="4" t="s">
        <v>5</v>
      </c>
      <c r="C9669" s="4" t="s">
        <v>10</v>
      </c>
      <c r="D9669" s="4" t="s">
        <v>13</v>
      </c>
      <c r="E9669" s="4" t="s">
        <v>24</v>
      </c>
      <c r="F9669" s="4" t="s">
        <v>24</v>
      </c>
      <c r="G9669" s="4" t="s">
        <v>24</v>
      </c>
    </row>
    <row r="9670" spans="1:15">
      <c r="A9670" t="n">
        <v>74544</v>
      </c>
      <c r="B9670" s="69" t="n">
        <v>96</v>
      </c>
      <c r="C9670" s="7" t="n">
        <v>1570</v>
      </c>
      <c r="D9670" s="7" t="n">
        <v>2</v>
      </c>
      <c r="E9670" s="7" t="n">
        <v>23.0300006866455</v>
      </c>
      <c r="F9670" s="7" t="n">
        <v>6.05999994277954</v>
      </c>
      <c r="G9670" s="7" t="n">
        <v>-182.710006713867</v>
      </c>
    </row>
    <row r="9671" spans="1:15">
      <c r="A9671" t="s">
        <v>4</v>
      </c>
      <c r="B9671" s="4" t="s">
        <v>5</v>
      </c>
      <c r="C9671" s="4" t="s">
        <v>10</v>
      </c>
      <c r="D9671" s="4" t="s">
        <v>13</v>
      </c>
      <c r="E9671" s="4" t="s">
        <v>24</v>
      </c>
      <c r="F9671" s="4" t="s">
        <v>24</v>
      </c>
      <c r="G9671" s="4" t="s">
        <v>24</v>
      </c>
    </row>
    <row r="9672" spans="1:15">
      <c r="A9672" t="n">
        <v>74560</v>
      </c>
      <c r="B9672" s="69" t="n">
        <v>96</v>
      </c>
      <c r="C9672" s="7" t="n">
        <v>1570</v>
      </c>
      <c r="D9672" s="7" t="n">
        <v>2</v>
      </c>
      <c r="E9672" s="7" t="n">
        <v>20.2399997711182</v>
      </c>
      <c r="F9672" s="7" t="n">
        <v>6.05999994277954</v>
      </c>
      <c r="G9672" s="7" t="n">
        <v>-179.149993896484</v>
      </c>
    </row>
    <row r="9673" spans="1:15">
      <c r="A9673" t="s">
        <v>4</v>
      </c>
      <c r="B9673" s="4" t="s">
        <v>5</v>
      </c>
      <c r="C9673" s="4" t="s">
        <v>10</v>
      </c>
      <c r="D9673" s="4" t="s">
        <v>13</v>
      </c>
      <c r="E9673" s="4" t="s">
        <v>9</v>
      </c>
      <c r="F9673" s="4" t="s">
        <v>13</v>
      </c>
      <c r="G9673" s="4" t="s">
        <v>10</v>
      </c>
    </row>
    <row r="9674" spans="1:15">
      <c r="A9674" t="n">
        <v>74576</v>
      </c>
      <c r="B9674" s="69" t="n">
        <v>96</v>
      </c>
      <c r="C9674" s="7" t="n">
        <v>1570</v>
      </c>
      <c r="D9674" s="7" t="n">
        <v>0</v>
      </c>
      <c r="E9674" s="7" t="n">
        <v>1075000115</v>
      </c>
      <c r="F9674" s="7" t="n">
        <v>1</v>
      </c>
      <c r="G9674" s="7" t="n">
        <v>0</v>
      </c>
    </row>
    <row r="9675" spans="1:15">
      <c r="A9675" t="s">
        <v>4</v>
      </c>
      <c r="B9675" s="4" t="s">
        <v>5</v>
      </c>
      <c r="C9675" s="4" t="s">
        <v>13</v>
      </c>
      <c r="D9675" s="4" t="s">
        <v>10</v>
      </c>
    </row>
    <row r="9676" spans="1:15">
      <c r="A9676" t="n">
        <v>74587</v>
      </c>
      <c r="B9676" s="22" t="n">
        <v>58</v>
      </c>
      <c r="C9676" s="7" t="n">
        <v>255</v>
      </c>
      <c r="D9676" s="7" t="n">
        <v>0</v>
      </c>
    </row>
    <row r="9677" spans="1:15">
      <c r="A9677" t="s">
        <v>4</v>
      </c>
      <c r="B9677" s="4" t="s">
        <v>5</v>
      </c>
      <c r="C9677" s="4" t="s">
        <v>10</v>
      </c>
      <c r="D9677" s="4" t="s">
        <v>13</v>
      </c>
    </row>
    <row r="9678" spans="1:15">
      <c r="A9678" t="n">
        <v>74591</v>
      </c>
      <c r="B9678" s="70" t="n">
        <v>56</v>
      </c>
      <c r="C9678" s="7" t="n">
        <v>1570</v>
      </c>
      <c r="D9678" s="7" t="n">
        <v>0</v>
      </c>
    </row>
    <row r="9679" spans="1:15">
      <c r="A9679" t="s">
        <v>4</v>
      </c>
      <c r="B9679" s="4" t="s">
        <v>5</v>
      </c>
      <c r="C9679" s="4" t="s">
        <v>13</v>
      </c>
      <c r="D9679" s="4" t="s">
        <v>10</v>
      </c>
      <c r="E9679" s="4" t="s">
        <v>10</v>
      </c>
    </row>
    <row r="9680" spans="1:15">
      <c r="A9680" t="n">
        <v>74595</v>
      </c>
      <c r="B9680" s="15" t="n">
        <v>50</v>
      </c>
      <c r="C9680" s="7" t="n">
        <v>1</v>
      </c>
      <c r="D9680" s="7" t="n">
        <v>1526</v>
      </c>
      <c r="E9680" s="7" t="n">
        <v>200</v>
      </c>
    </row>
    <row r="9681" spans="1:7">
      <c r="A9681" t="s">
        <v>4</v>
      </c>
      <c r="B9681" s="4" t="s">
        <v>5</v>
      </c>
      <c r="C9681" s="4" t="s">
        <v>10</v>
      </c>
      <c r="D9681" s="4" t="s">
        <v>13</v>
      </c>
    </row>
    <row r="9682" spans="1:7">
      <c r="A9682" t="n">
        <v>74601</v>
      </c>
      <c r="B9682" s="70" t="n">
        <v>56</v>
      </c>
      <c r="C9682" s="7" t="n">
        <v>1560</v>
      </c>
      <c r="D9682" s="7" t="n">
        <v>0</v>
      </c>
    </row>
    <row r="9683" spans="1:7">
      <c r="A9683" t="s">
        <v>4</v>
      </c>
      <c r="B9683" s="4" t="s">
        <v>5</v>
      </c>
      <c r="C9683" s="4" t="s">
        <v>10</v>
      </c>
      <c r="D9683" s="4" t="s">
        <v>13</v>
      </c>
    </row>
    <row r="9684" spans="1:7">
      <c r="A9684" t="n">
        <v>74605</v>
      </c>
      <c r="B9684" s="95" t="n">
        <v>21</v>
      </c>
      <c r="C9684" s="7" t="n">
        <v>1560</v>
      </c>
      <c r="D9684" s="7" t="n">
        <v>3</v>
      </c>
    </row>
    <row r="9685" spans="1:7">
      <c r="A9685" t="s">
        <v>4</v>
      </c>
      <c r="B9685" s="4" t="s">
        <v>5</v>
      </c>
      <c r="C9685" s="4" t="s">
        <v>10</v>
      </c>
      <c r="D9685" s="4" t="s">
        <v>13</v>
      </c>
      <c r="E9685" s="4" t="s">
        <v>13</v>
      </c>
      <c r="F9685" s="4" t="s">
        <v>6</v>
      </c>
    </row>
    <row r="9686" spans="1:7">
      <c r="A9686" t="n">
        <v>74609</v>
      </c>
      <c r="B9686" s="27" t="n">
        <v>47</v>
      </c>
      <c r="C9686" s="7" t="n">
        <v>1560</v>
      </c>
      <c r="D9686" s="7" t="n">
        <v>0</v>
      </c>
      <c r="E9686" s="7" t="n">
        <v>0</v>
      </c>
      <c r="F9686" s="7" t="s">
        <v>460</v>
      </c>
    </row>
    <row r="9687" spans="1:7">
      <c r="A9687" t="s">
        <v>4</v>
      </c>
      <c r="B9687" s="4" t="s">
        <v>5</v>
      </c>
      <c r="C9687" s="4" t="s">
        <v>10</v>
      </c>
    </row>
    <row r="9688" spans="1:7">
      <c r="A9688" t="n">
        <v>74625</v>
      </c>
      <c r="B9688" s="32" t="n">
        <v>16</v>
      </c>
      <c r="C9688" s="7" t="n">
        <v>2000</v>
      </c>
    </row>
    <row r="9689" spans="1:7">
      <c r="A9689" t="s">
        <v>4</v>
      </c>
      <c r="B9689" s="4" t="s">
        <v>5</v>
      </c>
      <c r="C9689" s="4" t="s">
        <v>10</v>
      </c>
      <c r="D9689" s="4" t="s">
        <v>13</v>
      </c>
    </row>
    <row r="9690" spans="1:7">
      <c r="A9690" t="n">
        <v>74628</v>
      </c>
      <c r="B9690" s="70" t="n">
        <v>56</v>
      </c>
      <c r="C9690" s="7" t="n">
        <v>1560</v>
      </c>
      <c r="D9690" s="7" t="n">
        <v>1</v>
      </c>
    </row>
    <row r="9691" spans="1:7">
      <c r="A9691" t="s">
        <v>4</v>
      </c>
      <c r="B9691" s="4" t="s">
        <v>5</v>
      </c>
      <c r="C9691" s="4" t="s">
        <v>10</v>
      </c>
      <c r="D9691" s="4" t="s">
        <v>13</v>
      </c>
    </row>
    <row r="9692" spans="1:7">
      <c r="A9692" t="n">
        <v>74632</v>
      </c>
      <c r="B9692" s="70" t="n">
        <v>56</v>
      </c>
      <c r="C9692" s="7" t="n">
        <v>1570</v>
      </c>
      <c r="D9692" s="7" t="n">
        <v>1</v>
      </c>
    </row>
    <row r="9693" spans="1:7">
      <c r="A9693" t="s">
        <v>4</v>
      </c>
      <c r="B9693" s="4" t="s">
        <v>5</v>
      </c>
      <c r="C9693" s="4" t="s">
        <v>13</v>
      </c>
      <c r="D9693" s="4" t="s">
        <v>13</v>
      </c>
    </row>
    <row r="9694" spans="1:7">
      <c r="A9694" t="n">
        <v>74636</v>
      </c>
      <c r="B9694" s="13" t="n">
        <v>49</v>
      </c>
      <c r="C9694" s="7" t="n">
        <v>2</v>
      </c>
      <c r="D9694" s="7" t="n">
        <v>0</v>
      </c>
    </row>
    <row r="9695" spans="1:7">
      <c r="A9695" t="s">
        <v>4</v>
      </c>
      <c r="B9695" s="4" t="s">
        <v>5</v>
      </c>
      <c r="C9695" s="4" t="s">
        <v>13</v>
      </c>
      <c r="D9695" s="4" t="s">
        <v>10</v>
      </c>
      <c r="E9695" s="4" t="s">
        <v>9</v>
      </c>
      <c r="F9695" s="4" t="s">
        <v>10</v>
      </c>
      <c r="G9695" s="4" t="s">
        <v>9</v>
      </c>
      <c r="H9695" s="4" t="s">
        <v>13</v>
      </c>
    </row>
    <row r="9696" spans="1:7">
      <c r="A9696" t="n">
        <v>74639</v>
      </c>
      <c r="B9696" s="13" t="n">
        <v>49</v>
      </c>
      <c r="C9696" s="7" t="n">
        <v>0</v>
      </c>
      <c r="D9696" s="7" t="n">
        <v>426</v>
      </c>
      <c r="E9696" s="7" t="n">
        <v>1065353216</v>
      </c>
      <c r="F9696" s="7" t="n">
        <v>0</v>
      </c>
      <c r="G9696" s="7" t="n">
        <v>0</v>
      </c>
      <c r="H9696" s="7" t="n">
        <v>0</v>
      </c>
    </row>
    <row r="9697" spans="1:8">
      <c r="A9697" t="s">
        <v>4</v>
      </c>
      <c r="B9697" s="4" t="s">
        <v>5</v>
      </c>
      <c r="C9697" s="4" t="s">
        <v>13</v>
      </c>
      <c r="D9697" s="4" t="s">
        <v>10</v>
      </c>
      <c r="E9697" s="4" t="s">
        <v>24</v>
      </c>
    </row>
    <row r="9698" spans="1:8">
      <c r="A9698" t="n">
        <v>74654</v>
      </c>
      <c r="B9698" s="22" t="n">
        <v>58</v>
      </c>
      <c r="C9698" s="7" t="n">
        <v>101</v>
      </c>
      <c r="D9698" s="7" t="n">
        <v>500</v>
      </c>
      <c r="E9698" s="7" t="n">
        <v>1</v>
      </c>
    </row>
    <row r="9699" spans="1:8">
      <c r="A9699" t="s">
        <v>4</v>
      </c>
      <c r="B9699" s="4" t="s">
        <v>5</v>
      </c>
      <c r="C9699" s="4" t="s">
        <v>13</v>
      </c>
      <c r="D9699" s="4" t="s">
        <v>10</v>
      </c>
    </row>
    <row r="9700" spans="1:8">
      <c r="A9700" t="n">
        <v>74662</v>
      </c>
      <c r="B9700" s="22" t="n">
        <v>58</v>
      </c>
      <c r="C9700" s="7" t="n">
        <v>254</v>
      </c>
      <c r="D9700" s="7" t="n">
        <v>0</v>
      </c>
    </row>
    <row r="9701" spans="1:8">
      <c r="A9701" t="s">
        <v>4</v>
      </c>
      <c r="B9701" s="4" t="s">
        <v>5</v>
      </c>
      <c r="C9701" s="4" t="s">
        <v>13</v>
      </c>
      <c r="D9701" s="4" t="s">
        <v>13</v>
      </c>
      <c r="E9701" s="4" t="s">
        <v>24</v>
      </c>
      <c r="F9701" s="4" t="s">
        <v>24</v>
      </c>
      <c r="G9701" s="4" t="s">
        <v>24</v>
      </c>
      <c r="H9701" s="4" t="s">
        <v>10</v>
      </c>
    </row>
    <row r="9702" spans="1:8">
      <c r="A9702" t="n">
        <v>74666</v>
      </c>
      <c r="B9702" s="39" t="n">
        <v>45</v>
      </c>
      <c r="C9702" s="7" t="n">
        <v>2</v>
      </c>
      <c r="D9702" s="7" t="n">
        <v>3</v>
      </c>
      <c r="E9702" s="7" t="n">
        <v>21.0799999237061</v>
      </c>
      <c r="F9702" s="7" t="n">
        <v>9.78999996185303</v>
      </c>
      <c r="G9702" s="7" t="n">
        <v>-181.570007324219</v>
      </c>
      <c r="H9702" s="7" t="n">
        <v>0</v>
      </c>
    </row>
    <row r="9703" spans="1:8">
      <c r="A9703" t="s">
        <v>4</v>
      </c>
      <c r="B9703" s="4" t="s">
        <v>5</v>
      </c>
      <c r="C9703" s="4" t="s">
        <v>13</v>
      </c>
      <c r="D9703" s="4" t="s">
        <v>13</v>
      </c>
      <c r="E9703" s="4" t="s">
        <v>24</v>
      </c>
      <c r="F9703" s="4" t="s">
        <v>24</v>
      </c>
      <c r="G9703" s="4" t="s">
        <v>24</v>
      </c>
      <c r="H9703" s="4" t="s">
        <v>10</v>
      </c>
      <c r="I9703" s="4" t="s">
        <v>13</v>
      </c>
    </row>
    <row r="9704" spans="1:8">
      <c r="A9704" t="n">
        <v>74683</v>
      </c>
      <c r="B9704" s="39" t="n">
        <v>45</v>
      </c>
      <c r="C9704" s="7" t="n">
        <v>4</v>
      </c>
      <c r="D9704" s="7" t="n">
        <v>3</v>
      </c>
      <c r="E9704" s="7" t="n">
        <v>359.809997558594</v>
      </c>
      <c r="F9704" s="7" t="n">
        <v>117.01000213623</v>
      </c>
      <c r="G9704" s="7" t="n">
        <v>14</v>
      </c>
      <c r="H9704" s="7" t="n">
        <v>0</v>
      </c>
      <c r="I9704" s="7" t="n">
        <v>0</v>
      </c>
    </row>
    <row r="9705" spans="1:8">
      <c r="A9705" t="s">
        <v>4</v>
      </c>
      <c r="B9705" s="4" t="s">
        <v>5</v>
      </c>
      <c r="C9705" s="4" t="s">
        <v>13</v>
      </c>
      <c r="D9705" s="4" t="s">
        <v>13</v>
      </c>
      <c r="E9705" s="4" t="s">
        <v>24</v>
      </c>
      <c r="F9705" s="4" t="s">
        <v>10</v>
      </c>
    </row>
    <row r="9706" spans="1:8">
      <c r="A9706" t="n">
        <v>74701</v>
      </c>
      <c r="B9706" s="39" t="n">
        <v>45</v>
      </c>
      <c r="C9706" s="7" t="n">
        <v>5</v>
      </c>
      <c r="D9706" s="7" t="n">
        <v>3</v>
      </c>
      <c r="E9706" s="7" t="n">
        <v>3.5</v>
      </c>
      <c r="F9706" s="7" t="n">
        <v>0</v>
      </c>
    </row>
    <row r="9707" spans="1:8">
      <c r="A9707" t="s">
        <v>4</v>
      </c>
      <c r="B9707" s="4" t="s">
        <v>5</v>
      </c>
      <c r="C9707" s="4" t="s">
        <v>13</v>
      </c>
      <c r="D9707" s="4" t="s">
        <v>13</v>
      </c>
      <c r="E9707" s="4" t="s">
        <v>24</v>
      </c>
      <c r="F9707" s="4" t="s">
        <v>10</v>
      </c>
    </row>
    <row r="9708" spans="1:8">
      <c r="A9708" t="n">
        <v>74710</v>
      </c>
      <c r="B9708" s="39" t="n">
        <v>45</v>
      </c>
      <c r="C9708" s="7" t="n">
        <v>11</v>
      </c>
      <c r="D9708" s="7" t="n">
        <v>3</v>
      </c>
      <c r="E9708" s="7" t="n">
        <v>39.4000015258789</v>
      </c>
      <c r="F9708" s="7" t="n">
        <v>0</v>
      </c>
    </row>
    <row r="9709" spans="1:8">
      <c r="A9709" t="s">
        <v>4</v>
      </c>
      <c r="B9709" s="4" t="s">
        <v>5</v>
      </c>
      <c r="C9709" s="4" t="s">
        <v>13</v>
      </c>
      <c r="D9709" s="4" t="s">
        <v>13</v>
      </c>
      <c r="E9709" s="4" t="s">
        <v>24</v>
      </c>
      <c r="F9709" s="4" t="s">
        <v>24</v>
      </c>
      <c r="G9709" s="4" t="s">
        <v>24</v>
      </c>
      <c r="H9709" s="4" t="s">
        <v>10</v>
      </c>
    </row>
    <row r="9710" spans="1:8">
      <c r="A9710" t="n">
        <v>74719</v>
      </c>
      <c r="B9710" s="39" t="n">
        <v>45</v>
      </c>
      <c r="C9710" s="7" t="n">
        <v>2</v>
      </c>
      <c r="D9710" s="7" t="n">
        <v>3</v>
      </c>
      <c r="E9710" s="7" t="n">
        <v>8.3100004196167</v>
      </c>
      <c r="F9710" s="7" t="n">
        <v>10.8800001144409</v>
      </c>
      <c r="G9710" s="7" t="n">
        <v>-173.25</v>
      </c>
      <c r="H9710" s="7" t="n">
        <v>4000</v>
      </c>
    </row>
    <row r="9711" spans="1:8">
      <c r="A9711" t="s">
        <v>4</v>
      </c>
      <c r="B9711" s="4" t="s">
        <v>5</v>
      </c>
      <c r="C9711" s="4" t="s">
        <v>13</v>
      </c>
      <c r="D9711" s="4" t="s">
        <v>13</v>
      </c>
      <c r="E9711" s="4" t="s">
        <v>24</v>
      </c>
      <c r="F9711" s="4" t="s">
        <v>24</v>
      </c>
      <c r="G9711" s="4" t="s">
        <v>24</v>
      </c>
      <c r="H9711" s="4" t="s">
        <v>10</v>
      </c>
      <c r="I9711" s="4" t="s">
        <v>13</v>
      </c>
    </row>
    <row r="9712" spans="1:8">
      <c r="A9712" t="n">
        <v>74736</v>
      </c>
      <c r="B9712" s="39" t="n">
        <v>45</v>
      </c>
      <c r="C9712" s="7" t="n">
        <v>4</v>
      </c>
      <c r="D9712" s="7" t="n">
        <v>3</v>
      </c>
      <c r="E9712" s="7" t="n">
        <v>346.130004882813</v>
      </c>
      <c r="F9712" s="7" t="n">
        <v>100.690002441406</v>
      </c>
      <c r="G9712" s="7" t="n">
        <v>14</v>
      </c>
      <c r="H9712" s="7" t="n">
        <v>4000</v>
      </c>
      <c r="I9712" s="7" t="n">
        <v>1</v>
      </c>
    </row>
    <row r="9713" spans="1:9">
      <c r="A9713" t="s">
        <v>4</v>
      </c>
      <c r="B9713" s="4" t="s">
        <v>5</v>
      </c>
      <c r="C9713" s="4" t="s">
        <v>13</v>
      </c>
      <c r="D9713" s="4" t="s">
        <v>13</v>
      </c>
      <c r="E9713" s="4" t="s">
        <v>24</v>
      </c>
      <c r="F9713" s="4" t="s">
        <v>10</v>
      </c>
    </row>
    <row r="9714" spans="1:9">
      <c r="A9714" t="n">
        <v>74754</v>
      </c>
      <c r="B9714" s="39" t="n">
        <v>45</v>
      </c>
      <c r="C9714" s="7" t="n">
        <v>5</v>
      </c>
      <c r="D9714" s="7" t="n">
        <v>3</v>
      </c>
      <c r="E9714" s="7" t="n">
        <v>3.29999995231628</v>
      </c>
      <c r="F9714" s="7" t="n">
        <v>4000</v>
      </c>
    </row>
    <row r="9715" spans="1:9">
      <c r="A9715" t="s">
        <v>4</v>
      </c>
      <c r="B9715" s="4" t="s">
        <v>5</v>
      </c>
      <c r="C9715" s="4" t="s">
        <v>13</v>
      </c>
      <c r="D9715" s="4" t="s">
        <v>10</v>
      </c>
    </row>
    <row r="9716" spans="1:9">
      <c r="A9716" t="n">
        <v>74763</v>
      </c>
      <c r="B9716" s="22" t="n">
        <v>58</v>
      </c>
      <c r="C9716" s="7" t="n">
        <v>255</v>
      </c>
      <c r="D9716" s="7" t="n">
        <v>0</v>
      </c>
    </row>
    <row r="9717" spans="1:9">
      <c r="A9717" t="s">
        <v>4</v>
      </c>
      <c r="B9717" s="4" t="s">
        <v>5</v>
      </c>
      <c r="C9717" s="4" t="s">
        <v>13</v>
      </c>
      <c r="D9717" s="4" t="s">
        <v>10</v>
      </c>
    </row>
    <row r="9718" spans="1:9">
      <c r="A9718" t="n">
        <v>74767</v>
      </c>
      <c r="B9718" s="39" t="n">
        <v>45</v>
      </c>
      <c r="C9718" s="7" t="n">
        <v>7</v>
      </c>
      <c r="D9718" s="7" t="n">
        <v>255</v>
      </c>
    </row>
    <row r="9719" spans="1:9">
      <c r="A9719" t="s">
        <v>4</v>
      </c>
      <c r="B9719" s="4" t="s">
        <v>5</v>
      </c>
      <c r="C9719" s="4" t="s">
        <v>13</v>
      </c>
      <c r="D9719" s="4" t="s">
        <v>13</v>
      </c>
      <c r="E9719" s="4" t="s">
        <v>13</v>
      </c>
      <c r="F9719" s="4" t="s">
        <v>24</v>
      </c>
      <c r="G9719" s="4" t="s">
        <v>24</v>
      </c>
      <c r="H9719" s="4" t="s">
        <v>24</v>
      </c>
      <c r="I9719" s="4" t="s">
        <v>24</v>
      </c>
      <c r="J9719" s="4" t="s">
        <v>24</v>
      </c>
      <c r="K9719" s="4" t="s">
        <v>24</v>
      </c>
    </row>
    <row r="9720" spans="1:9">
      <c r="A9720" t="n">
        <v>74771</v>
      </c>
      <c r="B9720" s="96" t="n">
        <v>178</v>
      </c>
      <c r="C9720" s="7" t="n">
        <v>6</v>
      </c>
      <c r="D9720" s="7" t="n">
        <v>0</v>
      </c>
      <c r="E9720" s="7" t="n">
        <v>0</v>
      </c>
      <c r="F9720" s="7" t="n">
        <v>0</v>
      </c>
      <c r="G9720" s="7" t="n">
        <v>0.649999976158142</v>
      </c>
      <c r="H9720" s="7" t="n">
        <v>0</v>
      </c>
      <c r="I9720" s="7" t="n">
        <v>0</v>
      </c>
      <c r="J9720" s="7" t="n">
        <v>0</v>
      </c>
      <c r="K9720" s="7" t="n">
        <v>1</v>
      </c>
    </row>
    <row r="9721" spans="1:9">
      <c r="A9721" t="s">
        <v>4</v>
      </c>
      <c r="B9721" s="4" t="s">
        <v>5</v>
      </c>
      <c r="C9721" s="4" t="s">
        <v>13</v>
      </c>
      <c r="D9721" s="4" t="s">
        <v>13</v>
      </c>
      <c r="E9721" s="4" t="s">
        <v>13</v>
      </c>
      <c r="F9721" s="4" t="s">
        <v>24</v>
      </c>
      <c r="G9721" s="4" t="s">
        <v>24</v>
      </c>
      <c r="H9721" s="4" t="s">
        <v>24</v>
      </c>
      <c r="I9721" s="4" t="s">
        <v>24</v>
      </c>
      <c r="J9721" s="4" t="s">
        <v>24</v>
      </c>
      <c r="K9721" s="4" t="s">
        <v>24</v>
      </c>
    </row>
    <row r="9722" spans="1:9">
      <c r="A9722" t="n">
        <v>74799</v>
      </c>
      <c r="B9722" s="96" t="n">
        <v>178</v>
      </c>
      <c r="C9722" s="7" t="n">
        <v>6</v>
      </c>
      <c r="D9722" s="7" t="n">
        <v>0</v>
      </c>
      <c r="E9722" s="7" t="n">
        <v>1</v>
      </c>
      <c r="F9722" s="7" t="n">
        <v>0.349999994039536</v>
      </c>
      <c r="G9722" s="7" t="n">
        <v>0.540000021457672</v>
      </c>
      <c r="H9722" s="7" t="n">
        <v>0</v>
      </c>
      <c r="I9722" s="7" t="n">
        <v>0</v>
      </c>
      <c r="J9722" s="7" t="n">
        <v>0</v>
      </c>
      <c r="K9722" s="7" t="n">
        <v>1</v>
      </c>
    </row>
    <row r="9723" spans="1:9">
      <c r="A9723" t="s">
        <v>4</v>
      </c>
      <c r="B9723" s="4" t="s">
        <v>5</v>
      </c>
      <c r="C9723" s="4" t="s">
        <v>13</v>
      </c>
      <c r="D9723" s="4" t="s">
        <v>13</v>
      </c>
      <c r="E9723" s="4" t="s">
        <v>13</v>
      </c>
      <c r="F9723" s="4" t="s">
        <v>24</v>
      </c>
      <c r="G9723" s="4" t="s">
        <v>24</v>
      </c>
      <c r="H9723" s="4" t="s">
        <v>24</v>
      </c>
      <c r="I9723" s="4" t="s">
        <v>24</v>
      </c>
      <c r="J9723" s="4" t="s">
        <v>24</v>
      </c>
      <c r="K9723" s="4" t="s">
        <v>24</v>
      </c>
    </row>
    <row r="9724" spans="1:9">
      <c r="A9724" t="n">
        <v>74827</v>
      </c>
      <c r="B9724" s="96" t="n">
        <v>178</v>
      </c>
      <c r="C9724" s="7" t="n">
        <v>6</v>
      </c>
      <c r="D9724" s="7" t="n">
        <v>0</v>
      </c>
      <c r="E9724" s="7" t="n">
        <v>2</v>
      </c>
      <c r="F9724" s="7" t="n">
        <v>0</v>
      </c>
      <c r="G9724" s="7" t="n">
        <v>0</v>
      </c>
      <c r="H9724" s="7" t="n">
        <v>0</v>
      </c>
      <c r="I9724" s="7" t="n">
        <v>0</v>
      </c>
      <c r="J9724" s="7" t="n">
        <v>0</v>
      </c>
      <c r="K9724" s="7" t="n">
        <v>1</v>
      </c>
    </row>
    <row r="9725" spans="1:9">
      <c r="A9725" t="s">
        <v>4</v>
      </c>
      <c r="B9725" s="4" t="s">
        <v>5</v>
      </c>
      <c r="C9725" s="4" t="s">
        <v>13</v>
      </c>
      <c r="D9725" s="4" t="s">
        <v>13</v>
      </c>
      <c r="E9725" s="4" t="s">
        <v>13</v>
      </c>
      <c r="F9725" s="4" t="s">
        <v>24</v>
      </c>
      <c r="G9725" s="4" t="s">
        <v>24</v>
      </c>
      <c r="H9725" s="4" t="s">
        <v>24</v>
      </c>
      <c r="I9725" s="4" t="s">
        <v>24</v>
      </c>
      <c r="J9725" s="4" t="s">
        <v>24</v>
      </c>
      <c r="K9725" s="4" t="s">
        <v>24</v>
      </c>
    </row>
    <row r="9726" spans="1:9">
      <c r="A9726" t="n">
        <v>74855</v>
      </c>
      <c r="B9726" s="96" t="n">
        <v>178</v>
      </c>
      <c r="C9726" s="7" t="n">
        <v>6</v>
      </c>
      <c r="D9726" s="7" t="n">
        <v>0</v>
      </c>
      <c r="E9726" s="7" t="n">
        <v>3</v>
      </c>
      <c r="F9726" s="7" t="n">
        <v>0.430000007152557</v>
      </c>
      <c r="G9726" s="7" t="n">
        <v>0</v>
      </c>
      <c r="H9726" s="7" t="n">
        <v>0</v>
      </c>
      <c r="I9726" s="7" t="n">
        <v>0</v>
      </c>
      <c r="J9726" s="7" t="n">
        <v>0</v>
      </c>
      <c r="K9726" s="7" t="n">
        <v>1</v>
      </c>
    </row>
    <row r="9727" spans="1:9">
      <c r="A9727" t="s">
        <v>4</v>
      </c>
      <c r="B9727" s="4" t="s">
        <v>5</v>
      </c>
      <c r="C9727" s="4" t="s">
        <v>13</v>
      </c>
      <c r="D9727" s="4" t="s">
        <v>13</v>
      </c>
      <c r="E9727" s="4" t="s">
        <v>10</v>
      </c>
      <c r="F9727" s="4" t="s">
        <v>24</v>
      </c>
      <c r="G9727" s="4" t="s">
        <v>24</v>
      </c>
      <c r="H9727" s="4" t="s">
        <v>24</v>
      </c>
      <c r="I9727" s="4" t="s">
        <v>24</v>
      </c>
      <c r="J9727" s="4" t="s">
        <v>24</v>
      </c>
      <c r="K9727" s="4" t="s">
        <v>24</v>
      </c>
      <c r="L9727" s="4" t="s">
        <v>24</v>
      </c>
    </row>
    <row r="9728" spans="1:9">
      <c r="A9728" t="n">
        <v>74883</v>
      </c>
      <c r="B9728" s="96" t="n">
        <v>178</v>
      </c>
      <c r="C9728" s="7" t="n">
        <v>1</v>
      </c>
      <c r="D9728" s="7" t="n">
        <v>0</v>
      </c>
      <c r="E9728" s="7" t="n">
        <v>0</v>
      </c>
      <c r="F9728" s="7" t="n">
        <v>0.0799999982118607</v>
      </c>
      <c r="G9728" s="7" t="n">
        <v>0</v>
      </c>
      <c r="H9728" s="7" t="n">
        <v>0</v>
      </c>
      <c r="I9728" s="7" t="n">
        <v>330</v>
      </c>
      <c r="J9728" s="7" t="n">
        <v>0</v>
      </c>
      <c r="K9728" s="7" t="n">
        <v>2.40000009536743</v>
      </c>
      <c r="L9728" s="7" t="n">
        <v>0</v>
      </c>
    </row>
    <row r="9729" spans="1:12">
      <c r="A9729" t="s">
        <v>4</v>
      </c>
      <c r="B9729" s="4" t="s">
        <v>5</v>
      </c>
      <c r="C9729" s="4" t="s">
        <v>13</v>
      </c>
      <c r="D9729" s="4" t="s">
        <v>13</v>
      </c>
      <c r="E9729" s="4" t="s">
        <v>24</v>
      </c>
    </row>
    <row r="9730" spans="1:12">
      <c r="A9730" t="n">
        <v>74916</v>
      </c>
      <c r="B9730" s="96" t="n">
        <v>178</v>
      </c>
      <c r="C9730" s="7" t="n">
        <v>3</v>
      </c>
      <c r="D9730" s="7" t="n">
        <v>0</v>
      </c>
      <c r="E9730" s="7" t="n">
        <v>0.25</v>
      </c>
    </row>
    <row r="9731" spans="1:12">
      <c r="A9731" t="s">
        <v>4</v>
      </c>
      <c r="B9731" s="4" t="s">
        <v>5</v>
      </c>
      <c r="C9731" s="4" t="s">
        <v>13</v>
      </c>
      <c r="D9731" s="4" t="s">
        <v>13</v>
      </c>
    </row>
    <row r="9732" spans="1:12">
      <c r="A9732" t="n">
        <v>74923</v>
      </c>
      <c r="B9732" s="96" t="n">
        <v>178</v>
      </c>
      <c r="C9732" s="7" t="n">
        <v>5</v>
      </c>
      <c r="D9732" s="7" t="n">
        <v>0</v>
      </c>
    </row>
    <row r="9733" spans="1:12">
      <c r="A9733" t="s">
        <v>4</v>
      </c>
      <c r="B9733" s="4" t="s">
        <v>5</v>
      </c>
      <c r="C9733" s="4" t="s">
        <v>13</v>
      </c>
      <c r="D9733" s="4" t="s">
        <v>10</v>
      </c>
      <c r="E9733" s="4" t="s">
        <v>10</v>
      </c>
      <c r="F9733" s="4" t="s">
        <v>13</v>
      </c>
    </row>
    <row r="9734" spans="1:12">
      <c r="A9734" t="n">
        <v>74926</v>
      </c>
      <c r="B9734" s="56" t="n">
        <v>25</v>
      </c>
      <c r="C9734" s="7" t="n">
        <v>1</v>
      </c>
      <c r="D9734" s="7" t="n">
        <v>250</v>
      </c>
      <c r="E9734" s="7" t="n">
        <v>300</v>
      </c>
      <c r="F9734" s="7" t="n">
        <v>0</v>
      </c>
    </row>
    <row r="9735" spans="1:12">
      <c r="A9735" t="s">
        <v>4</v>
      </c>
      <c r="B9735" s="4" t="s">
        <v>5</v>
      </c>
      <c r="C9735" s="4" t="s">
        <v>13</v>
      </c>
      <c r="D9735" s="4" t="s">
        <v>10</v>
      </c>
      <c r="E9735" s="4" t="s">
        <v>6</v>
      </c>
    </row>
    <row r="9736" spans="1:12">
      <c r="A9736" t="n">
        <v>74933</v>
      </c>
      <c r="B9736" s="48" t="n">
        <v>51</v>
      </c>
      <c r="C9736" s="7" t="n">
        <v>4</v>
      </c>
      <c r="D9736" s="7" t="n">
        <v>7032</v>
      </c>
      <c r="E9736" s="7" t="s">
        <v>344</v>
      </c>
    </row>
    <row r="9737" spans="1:12">
      <c r="A9737" t="s">
        <v>4</v>
      </c>
      <c r="B9737" s="4" t="s">
        <v>5</v>
      </c>
      <c r="C9737" s="4" t="s">
        <v>10</v>
      </c>
    </row>
    <row r="9738" spans="1:12">
      <c r="A9738" t="n">
        <v>74947</v>
      </c>
      <c r="B9738" s="32" t="n">
        <v>16</v>
      </c>
      <c r="C9738" s="7" t="n">
        <v>0</v>
      </c>
    </row>
    <row r="9739" spans="1:12">
      <c r="A9739" t="s">
        <v>4</v>
      </c>
      <c r="B9739" s="4" t="s">
        <v>5</v>
      </c>
      <c r="C9739" s="4" t="s">
        <v>10</v>
      </c>
      <c r="D9739" s="4" t="s">
        <v>13</v>
      </c>
      <c r="E9739" s="4" t="s">
        <v>9</v>
      </c>
      <c r="F9739" s="4" t="s">
        <v>81</v>
      </c>
      <c r="G9739" s="4" t="s">
        <v>13</v>
      </c>
      <c r="H9739" s="4" t="s">
        <v>13</v>
      </c>
      <c r="I9739" s="4" t="s">
        <v>13</v>
      </c>
      <c r="J9739" s="4" t="s">
        <v>9</v>
      </c>
      <c r="K9739" s="4" t="s">
        <v>81</v>
      </c>
      <c r="L9739" s="4" t="s">
        <v>13</v>
      </c>
      <c r="M9739" s="4" t="s">
        <v>13</v>
      </c>
    </row>
    <row r="9740" spans="1:12">
      <c r="A9740" t="n">
        <v>74950</v>
      </c>
      <c r="B9740" s="49" t="n">
        <v>26</v>
      </c>
      <c r="C9740" s="7" t="n">
        <v>7032</v>
      </c>
      <c r="D9740" s="7" t="n">
        <v>17</v>
      </c>
      <c r="E9740" s="7" t="n">
        <v>61826</v>
      </c>
      <c r="F9740" s="7" t="s">
        <v>648</v>
      </c>
      <c r="G9740" s="7" t="n">
        <v>2</v>
      </c>
      <c r="H9740" s="7" t="n">
        <v>3</v>
      </c>
      <c r="I9740" s="7" t="n">
        <v>17</v>
      </c>
      <c r="J9740" s="7" t="n">
        <v>61827</v>
      </c>
      <c r="K9740" s="7" t="s">
        <v>649</v>
      </c>
      <c r="L9740" s="7" t="n">
        <v>2</v>
      </c>
      <c r="M9740" s="7" t="n">
        <v>0</v>
      </c>
    </row>
    <row r="9741" spans="1:12">
      <c r="A9741" t="s">
        <v>4</v>
      </c>
      <c r="B9741" s="4" t="s">
        <v>5</v>
      </c>
    </row>
    <row r="9742" spans="1:12">
      <c r="A9742" t="n">
        <v>75057</v>
      </c>
      <c r="B9742" s="50" t="n">
        <v>28</v>
      </c>
    </row>
    <row r="9743" spans="1:12">
      <c r="A9743" t="s">
        <v>4</v>
      </c>
      <c r="B9743" s="4" t="s">
        <v>5</v>
      </c>
      <c r="C9743" s="4" t="s">
        <v>13</v>
      </c>
      <c r="D9743" s="4" t="s">
        <v>10</v>
      </c>
      <c r="E9743" s="4" t="s">
        <v>10</v>
      </c>
      <c r="F9743" s="4" t="s">
        <v>13</v>
      </c>
    </row>
    <row r="9744" spans="1:12">
      <c r="A9744" t="n">
        <v>75058</v>
      </c>
      <c r="B9744" s="56" t="n">
        <v>25</v>
      </c>
      <c r="C9744" s="7" t="n">
        <v>1</v>
      </c>
      <c r="D9744" s="7" t="n">
        <v>65535</v>
      </c>
      <c r="E9744" s="7" t="n">
        <v>65535</v>
      </c>
      <c r="F9744" s="7" t="n">
        <v>0</v>
      </c>
    </row>
    <row r="9745" spans="1:13">
      <c r="A9745" t="s">
        <v>4</v>
      </c>
      <c r="B9745" s="4" t="s">
        <v>5</v>
      </c>
      <c r="C9745" s="4" t="s">
        <v>13</v>
      </c>
      <c r="D9745" s="4" t="s">
        <v>10</v>
      </c>
      <c r="E9745" s="4" t="s">
        <v>10</v>
      </c>
      <c r="F9745" s="4" t="s">
        <v>13</v>
      </c>
    </row>
    <row r="9746" spans="1:13">
      <c r="A9746" t="n">
        <v>75065</v>
      </c>
      <c r="B9746" s="56" t="n">
        <v>25</v>
      </c>
      <c r="C9746" s="7" t="n">
        <v>1</v>
      </c>
      <c r="D9746" s="7" t="n">
        <v>10</v>
      </c>
      <c r="E9746" s="7" t="n">
        <v>50</v>
      </c>
      <c r="F9746" s="7" t="n">
        <v>0</v>
      </c>
    </row>
    <row r="9747" spans="1:13">
      <c r="A9747" t="s">
        <v>4</v>
      </c>
      <c r="B9747" s="4" t="s">
        <v>5</v>
      </c>
      <c r="C9747" s="4" t="s">
        <v>13</v>
      </c>
      <c r="D9747" s="4" t="s">
        <v>10</v>
      </c>
      <c r="E9747" s="4" t="s">
        <v>6</v>
      </c>
    </row>
    <row r="9748" spans="1:13">
      <c r="A9748" t="n">
        <v>75072</v>
      </c>
      <c r="B9748" s="48" t="n">
        <v>51</v>
      </c>
      <c r="C9748" s="7" t="n">
        <v>4</v>
      </c>
      <c r="D9748" s="7" t="n">
        <v>0</v>
      </c>
      <c r="E9748" s="7" t="s">
        <v>574</v>
      </c>
    </row>
    <row r="9749" spans="1:13">
      <c r="A9749" t="s">
        <v>4</v>
      </c>
      <c r="B9749" s="4" t="s">
        <v>5</v>
      </c>
      <c r="C9749" s="4" t="s">
        <v>10</v>
      </c>
    </row>
    <row r="9750" spans="1:13">
      <c r="A9750" t="n">
        <v>75086</v>
      </c>
      <c r="B9750" s="32" t="n">
        <v>16</v>
      </c>
      <c r="C9750" s="7" t="n">
        <v>0</v>
      </c>
    </row>
    <row r="9751" spans="1:13">
      <c r="A9751" t="s">
        <v>4</v>
      </c>
      <c r="B9751" s="4" t="s">
        <v>5</v>
      </c>
      <c r="C9751" s="4" t="s">
        <v>10</v>
      </c>
      <c r="D9751" s="4" t="s">
        <v>13</v>
      </c>
      <c r="E9751" s="4" t="s">
        <v>9</v>
      </c>
      <c r="F9751" s="4" t="s">
        <v>81</v>
      </c>
      <c r="G9751" s="4" t="s">
        <v>13</v>
      </c>
      <c r="H9751" s="4" t="s">
        <v>13</v>
      </c>
      <c r="I9751" s="4" t="s">
        <v>13</v>
      </c>
      <c r="J9751" s="4" t="s">
        <v>9</v>
      </c>
      <c r="K9751" s="4" t="s">
        <v>81</v>
      </c>
      <c r="L9751" s="4" t="s">
        <v>13</v>
      </c>
      <c r="M9751" s="4" t="s">
        <v>13</v>
      </c>
    </row>
    <row r="9752" spans="1:13">
      <c r="A9752" t="n">
        <v>75089</v>
      </c>
      <c r="B9752" s="49" t="n">
        <v>26</v>
      </c>
      <c r="C9752" s="7" t="n">
        <v>0</v>
      </c>
      <c r="D9752" s="7" t="n">
        <v>17</v>
      </c>
      <c r="E9752" s="7" t="n">
        <v>61828</v>
      </c>
      <c r="F9752" s="7" t="s">
        <v>650</v>
      </c>
      <c r="G9752" s="7" t="n">
        <v>2</v>
      </c>
      <c r="H9752" s="7" t="n">
        <v>3</v>
      </c>
      <c r="I9752" s="7" t="n">
        <v>17</v>
      </c>
      <c r="J9752" s="7" t="n">
        <v>61829</v>
      </c>
      <c r="K9752" s="7" t="s">
        <v>651</v>
      </c>
      <c r="L9752" s="7" t="n">
        <v>2</v>
      </c>
      <c r="M9752" s="7" t="n">
        <v>0</v>
      </c>
    </row>
    <row r="9753" spans="1:13">
      <c r="A9753" t="s">
        <v>4</v>
      </c>
      <c r="B9753" s="4" t="s">
        <v>5</v>
      </c>
    </row>
    <row r="9754" spans="1:13">
      <c r="A9754" t="n">
        <v>75164</v>
      </c>
      <c r="B9754" s="50" t="n">
        <v>28</v>
      </c>
    </row>
    <row r="9755" spans="1:13">
      <c r="A9755" t="s">
        <v>4</v>
      </c>
      <c r="B9755" s="4" t="s">
        <v>5</v>
      </c>
      <c r="C9755" s="4" t="s">
        <v>13</v>
      </c>
      <c r="D9755" s="4" t="s">
        <v>10</v>
      </c>
      <c r="E9755" s="4" t="s">
        <v>10</v>
      </c>
      <c r="F9755" s="4" t="s">
        <v>13</v>
      </c>
    </row>
    <row r="9756" spans="1:13">
      <c r="A9756" t="n">
        <v>75165</v>
      </c>
      <c r="B9756" s="56" t="n">
        <v>25</v>
      </c>
      <c r="C9756" s="7" t="n">
        <v>1</v>
      </c>
      <c r="D9756" s="7" t="n">
        <v>65535</v>
      </c>
      <c r="E9756" s="7" t="n">
        <v>65535</v>
      </c>
      <c r="F9756" s="7" t="n">
        <v>0</v>
      </c>
    </row>
    <row r="9757" spans="1:13">
      <c r="A9757" t="s">
        <v>4</v>
      </c>
      <c r="B9757" s="4" t="s">
        <v>5</v>
      </c>
      <c r="C9757" s="4" t="s">
        <v>10</v>
      </c>
    </row>
    <row r="9758" spans="1:13">
      <c r="A9758" t="n">
        <v>75172</v>
      </c>
      <c r="B9758" s="32" t="n">
        <v>16</v>
      </c>
      <c r="C9758" s="7" t="n">
        <v>500</v>
      </c>
    </row>
    <row r="9759" spans="1:13">
      <c r="A9759" t="s">
        <v>4</v>
      </c>
      <c r="B9759" s="4" t="s">
        <v>5</v>
      </c>
      <c r="C9759" s="4" t="s">
        <v>13</v>
      </c>
      <c r="D9759" s="4" t="s">
        <v>24</v>
      </c>
      <c r="E9759" s="4" t="s">
        <v>24</v>
      </c>
      <c r="F9759" s="4" t="s">
        <v>24</v>
      </c>
    </row>
    <row r="9760" spans="1:13">
      <c r="A9760" t="n">
        <v>75175</v>
      </c>
      <c r="B9760" s="39" t="n">
        <v>45</v>
      </c>
      <c r="C9760" s="7" t="n">
        <v>9</v>
      </c>
      <c r="D9760" s="7" t="n">
        <v>0.0199999995529652</v>
      </c>
      <c r="E9760" s="7" t="n">
        <v>0.0199999995529652</v>
      </c>
      <c r="F9760" s="7" t="n">
        <v>0.5</v>
      </c>
    </row>
    <row r="9761" spans="1:13">
      <c r="A9761" t="s">
        <v>4</v>
      </c>
      <c r="B9761" s="4" t="s">
        <v>5</v>
      </c>
      <c r="C9761" s="4" t="s">
        <v>13</v>
      </c>
      <c r="D9761" s="4" t="s">
        <v>10</v>
      </c>
      <c r="E9761" s="4" t="s">
        <v>6</v>
      </c>
    </row>
    <row r="9762" spans="1:13">
      <c r="A9762" t="n">
        <v>75189</v>
      </c>
      <c r="B9762" s="48" t="n">
        <v>51</v>
      </c>
      <c r="C9762" s="7" t="n">
        <v>4</v>
      </c>
      <c r="D9762" s="7" t="n">
        <v>7033</v>
      </c>
      <c r="E9762" s="7" t="s">
        <v>93</v>
      </c>
    </row>
    <row r="9763" spans="1:13">
      <c r="A9763" t="s">
        <v>4</v>
      </c>
      <c r="B9763" s="4" t="s">
        <v>5</v>
      </c>
      <c r="C9763" s="4" t="s">
        <v>10</v>
      </c>
    </row>
    <row r="9764" spans="1:13">
      <c r="A9764" t="n">
        <v>75202</v>
      </c>
      <c r="B9764" s="32" t="n">
        <v>16</v>
      </c>
      <c r="C9764" s="7" t="n">
        <v>0</v>
      </c>
    </row>
    <row r="9765" spans="1:13">
      <c r="A9765" t="s">
        <v>4</v>
      </c>
      <c r="B9765" s="4" t="s">
        <v>5</v>
      </c>
      <c r="C9765" s="4" t="s">
        <v>10</v>
      </c>
      <c r="D9765" s="4" t="s">
        <v>13</v>
      </c>
      <c r="E9765" s="4" t="s">
        <v>9</v>
      </c>
      <c r="F9765" s="4" t="s">
        <v>81</v>
      </c>
      <c r="G9765" s="4" t="s">
        <v>13</v>
      </c>
      <c r="H9765" s="4" t="s">
        <v>13</v>
      </c>
    </row>
    <row r="9766" spans="1:13">
      <c r="A9766" t="n">
        <v>75205</v>
      </c>
      <c r="B9766" s="49" t="n">
        <v>26</v>
      </c>
      <c r="C9766" s="7" t="n">
        <v>7033</v>
      </c>
      <c r="D9766" s="7" t="n">
        <v>17</v>
      </c>
      <c r="E9766" s="7" t="n">
        <v>61830</v>
      </c>
      <c r="F9766" s="7" t="s">
        <v>652</v>
      </c>
      <c r="G9766" s="7" t="n">
        <v>2</v>
      </c>
      <c r="H9766" s="7" t="n">
        <v>0</v>
      </c>
    </row>
    <row r="9767" spans="1:13">
      <c r="A9767" t="s">
        <v>4</v>
      </c>
      <c r="B9767" s="4" t="s">
        <v>5</v>
      </c>
    </row>
    <row r="9768" spans="1:13">
      <c r="A9768" t="n">
        <v>75235</v>
      </c>
      <c r="B9768" s="50" t="n">
        <v>28</v>
      </c>
    </row>
    <row r="9769" spans="1:13">
      <c r="A9769" t="s">
        <v>4</v>
      </c>
      <c r="B9769" s="4" t="s">
        <v>5</v>
      </c>
      <c r="C9769" s="4" t="s">
        <v>10</v>
      </c>
      <c r="D9769" s="4" t="s">
        <v>13</v>
      </c>
    </row>
    <row r="9770" spans="1:13">
      <c r="A9770" t="n">
        <v>75236</v>
      </c>
      <c r="B9770" s="51" t="n">
        <v>89</v>
      </c>
      <c r="C9770" s="7" t="n">
        <v>65533</v>
      </c>
      <c r="D9770" s="7" t="n">
        <v>1</v>
      </c>
    </row>
    <row r="9771" spans="1:13">
      <c r="A9771" t="s">
        <v>4</v>
      </c>
      <c r="B9771" s="4" t="s">
        <v>5</v>
      </c>
      <c r="C9771" s="4" t="s">
        <v>13</v>
      </c>
      <c r="D9771" s="4" t="s">
        <v>10</v>
      </c>
      <c r="E9771" s="4" t="s">
        <v>24</v>
      </c>
    </row>
    <row r="9772" spans="1:13">
      <c r="A9772" t="n">
        <v>75240</v>
      </c>
      <c r="B9772" s="22" t="n">
        <v>58</v>
      </c>
      <c r="C9772" s="7" t="n">
        <v>101</v>
      </c>
      <c r="D9772" s="7" t="n">
        <v>500</v>
      </c>
      <c r="E9772" s="7" t="n">
        <v>1</v>
      </c>
    </row>
    <row r="9773" spans="1:13">
      <c r="A9773" t="s">
        <v>4</v>
      </c>
      <c r="B9773" s="4" t="s">
        <v>5</v>
      </c>
      <c r="C9773" s="4" t="s">
        <v>13</v>
      </c>
      <c r="D9773" s="4" t="s">
        <v>10</v>
      </c>
    </row>
    <row r="9774" spans="1:13">
      <c r="A9774" t="n">
        <v>75248</v>
      </c>
      <c r="B9774" s="22" t="n">
        <v>58</v>
      </c>
      <c r="C9774" s="7" t="n">
        <v>254</v>
      </c>
      <c r="D9774" s="7" t="n">
        <v>0</v>
      </c>
    </row>
    <row r="9775" spans="1:13">
      <c r="A9775" t="s">
        <v>4</v>
      </c>
      <c r="B9775" s="4" t="s">
        <v>5</v>
      </c>
      <c r="C9775" s="4" t="s">
        <v>13</v>
      </c>
      <c r="D9775" s="4" t="s">
        <v>13</v>
      </c>
      <c r="E9775" s="4" t="s">
        <v>24</v>
      </c>
    </row>
    <row r="9776" spans="1:13">
      <c r="A9776" t="n">
        <v>75252</v>
      </c>
      <c r="B9776" s="96" t="n">
        <v>178</v>
      </c>
      <c r="C9776" s="7" t="n">
        <v>4</v>
      </c>
      <c r="D9776" s="7" t="n">
        <v>0</v>
      </c>
      <c r="E9776" s="7" t="n">
        <v>0.25</v>
      </c>
    </row>
    <row r="9777" spans="1:8">
      <c r="A9777" t="s">
        <v>4</v>
      </c>
      <c r="B9777" s="4" t="s">
        <v>5</v>
      </c>
      <c r="C9777" s="4" t="s">
        <v>13</v>
      </c>
      <c r="D9777" s="4" t="s">
        <v>13</v>
      </c>
      <c r="E9777" s="4" t="s">
        <v>24</v>
      </c>
      <c r="F9777" s="4" t="s">
        <v>24</v>
      </c>
      <c r="G9777" s="4" t="s">
        <v>24</v>
      </c>
      <c r="H9777" s="4" t="s">
        <v>10</v>
      </c>
    </row>
    <row r="9778" spans="1:8">
      <c r="A9778" t="n">
        <v>75259</v>
      </c>
      <c r="B9778" s="39" t="n">
        <v>45</v>
      </c>
      <c r="C9778" s="7" t="n">
        <v>2</v>
      </c>
      <c r="D9778" s="7" t="n">
        <v>3</v>
      </c>
      <c r="E9778" s="7" t="n">
        <v>6.82999992370605</v>
      </c>
      <c r="F9778" s="7" t="n">
        <v>9.35999965667725</v>
      </c>
      <c r="G9778" s="7" t="n">
        <v>-172.919998168945</v>
      </c>
      <c r="H9778" s="7" t="n">
        <v>0</v>
      </c>
    </row>
    <row r="9779" spans="1:8">
      <c r="A9779" t="s">
        <v>4</v>
      </c>
      <c r="B9779" s="4" t="s">
        <v>5</v>
      </c>
      <c r="C9779" s="4" t="s">
        <v>13</v>
      </c>
      <c r="D9779" s="4" t="s">
        <v>13</v>
      </c>
      <c r="E9779" s="4" t="s">
        <v>24</v>
      </c>
      <c r="F9779" s="4" t="s">
        <v>24</v>
      </c>
      <c r="G9779" s="4" t="s">
        <v>24</v>
      </c>
      <c r="H9779" s="4" t="s">
        <v>10</v>
      </c>
      <c r="I9779" s="4" t="s">
        <v>13</v>
      </c>
    </row>
    <row r="9780" spans="1:8">
      <c r="A9780" t="n">
        <v>75276</v>
      </c>
      <c r="B9780" s="39" t="n">
        <v>45</v>
      </c>
      <c r="C9780" s="7" t="n">
        <v>4</v>
      </c>
      <c r="D9780" s="7" t="n">
        <v>3</v>
      </c>
      <c r="E9780" s="7" t="n">
        <v>13.2799997329712</v>
      </c>
      <c r="F9780" s="7" t="n">
        <v>313.959991455078</v>
      </c>
      <c r="G9780" s="7" t="n">
        <v>14</v>
      </c>
      <c r="H9780" s="7" t="n">
        <v>0</v>
      </c>
      <c r="I9780" s="7" t="n">
        <v>0</v>
      </c>
    </row>
    <row r="9781" spans="1:8">
      <c r="A9781" t="s">
        <v>4</v>
      </c>
      <c r="B9781" s="4" t="s">
        <v>5</v>
      </c>
      <c r="C9781" s="4" t="s">
        <v>13</v>
      </c>
      <c r="D9781" s="4" t="s">
        <v>13</v>
      </c>
      <c r="E9781" s="4" t="s">
        <v>24</v>
      </c>
      <c r="F9781" s="4" t="s">
        <v>10</v>
      </c>
    </row>
    <row r="9782" spans="1:8">
      <c r="A9782" t="n">
        <v>75294</v>
      </c>
      <c r="B9782" s="39" t="n">
        <v>45</v>
      </c>
      <c r="C9782" s="7" t="n">
        <v>5</v>
      </c>
      <c r="D9782" s="7" t="n">
        <v>3</v>
      </c>
      <c r="E9782" s="7" t="n">
        <v>6</v>
      </c>
      <c r="F9782" s="7" t="n">
        <v>0</v>
      </c>
    </row>
    <row r="9783" spans="1:8">
      <c r="A9783" t="s">
        <v>4</v>
      </c>
      <c r="B9783" s="4" t="s">
        <v>5</v>
      </c>
      <c r="C9783" s="4" t="s">
        <v>13</v>
      </c>
      <c r="D9783" s="4" t="s">
        <v>13</v>
      </c>
      <c r="E9783" s="4" t="s">
        <v>24</v>
      </c>
      <c r="F9783" s="4" t="s">
        <v>10</v>
      </c>
    </row>
    <row r="9784" spans="1:8">
      <c r="A9784" t="n">
        <v>75303</v>
      </c>
      <c r="B9784" s="39" t="n">
        <v>45</v>
      </c>
      <c r="C9784" s="7" t="n">
        <v>11</v>
      </c>
      <c r="D9784" s="7" t="n">
        <v>3</v>
      </c>
      <c r="E9784" s="7" t="n">
        <v>39.4000015258789</v>
      </c>
      <c r="F9784" s="7" t="n">
        <v>0</v>
      </c>
    </row>
    <row r="9785" spans="1:8">
      <c r="A9785" t="s">
        <v>4</v>
      </c>
      <c r="B9785" s="4" t="s">
        <v>5</v>
      </c>
      <c r="C9785" s="4" t="s">
        <v>13</v>
      </c>
      <c r="D9785" s="4" t="s">
        <v>13</v>
      </c>
      <c r="E9785" s="4" t="s">
        <v>24</v>
      </c>
      <c r="F9785" s="4" t="s">
        <v>24</v>
      </c>
      <c r="G9785" s="4" t="s">
        <v>24</v>
      </c>
      <c r="H9785" s="4" t="s">
        <v>10</v>
      </c>
    </row>
    <row r="9786" spans="1:8">
      <c r="A9786" t="n">
        <v>75312</v>
      </c>
      <c r="B9786" s="39" t="n">
        <v>45</v>
      </c>
      <c r="C9786" s="7" t="n">
        <v>2</v>
      </c>
      <c r="D9786" s="7" t="n">
        <v>3</v>
      </c>
      <c r="E9786" s="7" t="n">
        <v>6.3600001335144</v>
      </c>
      <c r="F9786" s="7" t="n">
        <v>9.35999965667725</v>
      </c>
      <c r="G9786" s="7" t="n">
        <v>-174.089996337891</v>
      </c>
      <c r="H9786" s="7" t="n">
        <v>1800</v>
      </c>
    </row>
    <row r="9787" spans="1:8">
      <c r="A9787" t="s">
        <v>4</v>
      </c>
      <c r="B9787" s="4" t="s">
        <v>5</v>
      </c>
      <c r="C9787" s="4" t="s">
        <v>13</v>
      </c>
      <c r="D9787" s="4" t="s">
        <v>13</v>
      </c>
      <c r="E9787" s="4" t="s">
        <v>24</v>
      </c>
      <c r="F9787" s="4" t="s">
        <v>24</v>
      </c>
      <c r="G9787" s="4" t="s">
        <v>24</v>
      </c>
      <c r="H9787" s="4" t="s">
        <v>10</v>
      </c>
      <c r="I9787" s="4" t="s">
        <v>13</v>
      </c>
    </row>
    <row r="9788" spans="1:8">
      <c r="A9788" t="n">
        <v>75329</v>
      </c>
      <c r="B9788" s="39" t="n">
        <v>45</v>
      </c>
      <c r="C9788" s="7" t="n">
        <v>4</v>
      </c>
      <c r="D9788" s="7" t="n">
        <v>3</v>
      </c>
      <c r="E9788" s="7" t="n">
        <v>358.399993896484</v>
      </c>
      <c r="F9788" s="7" t="n">
        <v>292.420013427734</v>
      </c>
      <c r="G9788" s="7" t="n">
        <v>14</v>
      </c>
      <c r="H9788" s="7" t="n">
        <v>1800</v>
      </c>
      <c r="I9788" s="7" t="n">
        <v>1</v>
      </c>
    </row>
    <row r="9789" spans="1:8">
      <c r="A9789" t="s">
        <v>4</v>
      </c>
      <c r="B9789" s="4" t="s">
        <v>5</v>
      </c>
      <c r="C9789" s="4" t="s">
        <v>10</v>
      </c>
      <c r="D9789" s="4" t="s">
        <v>13</v>
      </c>
      <c r="E9789" s="4" t="s">
        <v>6</v>
      </c>
      <c r="F9789" s="4" t="s">
        <v>24</v>
      </c>
      <c r="G9789" s="4" t="s">
        <v>24</v>
      </c>
      <c r="H9789" s="4" t="s">
        <v>24</v>
      </c>
    </row>
    <row r="9790" spans="1:8">
      <c r="A9790" t="n">
        <v>75347</v>
      </c>
      <c r="B9790" s="55" t="n">
        <v>48</v>
      </c>
      <c r="C9790" s="7" t="n">
        <v>7033</v>
      </c>
      <c r="D9790" s="7" t="n">
        <v>0</v>
      </c>
      <c r="E9790" s="7" t="s">
        <v>628</v>
      </c>
      <c r="F9790" s="7" t="n">
        <v>0</v>
      </c>
      <c r="G9790" s="7" t="n">
        <v>1</v>
      </c>
      <c r="H9790" s="7" t="n">
        <v>0</v>
      </c>
    </row>
    <row r="9791" spans="1:8">
      <c r="A9791" t="s">
        <v>4</v>
      </c>
      <c r="B9791" s="4" t="s">
        <v>5</v>
      </c>
      <c r="C9791" s="4" t="s">
        <v>13</v>
      </c>
      <c r="D9791" s="4" t="s">
        <v>10</v>
      </c>
      <c r="E9791" s="4" t="s">
        <v>10</v>
      </c>
      <c r="F9791" s="4" t="s">
        <v>9</v>
      </c>
    </row>
    <row r="9792" spans="1:8">
      <c r="A9792" t="n">
        <v>75374</v>
      </c>
      <c r="B9792" s="40" t="n">
        <v>84</v>
      </c>
      <c r="C9792" s="7" t="n">
        <v>0</v>
      </c>
      <c r="D9792" s="7" t="n">
        <v>0</v>
      </c>
      <c r="E9792" s="7" t="n">
        <v>0</v>
      </c>
      <c r="F9792" s="7" t="n">
        <v>1045220557</v>
      </c>
    </row>
    <row r="9793" spans="1:9">
      <c r="A9793" t="s">
        <v>4</v>
      </c>
      <c r="B9793" s="4" t="s">
        <v>5</v>
      </c>
      <c r="C9793" s="4" t="s">
        <v>13</v>
      </c>
      <c r="D9793" s="4" t="s">
        <v>10</v>
      </c>
    </row>
    <row r="9794" spans="1:9">
      <c r="A9794" t="n">
        <v>75384</v>
      </c>
      <c r="B9794" s="22" t="n">
        <v>58</v>
      </c>
      <c r="C9794" s="7" t="n">
        <v>255</v>
      </c>
      <c r="D9794" s="7" t="n">
        <v>0</v>
      </c>
    </row>
    <row r="9795" spans="1:9">
      <c r="A9795" t="s">
        <v>4</v>
      </c>
      <c r="B9795" s="4" t="s">
        <v>5</v>
      </c>
      <c r="C9795" s="4" t="s">
        <v>10</v>
      </c>
    </row>
    <row r="9796" spans="1:9">
      <c r="A9796" t="n">
        <v>75388</v>
      </c>
      <c r="B9796" s="32" t="n">
        <v>16</v>
      </c>
      <c r="C9796" s="7" t="n">
        <v>1800</v>
      </c>
    </row>
    <row r="9797" spans="1:9">
      <c r="A9797" t="s">
        <v>4</v>
      </c>
      <c r="B9797" s="4" t="s">
        <v>5</v>
      </c>
      <c r="C9797" s="4" t="s">
        <v>13</v>
      </c>
      <c r="D9797" s="4" t="s">
        <v>10</v>
      </c>
      <c r="E9797" s="4" t="s">
        <v>10</v>
      </c>
      <c r="F9797" s="4" t="s">
        <v>9</v>
      </c>
    </row>
    <row r="9798" spans="1:9">
      <c r="A9798" t="n">
        <v>75391</v>
      </c>
      <c r="B9798" s="40" t="n">
        <v>84</v>
      </c>
      <c r="C9798" s="7" t="n">
        <v>1</v>
      </c>
      <c r="D9798" s="7" t="n">
        <v>0</v>
      </c>
      <c r="E9798" s="7" t="n">
        <v>0</v>
      </c>
      <c r="F9798" s="7" t="n">
        <v>0</v>
      </c>
    </row>
    <row r="9799" spans="1:9">
      <c r="A9799" t="s">
        <v>4</v>
      </c>
      <c r="B9799" s="4" t="s">
        <v>5</v>
      </c>
      <c r="C9799" s="4" t="s">
        <v>13</v>
      </c>
      <c r="D9799" s="4" t="s">
        <v>10</v>
      </c>
      <c r="E9799" s="4" t="s">
        <v>10</v>
      </c>
      <c r="F9799" s="4" t="s">
        <v>9</v>
      </c>
    </row>
    <row r="9800" spans="1:9">
      <c r="A9800" t="n">
        <v>75401</v>
      </c>
      <c r="B9800" s="40" t="n">
        <v>84</v>
      </c>
      <c r="C9800" s="7" t="n">
        <v>0</v>
      </c>
      <c r="D9800" s="7" t="n">
        <v>2</v>
      </c>
      <c r="E9800" s="7" t="n">
        <v>0</v>
      </c>
      <c r="F9800" s="7" t="n">
        <v>1045220557</v>
      </c>
    </row>
    <row r="9801" spans="1:9">
      <c r="A9801" t="s">
        <v>4</v>
      </c>
      <c r="B9801" s="4" t="s">
        <v>5</v>
      </c>
      <c r="C9801" s="4" t="s">
        <v>13</v>
      </c>
    </row>
    <row r="9802" spans="1:9">
      <c r="A9802" t="n">
        <v>75411</v>
      </c>
      <c r="B9802" s="39" t="n">
        <v>45</v>
      </c>
      <c r="C9802" s="7" t="n">
        <v>0</v>
      </c>
    </row>
    <row r="9803" spans="1:9">
      <c r="A9803" t="s">
        <v>4</v>
      </c>
      <c r="B9803" s="4" t="s">
        <v>5</v>
      </c>
      <c r="C9803" s="4" t="s">
        <v>13</v>
      </c>
      <c r="D9803" s="4" t="s">
        <v>13</v>
      </c>
      <c r="E9803" s="4" t="s">
        <v>24</v>
      </c>
      <c r="F9803" s="4" t="s">
        <v>24</v>
      </c>
      <c r="G9803" s="4" t="s">
        <v>24</v>
      </c>
      <c r="H9803" s="4" t="s">
        <v>10</v>
      </c>
    </row>
    <row r="9804" spans="1:9">
      <c r="A9804" t="n">
        <v>75413</v>
      </c>
      <c r="B9804" s="39" t="n">
        <v>45</v>
      </c>
      <c r="C9804" s="7" t="n">
        <v>2</v>
      </c>
      <c r="D9804" s="7" t="n">
        <v>3</v>
      </c>
      <c r="E9804" s="7" t="n">
        <v>16.3400001525879</v>
      </c>
      <c r="F9804" s="7" t="n">
        <v>9.73999977111816</v>
      </c>
      <c r="G9804" s="7" t="n">
        <v>-180.309997558594</v>
      </c>
      <c r="H9804" s="7" t="n">
        <v>300</v>
      </c>
    </row>
    <row r="9805" spans="1:9">
      <c r="A9805" t="s">
        <v>4</v>
      </c>
      <c r="B9805" s="4" t="s">
        <v>5</v>
      </c>
      <c r="C9805" s="4" t="s">
        <v>13</v>
      </c>
      <c r="D9805" s="4" t="s">
        <v>13</v>
      </c>
      <c r="E9805" s="4" t="s">
        <v>24</v>
      </c>
      <c r="F9805" s="4" t="s">
        <v>24</v>
      </c>
      <c r="G9805" s="4" t="s">
        <v>24</v>
      </c>
      <c r="H9805" s="4" t="s">
        <v>10</v>
      </c>
      <c r="I9805" s="4" t="s">
        <v>13</v>
      </c>
    </row>
    <row r="9806" spans="1:9">
      <c r="A9806" t="n">
        <v>75430</v>
      </c>
      <c r="B9806" s="39" t="n">
        <v>45</v>
      </c>
      <c r="C9806" s="7" t="n">
        <v>4</v>
      </c>
      <c r="D9806" s="7" t="n">
        <v>3</v>
      </c>
      <c r="E9806" s="7" t="n">
        <v>351.989990234375</v>
      </c>
      <c r="F9806" s="7" t="n">
        <v>288.410003662109</v>
      </c>
      <c r="G9806" s="7" t="n">
        <v>14</v>
      </c>
      <c r="H9806" s="7" t="n">
        <v>300</v>
      </c>
      <c r="I9806" s="7" t="n">
        <v>1</v>
      </c>
    </row>
    <row r="9807" spans="1:9">
      <c r="A9807" t="s">
        <v>4</v>
      </c>
      <c r="B9807" s="4" t="s">
        <v>5</v>
      </c>
      <c r="C9807" s="4" t="s">
        <v>13</v>
      </c>
      <c r="D9807" s="4" t="s">
        <v>13</v>
      </c>
      <c r="E9807" s="4" t="s">
        <v>24</v>
      </c>
      <c r="F9807" s="4" t="s">
        <v>10</v>
      </c>
    </row>
    <row r="9808" spans="1:9">
      <c r="A9808" t="n">
        <v>75448</v>
      </c>
      <c r="B9808" s="39" t="n">
        <v>45</v>
      </c>
      <c r="C9808" s="7" t="n">
        <v>5</v>
      </c>
      <c r="D9808" s="7" t="n">
        <v>3</v>
      </c>
      <c r="E9808" s="7" t="n">
        <v>8.80000019073486</v>
      </c>
      <c r="F9808" s="7" t="n">
        <v>300</v>
      </c>
    </row>
    <row r="9809" spans="1:9">
      <c r="A9809" t="s">
        <v>4</v>
      </c>
      <c r="B9809" s="4" t="s">
        <v>5</v>
      </c>
      <c r="C9809" s="4" t="s">
        <v>13</v>
      </c>
      <c r="D9809" s="4" t="s">
        <v>10</v>
      </c>
      <c r="E9809" s="4" t="s">
        <v>10</v>
      </c>
      <c r="F9809" s="4" t="s">
        <v>10</v>
      </c>
      <c r="G9809" s="4" t="s">
        <v>10</v>
      </c>
      <c r="H9809" s="4" t="s">
        <v>10</v>
      </c>
      <c r="I9809" s="4" t="s">
        <v>6</v>
      </c>
      <c r="J9809" s="4" t="s">
        <v>24</v>
      </c>
      <c r="K9809" s="4" t="s">
        <v>24</v>
      </c>
      <c r="L9809" s="4" t="s">
        <v>24</v>
      </c>
      <c r="M9809" s="4" t="s">
        <v>9</v>
      </c>
      <c r="N9809" s="4" t="s">
        <v>9</v>
      </c>
      <c r="O9809" s="4" t="s">
        <v>24</v>
      </c>
      <c r="P9809" s="4" t="s">
        <v>24</v>
      </c>
      <c r="Q9809" s="4" t="s">
        <v>24</v>
      </c>
      <c r="R9809" s="4" t="s">
        <v>24</v>
      </c>
      <c r="S9809" s="4" t="s">
        <v>13</v>
      </c>
    </row>
    <row r="9810" spans="1:9">
      <c r="A9810" t="n">
        <v>75457</v>
      </c>
      <c r="B9810" s="66" t="n">
        <v>39</v>
      </c>
      <c r="C9810" s="7" t="n">
        <v>12</v>
      </c>
      <c r="D9810" s="7" t="n">
        <v>65533</v>
      </c>
      <c r="E9810" s="7" t="n">
        <v>204</v>
      </c>
      <c r="F9810" s="7" t="n">
        <v>0</v>
      </c>
      <c r="G9810" s="7" t="n">
        <v>7033</v>
      </c>
      <c r="H9810" s="7" t="n">
        <v>259</v>
      </c>
      <c r="I9810" s="7" t="s">
        <v>615</v>
      </c>
      <c r="J9810" s="7" t="n">
        <v>0</v>
      </c>
      <c r="K9810" s="7" t="n">
        <v>0</v>
      </c>
      <c r="L9810" s="7" t="n">
        <v>0</v>
      </c>
      <c r="M9810" s="7" t="n">
        <v>0</v>
      </c>
      <c r="N9810" s="7" t="n">
        <v>0</v>
      </c>
      <c r="O9810" s="7" t="n">
        <v>0</v>
      </c>
      <c r="P9810" s="7" t="n">
        <v>1</v>
      </c>
      <c r="Q9810" s="7" t="n">
        <v>1</v>
      </c>
      <c r="R9810" s="7" t="n">
        <v>1</v>
      </c>
      <c r="S9810" s="7" t="n">
        <v>105</v>
      </c>
    </row>
    <row r="9811" spans="1:9">
      <c r="A9811" t="s">
        <v>4</v>
      </c>
      <c r="B9811" s="4" t="s">
        <v>5</v>
      </c>
      <c r="C9811" s="4" t="s">
        <v>13</v>
      </c>
      <c r="D9811" s="4" t="s">
        <v>10</v>
      </c>
      <c r="E9811" s="4" t="s">
        <v>10</v>
      </c>
      <c r="F9811" s="4" t="s">
        <v>10</v>
      </c>
      <c r="G9811" s="4" t="s">
        <v>10</v>
      </c>
      <c r="H9811" s="4" t="s">
        <v>10</v>
      </c>
      <c r="I9811" s="4" t="s">
        <v>6</v>
      </c>
      <c r="J9811" s="4" t="s">
        <v>24</v>
      </c>
      <c r="K9811" s="4" t="s">
        <v>24</v>
      </c>
      <c r="L9811" s="4" t="s">
        <v>24</v>
      </c>
      <c r="M9811" s="4" t="s">
        <v>9</v>
      </c>
      <c r="N9811" s="4" t="s">
        <v>9</v>
      </c>
      <c r="O9811" s="4" t="s">
        <v>24</v>
      </c>
      <c r="P9811" s="4" t="s">
        <v>24</v>
      </c>
      <c r="Q9811" s="4" t="s">
        <v>24</v>
      </c>
      <c r="R9811" s="4" t="s">
        <v>24</v>
      </c>
      <c r="S9811" s="4" t="s">
        <v>13</v>
      </c>
    </row>
    <row r="9812" spans="1:9">
      <c r="A9812" t="n">
        <v>75519</v>
      </c>
      <c r="B9812" s="66" t="n">
        <v>39</v>
      </c>
      <c r="C9812" s="7" t="n">
        <v>12</v>
      </c>
      <c r="D9812" s="7" t="n">
        <v>65533</v>
      </c>
      <c r="E9812" s="7" t="n">
        <v>204</v>
      </c>
      <c r="F9812" s="7" t="n">
        <v>0</v>
      </c>
      <c r="G9812" s="7" t="n">
        <v>7033</v>
      </c>
      <c r="H9812" s="7" t="n">
        <v>259</v>
      </c>
      <c r="I9812" s="7" t="s">
        <v>616</v>
      </c>
      <c r="J9812" s="7" t="n">
        <v>0</v>
      </c>
      <c r="K9812" s="7" t="n">
        <v>0</v>
      </c>
      <c r="L9812" s="7" t="n">
        <v>0</v>
      </c>
      <c r="M9812" s="7" t="n">
        <v>0</v>
      </c>
      <c r="N9812" s="7" t="n">
        <v>0</v>
      </c>
      <c r="O9812" s="7" t="n">
        <v>0</v>
      </c>
      <c r="P9812" s="7" t="n">
        <v>1</v>
      </c>
      <c r="Q9812" s="7" t="n">
        <v>1</v>
      </c>
      <c r="R9812" s="7" t="n">
        <v>1</v>
      </c>
      <c r="S9812" s="7" t="n">
        <v>106</v>
      </c>
    </row>
    <row r="9813" spans="1:9">
      <c r="A9813" t="s">
        <v>4</v>
      </c>
      <c r="B9813" s="4" t="s">
        <v>5</v>
      </c>
      <c r="C9813" s="4" t="s">
        <v>10</v>
      </c>
      <c r="D9813" s="4" t="s">
        <v>10</v>
      </c>
      <c r="E9813" s="4" t="s">
        <v>24</v>
      </c>
      <c r="F9813" s="4" t="s">
        <v>24</v>
      </c>
      <c r="G9813" s="4" t="s">
        <v>24</v>
      </c>
      <c r="H9813" s="4" t="s">
        <v>24</v>
      </c>
      <c r="I9813" s="4" t="s">
        <v>13</v>
      </c>
      <c r="J9813" s="4" t="s">
        <v>10</v>
      </c>
    </row>
    <row r="9814" spans="1:9">
      <c r="A9814" t="n">
        <v>75581</v>
      </c>
      <c r="B9814" s="71" t="n">
        <v>55</v>
      </c>
      <c r="C9814" s="7" t="n">
        <v>7033</v>
      </c>
      <c r="D9814" s="7" t="n">
        <v>65533</v>
      </c>
      <c r="E9814" s="7" t="n">
        <v>13.3900003433228</v>
      </c>
      <c r="F9814" s="7" t="n">
        <v>6.07999992370605</v>
      </c>
      <c r="G9814" s="7" t="n">
        <v>-177.460006713867</v>
      </c>
      <c r="H9814" s="7" t="n">
        <v>30</v>
      </c>
      <c r="I9814" s="7" t="n">
        <v>0</v>
      </c>
      <c r="J9814" s="7" t="n">
        <v>0</v>
      </c>
    </row>
    <row r="9815" spans="1:9">
      <c r="A9815" t="s">
        <v>4</v>
      </c>
      <c r="B9815" s="4" t="s">
        <v>5</v>
      </c>
      <c r="C9815" s="4" t="s">
        <v>10</v>
      </c>
    </row>
    <row r="9816" spans="1:9">
      <c r="A9816" t="n">
        <v>75605</v>
      </c>
      <c r="B9816" s="32" t="n">
        <v>16</v>
      </c>
      <c r="C9816" s="7" t="n">
        <v>300</v>
      </c>
    </row>
    <row r="9817" spans="1:9">
      <c r="A9817" t="s">
        <v>4</v>
      </c>
      <c r="B9817" s="4" t="s">
        <v>5</v>
      </c>
      <c r="C9817" s="4" t="s">
        <v>13</v>
      </c>
      <c r="D9817" s="4" t="s">
        <v>10</v>
      </c>
      <c r="E9817" s="4" t="s">
        <v>10</v>
      </c>
      <c r="F9817" s="4" t="s">
        <v>9</v>
      </c>
    </row>
    <row r="9818" spans="1:9">
      <c r="A9818" t="n">
        <v>75608</v>
      </c>
      <c r="B9818" s="40" t="n">
        <v>84</v>
      </c>
      <c r="C9818" s="7" t="n">
        <v>1</v>
      </c>
      <c r="D9818" s="7" t="n">
        <v>0</v>
      </c>
      <c r="E9818" s="7" t="n">
        <v>0</v>
      </c>
      <c r="F9818" s="7" t="n">
        <v>0</v>
      </c>
    </row>
    <row r="9819" spans="1:9">
      <c r="A9819" t="s">
        <v>4</v>
      </c>
      <c r="B9819" s="4" t="s">
        <v>5</v>
      </c>
      <c r="C9819" s="4" t="s">
        <v>10</v>
      </c>
      <c r="D9819" s="4" t="s">
        <v>9</v>
      </c>
    </row>
    <row r="9820" spans="1:9">
      <c r="A9820" t="n">
        <v>75618</v>
      </c>
      <c r="B9820" s="35" t="n">
        <v>44</v>
      </c>
      <c r="C9820" s="7" t="n">
        <v>61489</v>
      </c>
      <c r="D9820" s="7" t="n">
        <v>16</v>
      </c>
    </row>
    <row r="9821" spans="1:9">
      <c r="A9821" t="s">
        <v>4</v>
      </c>
      <c r="B9821" s="4" t="s">
        <v>5</v>
      </c>
      <c r="C9821" s="4" t="s">
        <v>10</v>
      </c>
      <c r="D9821" s="4" t="s">
        <v>9</v>
      </c>
    </row>
    <row r="9822" spans="1:9">
      <c r="A9822" t="n">
        <v>75625</v>
      </c>
      <c r="B9822" s="35" t="n">
        <v>44</v>
      </c>
      <c r="C9822" s="7" t="n">
        <v>61490</v>
      </c>
      <c r="D9822" s="7" t="n">
        <v>16</v>
      </c>
    </row>
    <row r="9823" spans="1:9">
      <c r="A9823" t="s">
        <v>4</v>
      </c>
      <c r="B9823" s="4" t="s">
        <v>5</v>
      </c>
      <c r="C9823" s="4" t="s">
        <v>10</v>
      </c>
      <c r="D9823" s="4" t="s">
        <v>9</v>
      </c>
    </row>
    <row r="9824" spans="1:9">
      <c r="A9824" t="n">
        <v>75632</v>
      </c>
      <c r="B9824" s="35" t="n">
        <v>44</v>
      </c>
      <c r="C9824" s="7" t="n">
        <v>61488</v>
      </c>
      <c r="D9824" s="7" t="n">
        <v>16</v>
      </c>
    </row>
    <row r="9825" spans="1:19">
      <c r="A9825" t="s">
        <v>4</v>
      </c>
      <c r="B9825" s="4" t="s">
        <v>5</v>
      </c>
      <c r="C9825" s="4" t="s">
        <v>10</v>
      </c>
      <c r="D9825" s="4" t="s">
        <v>9</v>
      </c>
    </row>
    <row r="9826" spans="1:19">
      <c r="A9826" t="n">
        <v>75639</v>
      </c>
      <c r="B9826" s="35" t="n">
        <v>44</v>
      </c>
      <c r="C9826" s="7" t="n">
        <v>3</v>
      </c>
      <c r="D9826" s="7" t="n">
        <v>16</v>
      </c>
    </row>
    <row r="9827" spans="1:19">
      <c r="A9827" t="s">
        <v>4</v>
      </c>
      <c r="B9827" s="4" t="s">
        <v>5</v>
      </c>
      <c r="C9827" s="4" t="s">
        <v>10</v>
      </c>
      <c r="D9827" s="4" t="s">
        <v>9</v>
      </c>
    </row>
    <row r="9828" spans="1:19">
      <c r="A9828" t="n">
        <v>75646</v>
      </c>
      <c r="B9828" s="35" t="n">
        <v>44</v>
      </c>
      <c r="C9828" s="7" t="n">
        <v>5</v>
      </c>
      <c r="D9828" s="7" t="n">
        <v>16</v>
      </c>
    </row>
    <row r="9829" spans="1:19">
      <c r="A9829" t="s">
        <v>4</v>
      </c>
      <c r="B9829" s="4" t="s">
        <v>5</v>
      </c>
      <c r="C9829" s="4" t="s">
        <v>10</v>
      </c>
      <c r="D9829" s="4" t="s">
        <v>9</v>
      </c>
    </row>
    <row r="9830" spans="1:19">
      <c r="A9830" t="n">
        <v>75653</v>
      </c>
      <c r="B9830" s="35" t="n">
        <v>44</v>
      </c>
      <c r="C9830" s="7" t="n">
        <v>6</v>
      </c>
      <c r="D9830" s="7" t="n">
        <v>16</v>
      </c>
    </row>
    <row r="9831" spans="1:19">
      <c r="A9831" t="s">
        <v>4</v>
      </c>
      <c r="B9831" s="4" t="s">
        <v>5</v>
      </c>
      <c r="C9831" s="4" t="s">
        <v>10</v>
      </c>
      <c r="D9831" s="4" t="s">
        <v>9</v>
      </c>
    </row>
    <row r="9832" spans="1:19">
      <c r="A9832" t="n">
        <v>75660</v>
      </c>
      <c r="B9832" s="35" t="n">
        <v>44</v>
      </c>
      <c r="C9832" s="7" t="n">
        <v>11</v>
      </c>
      <c r="D9832" s="7" t="n">
        <v>16</v>
      </c>
    </row>
    <row r="9833" spans="1:19">
      <c r="A9833" t="s">
        <v>4</v>
      </c>
      <c r="B9833" s="4" t="s">
        <v>5</v>
      </c>
      <c r="C9833" s="4" t="s">
        <v>13</v>
      </c>
      <c r="D9833" s="4" t="s">
        <v>10</v>
      </c>
      <c r="E9833" s="4" t="s">
        <v>10</v>
      </c>
      <c r="F9833" s="4" t="s">
        <v>10</v>
      </c>
    </row>
    <row r="9834" spans="1:19">
      <c r="A9834" t="n">
        <v>75667</v>
      </c>
      <c r="B9834" s="62" t="n">
        <v>63</v>
      </c>
      <c r="C9834" s="7" t="n">
        <v>0</v>
      </c>
      <c r="D9834" s="7" t="n">
        <v>65535</v>
      </c>
      <c r="E9834" s="7" t="n">
        <v>45</v>
      </c>
      <c r="F9834" s="7" t="n">
        <v>0</v>
      </c>
    </row>
    <row r="9835" spans="1:19">
      <c r="A9835" t="s">
        <v>4</v>
      </c>
      <c r="B9835" s="4" t="s">
        <v>5</v>
      </c>
      <c r="C9835" s="4" t="s">
        <v>13</v>
      </c>
      <c r="D9835" s="4" t="s">
        <v>10</v>
      </c>
      <c r="E9835" s="4" t="s">
        <v>10</v>
      </c>
      <c r="F9835" s="4" t="s">
        <v>10</v>
      </c>
    </row>
    <row r="9836" spans="1:19">
      <c r="A9836" t="n">
        <v>75675</v>
      </c>
      <c r="B9836" s="62" t="n">
        <v>63</v>
      </c>
      <c r="C9836" s="7" t="n">
        <v>0</v>
      </c>
      <c r="D9836" s="7" t="n">
        <v>65535</v>
      </c>
      <c r="E9836" s="7" t="n">
        <v>32</v>
      </c>
      <c r="F9836" s="7" t="n">
        <v>100</v>
      </c>
    </row>
    <row r="9837" spans="1:19">
      <c r="A9837" t="s">
        <v>4</v>
      </c>
      <c r="B9837" s="4" t="s">
        <v>5</v>
      </c>
      <c r="C9837" s="4" t="s">
        <v>10</v>
      </c>
    </row>
    <row r="9838" spans="1:19">
      <c r="A9838" t="n">
        <v>75683</v>
      </c>
      <c r="B9838" s="24" t="n">
        <v>12</v>
      </c>
      <c r="C9838" s="7" t="n">
        <v>6467</v>
      </c>
    </row>
    <row r="9839" spans="1:19">
      <c r="A9839" t="s">
        <v>4</v>
      </c>
      <c r="B9839" s="4" t="s">
        <v>5</v>
      </c>
      <c r="C9839" s="4" t="s">
        <v>10</v>
      </c>
    </row>
    <row r="9840" spans="1:19">
      <c r="A9840" t="n">
        <v>75686</v>
      </c>
      <c r="B9840" s="24" t="n">
        <v>12</v>
      </c>
      <c r="C9840" s="7" t="n">
        <v>6446</v>
      </c>
    </row>
    <row r="9841" spans="1:6">
      <c r="A9841" t="s">
        <v>4</v>
      </c>
      <c r="B9841" s="4" t="s">
        <v>5</v>
      </c>
      <c r="C9841" s="4" t="s">
        <v>13</v>
      </c>
      <c r="D9841" s="4" t="s">
        <v>6</v>
      </c>
    </row>
    <row r="9842" spans="1:6">
      <c r="A9842" t="n">
        <v>75689</v>
      </c>
      <c r="B9842" s="9" t="n">
        <v>2</v>
      </c>
      <c r="C9842" s="7" t="n">
        <v>10</v>
      </c>
      <c r="D9842" s="7" t="s">
        <v>653</v>
      </c>
    </row>
    <row r="9843" spans="1:6">
      <c r="A9843" t="s">
        <v>4</v>
      </c>
      <c r="B9843" s="4" t="s">
        <v>5</v>
      </c>
      <c r="C9843" s="4" t="s">
        <v>13</v>
      </c>
      <c r="D9843" s="4" t="s">
        <v>6</v>
      </c>
    </row>
    <row r="9844" spans="1:6">
      <c r="A9844" t="n">
        <v>75720</v>
      </c>
      <c r="B9844" s="9" t="n">
        <v>2</v>
      </c>
      <c r="C9844" s="7" t="n">
        <v>10</v>
      </c>
      <c r="D9844" s="7" t="s">
        <v>654</v>
      </c>
    </row>
    <row r="9845" spans="1:6">
      <c r="A9845" t="s">
        <v>4</v>
      </c>
      <c r="B9845" s="4" t="s">
        <v>5</v>
      </c>
      <c r="C9845" s="4" t="s">
        <v>13</v>
      </c>
      <c r="D9845" s="4" t="s">
        <v>10</v>
      </c>
    </row>
    <row r="9846" spans="1:6">
      <c r="A9846" t="n">
        <v>75744</v>
      </c>
      <c r="B9846" s="30" t="n">
        <v>64</v>
      </c>
      <c r="C9846" s="7" t="n">
        <v>16</v>
      </c>
      <c r="D9846" s="7" t="n">
        <v>0</v>
      </c>
    </row>
    <row r="9847" spans="1:6">
      <c r="A9847" t="s">
        <v>4</v>
      </c>
      <c r="B9847" s="4" t="s">
        <v>5</v>
      </c>
      <c r="C9847" s="4" t="s">
        <v>13</v>
      </c>
      <c r="D9847" s="4" t="s">
        <v>9</v>
      </c>
      <c r="E9847" s="4" t="s">
        <v>13</v>
      </c>
      <c r="F9847" s="4" t="s">
        <v>13</v>
      </c>
      <c r="G9847" s="4" t="s">
        <v>9</v>
      </c>
      <c r="H9847" s="4" t="s">
        <v>13</v>
      </c>
      <c r="I9847" s="4" t="s">
        <v>9</v>
      </c>
      <c r="J9847" s="4" t="s">
        <v>13</v>
      </c>
    </row>
    <row r="9848" spans="1:6">
      <c r="A9848" t="n">
        <v>75748</v>
      </c>
      <c r="B9848" s="73" t="n">
        <v>33</v>
      </c>
      <c r="C9848" s="7" t="n">
        <v>0</v>
      </c>
      <c r="D9848" s="7" t="n">
        <v>3</v>
      </c>
      <c r="E9848" s="7" t="n">
        <v>0</v>
      </c>
      <c r="F9848" s="7" t="n">
        <v>0</v>
      </c>
      <c r="G9848" s="7" t="n">
        <v>-1</v>
      </c>
      <c r="H9848" s="7" t="n">
        <v>0</v>
      </c>
      <c r="I9848" s="7" t="n">
        <v>-1</v>
      </c>
      <c r="J9848" s="7" t="n">
        <v>0</v>
      </c>
    </row>
    <row r="9849" spans="1:6">
      <c r="A9849" t="s">
        <v>4</v>
      </c>
      <c r="B9849" s="4" t="s">
        <v>5</v>
      </c>
    </row>
    <row r="9850" spans="1:6">
      <c r="A9850" t="n">
        <v>75766</v>
      </c>
      <c r="B9850" s="5" t="n">
        <v>1</v>
      </c>
    </row>
    <row r="9851" spans="1:6" s="3" customFormat="1" customHeight="0">
      <c r="A9851" s="3" t="s">
        <v>2</v>
      </c>
      <c r="B9851" s="3" t="s">
        <v>655</v>
      </c>
    </row>
    <row r="9852" spans="1:6">
      <c r="A9852" t="s">
        <v>4</v>
      </c>
      <c r="B9852" s="4" t="s">
        <v>5</v>
      </c>
      <c r="C9852" s="4" t="s">
        <v>13</v>
      </c>
      <c r="D9852" s="4" t="s">
        <v>9</v>
      </c>
      <c r="E9852" s="4" t="s">
        <v>13</v>
      </c>
      <c r="F9852" s="4" t="s">
        <v>23</v>
      </c>
    </row>
    <row r="9853" spans="1:6">
      <c r="A9853" t="n">
        <v>75768</v>
      </c>
      <c r="B9853" s="11" t="n">
        <v>5</v>
      </c>
      <c r="C9853" s="7" t="n">
        <v>0</v>
      </c>
      <c r="D9853" s="7" t="n">
        <v>1</v>
      </c>
      <c r="E9853" s="7" t="n">
        <v>1</v>
      </c>
      <c r="F9853" s="12" t="n">
        <f t="normal" ca="1">A9861</f>
        <v>0</v>
      </c>
    </row>
    <row r="9854" spans="1:6">
      <c r="A9854" t="s">
        <v>4</v>
      </c>
      <c r="B9854" s="4" t="s">
        <v>5</v>
      </c>
      <c r="C9854" s="4" t="s">
        <v>13</v>
      </c>
      <c r="D9854" s="4" t="s">
        <v>10</v>
      </c>
      <c r="E9854" s="4" t="s">
        <v>24</v>
      </c>
      <c r="F9854" s="4" t="s">
        <v>10</v>
      </c>
      <c r="G9854" s="4" t="s">
        <v>9</v>
      </c>
      <c r="H9854" s="4" t="s">
        <v>9</v>
      </c>
      <c r="I9854" s="4" t="s">
        <v>10</v>
      </c>
      <c r="J9854" s="4" t="s">
        <v>10</v>
      </c>
      <c r="K9854" s="4" t="s">
        <v>9</v>
      </c>
      <c r="L9854" s="4" t="s">
        <v>9</v>
      </c>
      <c r="M9854" s="4" t="s">
        <v>9</v>
      </c>
      <c r="N9854" s="4" t="s">
        <v>9</v>
      </c>
      <c r="O9854" s="4" t="s">
        <v>6</v>
      </c>
    </row>
    <row r="9855" spans="1:6">
      <c r="A9855" t="n">
        <v>75779</v>
      </c>
      <c r="B9855" s="15" t="n">
        <v>50</v>
      </c>
      <c r="C9855" s="7" t="n">
        <v>0</v>
      </c>
      <c r="D9855" s="7" t="n">
        <v>2119</v>
      </c>
      <c r="E9855" s="7" t="n">
        <v>1</v>
      </c>
      <c r="F9855" s="7" t="n">
        <v>0</v>
      </c>
      <c r="G9855" s="7" t="n">
        <v>0</v>
      </c>
      <c r="H9855" s="7" t="n">
        <v>-1063256064</v>
      </c>
      <c r="I9855" s="7" t="n">
        <v>1</v>
      </c>
      <c r="J9855" s="7" t="n">
        <v>1560</v>
      </c>
      <c r="K9855" s="7" t="n">
        <v>0</v>
      </c>
      <c r="L9855" s="7" t="n">
        <v>0</v>
      </c>
      <c r="M9855" s="7" t="n">
        <v>0</v>
      </c>
      <c r="N9855" s="7" t="n">
        <v>1109393408</v>
      </c>
      <c r="O9855" s="7" t="s">
        <v>12</v>
      </c>
    </row>
    <row r="9856" spans="1:6">
      <c r="A9856" t="s">
        <v>4</v>
      </c>
      <c r="B9856" s="4" t="s">
        <v>5</v>
      </c>
      <c r="C9856" s="4" t="s">
        <v>10</v>
      </c>
    </row>
    <row r="9857" spans="1:15">
      <c r="A9857" t="n">
        <v>75818</v>
      </c>
      <c r="B9857" s="32" t="n">
        <v>16</v>
      </c>
      <c r="C9857" s="7" t="n">
        <v>1300</v>
      </c>
    </row>
    <row r="9858" spans="1:15">
      <c r="A9858" t="s">
        <v>4</v>
      </c>
      <c r="B9858" s="4" t="s">
        <v>5</v>
      </c>
      <c r="C9858" s="4" t="s">
        <v>23</v>
      </c>
    </row>
    <row r="9859" spans="1:15">
      <c r="A9859" t="n">
        <v>75821</v>
      </c>
      <c r="B9859" s="14" t="n">
        <v>3</v>
      </c>
      <c r="C9859" s="12" t="n">
        <f t="normal" ca="1">A9853</f>
        <v>0</v>
      </c>
    </row>
    <row r="9860" spans="1:15">
      <c r="A9860" t="s">
        <v>4</v>
      </c>
      <c r="B9860" s="4" t="s">
        <v>5</v>
      </c>
    </row>
    <row r="9861" spans="1:15">
      <c r="A9861" t="n">
        <v>75826</v>
      </c>
      <c r="B9861" s="5" t="n">
        <v>1</v>
      </c>
    </row>
    <row r="9862" spans="1:15" s="3" customFormat="1" customHeight="0">
      <c r="A9862" s="3" t="s">
        <v>2</v>
      </c>
      <c r="B9862" s="3" t="s">
        <v>656</v>
      </c>
    </row>
    <row r="9863" spans="1:15">
      <c r="A9863" t="s">
        <v>4</v>
      </c>
      <c r="B9863" s="4" t="s">
        <v>5</v>
      </c>
      <c r="C9863" s="4" t="s">
        <v>13</v>
      </c>
      <c r="D9863" s="4" t="s">
        <v>13</v>
      </c>
      <c r="E9863" s="4" t="s">
        <v>13</v>
      </c>
      <c r="F9863" s="4" t="s">
        <v>13</v>
      </c>
    </row>
    <row r="9864" spans="1:15">
      <c r="A9864" t="n">
        <v>75828</v>
      </c>
      <c r="B9864" s="8" t="n">
        <v>14</v>
      </c>
      <c r="C9864" s="7" t="n">
        <v>2</v>
      </c>
      <c r="D9864" s="7" t="n">
        <v>0</v>
      </c>
      <c r="E9864" s="7" t="n">
        <v>0</v>
      </c>
      <c r="F9864" s="7" t="n">
        <v>0</v>
      </c>
    </row>
    <row r="9865" spans="1:15">
      <c r="A9865" t="s">
        <v>4</v>
      </c>
      <c r="B9865" s="4" t="s">
        <v>5</v>
      </c>
      <c r="C9865" s="4" t="s">
        <v>13</v>
      </c>
      <c r="D9865" s="20" t="s">
        <v>33</v>
      </c>
      <c r="E9865" s="4" t="s">
        <v>5</v>
      </c>
      <c r="F9865" s="4" t="s">
        <v>13</v>
      </c>
      <c r="G9865" s="4" t="s">
        <v>10</v>
      </c>
      <c r="H9865" s="20" t="s">
        <v>34</v>
      </c>
      <c r="I9865" s="4" t="s">
        <v>13</v>
      </c>
      <c r="J9865" s="4" t="s">
        <v>9</v>
      </c>
      <c r="K9865" s="4" t="s">
        <v>13</v>
      </c>
      <c r="L9865" s="4" t="s">
        <v>13</v>
      </c>
      <c r="M9865" s="20" t="s">
        <v>33</v>
      </c>
      <c r="N9865" s="4" t="s">
        <v>5</v>
      </c>
      <c r="O9865" s="4" t="s">
        <v>13</v>
      </c>
      <c r="P9865" s="4" t="s">
        <v>10</v>
      </c>
      <c r="Q9865" s="20" t="s">
        <v>34</v>
      </c>
      <c r="R9865" s="4" t="s">
        <v>13</v>
      </c>
      <c r="S9865" s="4" t="s">
        <v>9</v>
      </c>
      <c r="T9865" s="4" t="s">
        <v>13</v>
      </c>
      <c r="U9865" s="4" t="s">
        <v>13</v>
      </c>
      <c r="V9865" s="4" t="s">
        <v>13</v>
      </c>
      <c r="W9865" s="4" t="s">
        <v>23</v>
      </c>
    </row>
    <row r="9866" spans="1:15">
      <c r="A9866" t="n">
        <v>75833</v>
      </c>
      <c r="B9866" s="11" t="n">
        <v>5</v>
      </c>
      <c r="C9866" s="7" t="n">
        <v>28</v>
      </c>
      <c r="D9866" s="20" t="s">
        <v>3</v>
      </c>
      <c r="E9866" s="10" t="n">
        <v>162</v>
      </c>
      <c r="F9866" s="7" t="n">
        <v>3</v>
      </c>
      <c r="G9866" s="7" t="n">
        <v>4242</v>
      </c>
      <c r="H9866" s="20" t="s">
        <v>3</v>
      </c>
      <c r="I9866" s="7" t="n">
        <v>0</v>
      </c>
      <c r="J9866" s="7" t="n">
        <v>1</v>
      </c>
      <c r="K9866" s="7" t="n">
        <v>2</v>
      </c>
      <c r="L9866" s="7" t="n">
        <v>28</v>
      </c>
      <c r="M9866" s="20" t="s">
        <v>3</v>
      </c>
      <c r="N9866" s="10" t="n">
        <v>162</v>
      </c>
      <c r="O9866" s="7" t="n">
        <v>3</v>
      </c>
      <c r="P9866" s="7" t="n">
        <v>4242</v>
      </c>
      <c r="Q9866" s="20" t="s">
        <v>3</v>
      </c>
      <c r="R9866" s="7" t="n">
        <v>0</v>
      </c>
      <c r="S9866" s="7" t="n">
        <v>2</v>
      </c>
      <c r="T9866" s="7" t="n">
        <v>2</v>
      </c>
      <c r="U9866" s="7" t="n">
        <v>11</v>
      </c>
      <c r="V9866" s="7" t="n">
        <v>1</v>
      </c>
      <c r="W9866" s="12" t="n">
        <f t="normal" ca="1">A9870</f>
        <v>0</v>
      </c>
    </row>
    <row r="9867" spans="1:15">
      <c r="A9867" t="s">
        <v>4</v>
      </c>
      <c r="B9867" s="4" t="s">
        <v>5</v>
      </c>
      <c r="C9867" s="4" t="s">
        <v>13</v>
      </c>
      <c r="D9867" s="4" t="s">
        <v>10</v>
      </c>
      <c r="E9867" s="4" t="s">
        <v>24</v>
      </c>
    </row>
    <row r="9868" spans="1:15">
      <c r="A9868" t="n">
        <v>75862</v>
      </c>
      <c r="B9868" s="22" t="n">
        <v>58</v>
      </c>
      <c r="C9868" s="7" t="n">
        <v>0</v>
      </c>
      <c r="D9868" s="7" t="n">
        <v>0</v>
      </c>
      <c r="E9868" s="7" t="n">
        <v>1</v>
      </c>
    </row>
    <row r="9869" spans="1:15">
      <c r="A9869" t="s">
        <v>4</v>
      </c>
      <c r="B9869" s="4" t="s">
        <v>5</v>
      </c>
      <c r="C9869" s="4" t="s">
        <v>13</v>
      </c>
      <c r="D9869" s="20" t="s">
        <v>33</v>
      </c>
      <c r="E9869" s="4" t="s">
        <v>5</v>
      </c>
      <c r="F9869" s="4" t="s">
        <v>13</v>
      </c>
      <c r="G9869" s="4" t="s">
        <v>10</v>
      </c>
      <c r="H9869" s="20" t="s">
        <v>34</v>
      </c>
      <c r="I9869" s="4" t="s">
        <v>13</v>
      </c>
      <c r="J9869" s="4" t="s">
        <v>9</v>
      </c>
      <c r="K9869" s="4" t="s">
        <v>13</v>
      </c>
      <c r="L9869" s="4" t="s">
        <v>13</v>
      </c>
      <c r="M9869" s="20" t="s">
        <v>33</v>
      </c>
      <c r="N9869" s="4" t="s">
        <v>5</v>
      </c>
      <c r="O9869" s="4" t="s">
        <v>13</v>
      </c>
      <c r="P9869" s="4" t="s">
        <v>10</v>
      </c>
      <c r="Q9869" s="20" t="s">
        <v>34</v>
      </c>
      <c r="R9869" s="4" t="s">
        <v>13</v>
      </c>
      <c r="S9869" s="4" t="s">
        <v>9</v>
      </c>
      <c r="T9869" s="4" t="s">
        <v>13</v>
      </c>
      <c r="U9869" s="4" t="s">
        <v>13</v>
      </c>
      <c r="V9869" s="4" t="s">
        <v>13</v>
      </c>
      <c r="W9869" s="4" t="s">
        <v>23</v>
      </c>
    </row>
    <row r="9870" spans="1:15">
      <c r="A9870" t="n">
        <v>75870</v>
      </c>
      <c r="B9870" s="11" t="n">
        <v>5</v>
      </c>
      <c r="C9870" s="7" t="n">
        <v>28</v>
      </c>
      <c r="D9870" s="20" t="s">
        <v>3</v>
      </c>
      <c r="E9870" s="10" t="n">
        <v>162</v>
      </c>
      <c r="F9870" s="7" t="n">
        <v>3</v>
      </c>
      <c r="G9870" s="7" t="n">
        <v>4242</v>
      </c>
      <c r="H9870" s="20" t="s">
        <v>3</v>
      </c>
      <c r="I9870" s="7" t="n">
        <v>0</v>
      </c>
      <c r="J9870" s="7" t="n">
        <v>1</v>
      </c>
      <c r="K9870" s="7" t="n">
        <v>3</v>
      </c>
      <c r="L9870" s="7" t="n">
        <v>28</v>
      </c>
      <c r="M9870" s="20" t="s">
        <v>3</v>
      </c>
      <c r="N9870" s="10" t="n">
        <v>162</v>
      </c>
      <c r="O9870" s="7" t="n">
        <v>3</v>
      </c>
      <c r="P9870" s="7" t="n">
        <v>4242</v>
      </c>
      <c r="Q9870" s="20" t="s">
        <v>3</v>
      </c>
      <c r="R9870" s="7" t="n">
        <v>0</v>
      </c>
      <c r="S9870" s="7" t="n">
        <v>2</v>
      </c>
      <c r="T9870" s="7" t="n">
        <v>3</v>
      </c>
      <c r="U9870" s="7" t="n">
        <v>9</v>
      </c>
      <c r="V9870" s="7" t="n">
        <v>1</v>
      </c>
      <c r="W9870" s="12" t="n">
        <f t="normal" ca="1">A9880</f>
        <v>0</v>
      </c>
    </row>
    <row r="9871" spans="1:15">
      <c r="A9871" t="s">
        <v>4</v>
      </c>
      <c r="B9871" s="4" t="s">
        <v>5</v>
      </c>
      <c r="C9871" s="4" t="s">
        <v>13</v>
      </c>
      <c r="D9871" s="20" t="s">
        <v>33</v>
      </c>
      <c r="E9871" s="4" t="s">
        <v>5</v>
      </c>
      <c r="F9871" s="4" t="s">
        <v>10</v>
      </c>
      <c r="G9871" s="4" t="s">
        <v>13</v>
      </c>
      <c r="H9871" s="4" t="s">
        <v>13</v>
      </c>
      <c r="I9871" s="4" t="s">
        <v>6</v>
      </c>
      <c r="J9871" s="20" t="s">
        <v>34</v>
      </c>
      <c r="K9871" s="4" t="s">
        <v>13</v>
      </c>
      <c r="L9871" s="4" t="s">
        <v>13</v>
      </c>
      <c r="M9871" s="20" t="s">
        <v>33</v>
      </c>
      <c r="N9871" s="4" t="s">
        <v>5</v>
      </c>
      <c r="O9871" s="4" t="s">
        <v>13</v>
      </c>
      <c r="P9871" s="20" t="s">
        <v>34</v>
      </c>
      <c r="Q9871" s="4" t="s">
        <v>13</v>
      </c>
      <c r="R9871" s="4" t="s">
        <v>9</v>
      </c>
      <c r="S9871" s="4" t="s">
        <v>13</v>
      </c>
      <c r="T9871" s="4" t="s">
        <v>13</v>
      </c>
      <c r="U9871" s="4" t="s">
        <v>13</v>
      </c>
      <c r="V9871" s="20" t="s">
        <v>33</v>
      </c>
      <c r="W9871" s="4" t="s">
        <v>5</v>
      </c>
      <c r="X9871" s="4" t="s">
        <v>13</v>
      </c>
      <c r="Y9871" s="20" t="s">
        <v>34</v>
      </c>
      <c r="Z9871" s="4" t="s">
        <v>13</v>
      </c>
      <c r="AA9871" s="4" t="s">
        <v>9</v>
      </c>
      <c r="AB9871" s="4" t="s">
        <v>13</v>
      </c>
      <c r="AC9871" s="4" t="s">
        <v>13</v>
      </c>
      <c r="AD9871" s="4" t="s">
        <v>13</v>
      </c>
      <c r="AE9871" s="4" t="s">
        <v>23</v>
      </c>
    </row>
    <row r="9872" spans="1:15">
      <c r="A9872" t="n">
        <v>75899</v>
      </c>
      <c r="B9872" s="11" t="n">
        <v>5</v>
      </c>
      <c r="C9872" s="7" t="n">
        <v>28</v>
      </c>
      <c r="D9872" s="20" t="s">
        <v>3</v>
      </c>
      <c r="E9872" s="27" t="n">
        <v>47</v>
      </c>
      <c r="F9872" s="7" t="n">
        <v>61456</v>
      </c>
      <c r="G9872" s="7" t="n">
        <v>2</v>
      </c>
      <c r="H9872" s="7" t="n">
        <v>0</v>
      </c>
      <c r="I9872" s="7" t="s">
        <v>53</v>
      </c>
      <c r="J9872" s="20" t="s">
        <v>3</v>
      </c>
      <c r="K9872" s="7" t="n">
        <v>8</v>
      </c>
      <c r="L9872" s="7" t="n">
        <v>28</v>
      </c>
      <c r="M9872" s="20" t="s">
        <v>3</v>
      </c>
      <c r="N9872" s="21" t="n">
        <v>74</v>
      </c>
      <c r="O9872" s="7" t="n">
        <v>65</v>
      </c>
      <c r="P9872" s="20" t="s">
        <v>3</v>
      </c>
      <c r="Q9872" s="7" t="n">
        <v>0</v>
      </c>
      <c r="R9872" s="7" t="n">
        <v>1</v>
      </c>
      <c r="S9872" s="7" t="n">
        <v>3</v>
      </c>
      <c r="T9872" s="7" t="n">
        <v>9</v>
      </c>
      <c r="U9872" s="7" t="n">
        <v>28</v>
      </c>
      <c r="V9872" s="20" t="s">
        <v>3</v>
      </c>
      <c r="W9872" s="21" t="n">
        <v>74</v>
      </c>
      <c r="X9872" s="7" t="n">
        <v>65</v>
      </c>
      <c r="Y9872" s="20" t="s">
        <v>3</v>
      </c>
      <c r="Z9872" s="7" t="n">
        <v>0</v>
      </c>
      <c r="AA9872" s="7" t="n">
        <v>2</v>
      </c>
      <c r="AB9872" s="7" t="n">
        <v>3</v>
      </c>
      <c r="AC9872" s="7" t="n">
        <v>9</v>
      </c>
      <c r="AD9872" s="7" t="n">
        <v>1</v>
      </c>
      <c r="AE9872" s="12" t="n">
        <f t="normal" ca="1">A9876</f>
        <v>0</v>
      </c>
    </row>
    <row r="9873" spans="1:31">
      <c r="A9873" t="s">
        <v>4</v>
      </c>
      <c r="B9873" s="4" t="s">
        <v>5</v>
      </c>
      <c r="C9873" s="4" t="s">
        <v>10</v>
      </c>
      <c r="D9873" s="4" t="s">
        <v>13</v>
      </c>
      <c r="E9873" s="4" t="s">
        <v>13</v>
      </c>
      <c r="F9873" s="4" t="s">
        <v>6</v>
      </c>
    </row>
    <row r="9874" spans="1:31">
      <c r="A9874" t="n">
        <v>75947</v>
      </c>
      <c r="B9874" s="27" t="n">
        <v>47</v>
      </c>
      <c r="C9874" s="7" t="n">
        <v>61456</v>
      </c>
      <c r="D9874" s="7" t="n">
        <v>0</v>
      </c>
      <c r="E9874" s="7" t="n">
        <v>0</v>
      </c>
      <c r="F9874" s="7" t="s">
        <v>54</v>
      </c>
    </row>
    <row r="9875" spans="1:31">
      <c r="A9875" t="s">
        <v>4</v>
      </c>
      <c r="B9875" s="4" t="s">
        <v>5</v>
      </c>
      <c r="C9875" s="4" t="s">
        <v>13</v>
      </c>
      <c r="D9875" s="4" t="s">
        <v>10</v>
      </c>
      <c r="E9875" s="4" t="s">
        <v>24</v>
      </c>
    </row>
    <row r="9876" spans="1:31">
      <c r="A9876" t="n">
        <v>75960</v>
      </c>
      <c r="B9876" s="22" t="n">
        <v>58</v>
      </c>
      <c r="C9876" s="7" t="n">
        <v>0</v>
      </c>
      <c r="D9876" s="7" t="n">
        <v>300</v>
      </c>
      <c r="E9876" s="7" t="n">
        <v>1</v>
      </c>
    </row>
    <row r="9877" spans="1:31">
      <c r="A9877" t="s">
        <v>4</v>
      </c>
      <c r="B9877" s="4" t="s">
        <v>5</v>
      </c>
      <c r="C9877" s="4" t="s">
        <v>13</v>
      </c>
      <c r="D9877" s="4" t="s">
        <v>10</v>
      </c>
    </row>
    <row r="9878" spans="1:31">
      <c r="A9878" t="n">
        <v>75968</v>
      </c>
      <c r="B9878" s="22" t="n">
        <v>58</v>
      </c>
      <c r="C9878" s="7" t="n">
        <v>255</v>
      </c>
      <c r="D9878" s="7" t="n">
        <v>0</v>
      </c>
    </row>
    <row r="9879" spans="1:31">
      <c r="A9879" t="s">
        <v>4</v>
      </c>
      <c r="B9879" s="4" t="s">
        <v>5</v>
      </c>
      <c r="C9879" s="4" t="s">
        <v>13</v>
      </c>
      <c r="D9879" s="4" t="s">
        <v>13</v>
      </c>
      <c r="E9879" s="4" t="s">
        <v>13</v>
      </c>
      <c r="F9879" s="4" t="s">
        <v>13</v>
      </c>
    </row>
    <row r="9880" spans="1:31">
      <c r="A9880" t="n">
        <v>75972</v>
      </c>
      <c r="B9880" s="8" t="n">
        <v>14</v>
      </c>
      <c r="C9880" s="7" t="n">
        <v>0</v>
      </c>
      <c r="D9880" s="7" t="n">
        <v>0</v>
      </c>
      <c r="E9880" s="7" t="n">
        <v>0</v>
      </c>
      <c r="F9880" s="7" t="n">
        <v>64</v>
      </c>
    </row>
    <row r="9881" spans="1:31">
      <c r="A9881" t="s">
        <v>4</v>
      </c>
      <c r="B9881" s="4" t="s">
        <v>5</v>
      </c>
      <c r="C9881" s="4" t="s">
        <v>13</v>
      </c>
      <c r="D9881" s="4" t="s">
        <v>10</v>
      </c>
    </row>
    <row r="9882" spans="1:31">
      <c r="A9882" t="n">
        <v>75977</v>
      </c>
      <c r="B9882" s="28" t="n">
        <v>22</v>
      </c>
      <c r="C9882" s="7" t="n">
        <v>0</v>
      </c>
      <c r="D9882" s="7" t="n">
        <v>4242</v>
      </c>
    </row>
    <row r="9883" spans="1:31">
      <c r="A9883" t="s">
        <v>4</v>
      </c>
      <c r="B9883" s="4" t="s">
        <v>5</v>
      </c>
      <c r="C9883" s="4" t="s">
        <v>13</v>
      </c>
      <c r="D9883" s="4" t="s">
        <v>10</v>
      </c>
    </row>
    <row r="9884" spans="1:31">
      <c r="A9884" t="n">
        <v>75981</v>
      </c>
      <c r="B9884" s="22" t="n">
        <v>58</v>
      </c>
      <c r="C9884" s="7" t="n">
        <v>5</v>
      </c>
      <c r="D9884" s="7" t="n">
        <v>300</v>
      </c>
    </row>
    <row r="9885" spans="1:31">
      <c r="A9885" t="s">
        <v>4</v>
      </c>
      <c r="B9885" s="4" t="s">
        <v>5</v>
      </c>
      <c r="C9885" s="4" t="s">
        <v>24</v>
      </c>
      <c r="D9885" s="4" t="s">
        <v>10</v>
      </c>
    </row>
    <row r="9886" spans="1:31">
      <c r="A9886" t="n">
        <v>75985</v>
      </c>
      <c r="B9886" s="29" t="n">
        <v>103</v>
      </c>
      <c r="C9886" s="7" t="n">
        <v>0</v>
      </c>
      <c r="D9886" s="7" t="n">
        <v>300</v>
      </c>
    </row>
    <row r="9887" spans="1:31">
      <c r="A9887" t="s">
        <v>4</v>
      </c>
      <c r="B9887" s="4" t="s">
        <v>5</v>
      </c>
      <c r="C9887" s="4" t="s">
        <v>13</v>
      </c>
    </row>
    <row r="9888" spans="1:31">
      <c r="A9888" t="n">
        <v>75992</v>
      </c>
      <c r="B9888" s="30" t="n">
        <v>64</v>
      </c>
      <c r="C9888" s="7" t="n">
        <v>7</v>
      </c>
    </row>
    <row r="9889" spans="1:6">
      <c r="A9889" t="s">
        <v>4</v>
      </c>
      <c r="B9889" s="4" t="s">
        <v>5</v>
      </c>
      <c r="C9889" s="4" t="s">
        <v>13</v>
      </c>
      <c r="D9889" s="4" t="s">
        <v>10</v>
      </c>
    </row>
    <row r="9890" spans="1:6">
      <c r="A9890" t="n">
        <v>75994</v>
      </c>
      <c r="B9890" s="31" t="n">
        <v>72</v>
      </c>
      <c r="C9890" s="7" t="n">
        <v>5</v>
      </c>
      <c r="D9890" s="7" t="n">
        <v>0</v>
      </c>
    </row>
    <row r="9891" spans="1:6">
      <c r="A9891" t="s">
        <v>4</v>
      </c>
      <c r="B9891" s="4" t="s">
        <v>5</v>
      </c>
      <c r="C9891" s="4" t="s">
        <v>13</v>
      </c>
      <c r="D9891" s="20" t="s">
        <v>33</v>
      </c>
      <c r="E9891" s="4" t="s">
        <v>5</v>
      </c>
      <c r="F9891" s="4" t="s">
        <v>13</v>
      </c>
      <c r="G9891" s="4" t="s">
        <v>10</v>
      </c>
      <c r="H9891" s="20" t="s">
        <v>34</v>
      </c>
      <c r="I9891" s="4" t="s">
        <v>13</v>
      </c>
      <c r="J9891" s="4" t="s">
        <v>9</v>
      </c>
      <c r="K9891" s="4" t="s">
        <v>13</v>
      </c>
      <c r="L9891" s="4" t="s">
        <v>13</v>
      </c>
      <c r="M9891" s="4" t="s">
        <v>23</v>
      </c>
    </row>
    <row r="9892" spans="1:6">
      <c r="A9892" t="n">
        <v>75998</v>
      </c>
      <c r="B9892" s="11" t="n">
        <v>5</v>
      </c>
      <c r="C9892" s="7" t="n">
        <v>28</v>
      </c>
      <c r="D9892" s="20" t="s">
        <v>3</v>
      </c>
      <c r="E9892" s="10" t="n">
        <v>162</v>
      </c>
      <c r="F9892" s="7" t="n">
        <v>4</v>
      </c>
      <c r="G9892" s="7" t="n">
        <v>4242</v>
      </c>
      <c r="H9892" s="20" t="s">
        <v>3</v>
      </c>
      <c r="I9892" s="7" t="n">
        <v>0</v>
      </c>
      <c r="J9892" s="7" t="n">
        <v>1</v>
      </c>
      <c r="K9892" s="7" t="n">
        <v>2</v>
      </c>
      <c r="L9892" s="7" t="n">
        <v>1</v>
      </c>
      <c r="M9892" s="12" t="n">
        <f t="normal" ca="1">A9898</f>
        <v>0</v>
      </c>
    </row>
    <row r="9893" spans="1:6">
      <c r="A9893" t="s">
        <v>4</v>
      </c>
      <c r="B9893" s="4" t="s">
        <v>5</v>
      </c>
      <c r="C9893" s="4" t="s">
        <v>13</v>
      </c>
      <c r="D9893" s="4" t="s">
        <v>6</v>
      </c>
    </row>
    <row r="9894" spans="1:6">
      <c r="A9894" t="n">
        <v>76015</v>
      </c>
      <c r="B9894" s="9" t="n">
        <v>2</v>
      </c>
      <c r="C9894" s="7" t="n">
        <v>10</v>
      </c>
      <c r="D9894" s="7" t="s">
        <v>55</v>
      </c>
    </row>
    <row r="9895" spans="1:6">
      <c r="A9895" t="s">
        <v>4</v>
      </c>
      <c r="B9895" s="4" t="s">
        <v>5</v>
      </c>
      <c r="C9895" s="4" t="s">
        <v>10</v>
      </c>
    </row>
    <row r="9896" spans="1:6">
      <c r="A9896" t="n">
        <v>76032</v>
      </c>
      <c r="B9896" s="32" t="n">
        <v>16</v>
      </c>
      <c r="C9896" s="7" t="n">
        <v>0</v>
      </c>
    </row>
    <row r="9897" spans="1:6">
      <c r="A9897" t="s">
        <v>4</v>
      </c>
      <c r="B9897" s="4" t="s">
        <v>5</v>
      </c>
      <c r="C9897" s="4" t="s">
        <v>13</v>
      </c>
      <c r="D9897" s="4" t="s">
        <v>6</v>
      </c>
    </row>
    <row r="9898" spans="1:6">
      <c r="A9898" t="n">
        <v>76035</v>
      </c>
      <c r="B9898" s="9" t="n">
        <v>2</v>
      </c>
      <c r="C9898" s="7" t="n">
        <v>11</v>
      </c>
      <c r="D9898" s="7" t="s">
        <v>40</v>
      </c>
    </row>
    <row r="9899" spans="1:6">
      <c r="A9899" t="s">
        <v>4</v>
      </c>
      <c r="B9899" s="4" t="s">
        <v>5</v>
      </c>
      <c r="C9899" s="4" t="s">
        <v>13</v>
      </c>
      <c r="D9899" s="4" t="s">
        <v>10</v>
      </c>
      <c r="E9899" s="4" t="s">
        <v>10</v>
      </c>
      <c r="F9899" s="4" t="s">
        <v>10</v>
      </c>
      <c r="G9899" s="4" t="s">
        <v>10</v>
      </c>
      <c r="H9899" s="4" t="s">
        <v>10</v>
      </c>
      <c r="I9899" s="4" t="s">
        <v>10</v>
      </c>
      <c r="J9899" s="4" t="s">
        <v>10</v>
      </c>
      <c r="K9899" s="4" t="s">
        <v>10</v>
      </c>
      <c r="L9899" s="4" t="s">
        <v>10</v>
      </c>
      <c r="M9899" s="4" t="s">
        <v>10</v>
      </c>
      <c r="N9899" s="4" t="s">
        <v>9</v>
      </c>
      <c r="O9899" s="4" t="s">
        <v>9</v>
      </c>
      <c r="P9899" s="4" t="s">
        <v>9</v>
      </c>
      <c r="Q9899" s="4" t="s">
        <v>9</v>
      </c>
      <c r="R9899" s="4" t="s">
        <v>13</v>
      </c>
      <c r="S9899" s="4" t="s">
        <v>6</v>
      </c>
    </row>
    <row r="9900" spans="1:6">
      <c r="A9900" t="n">
        <v>76048</v>
      </c>
      <c r="B9900" s="33" t="n">
        <v>75</v>
      </c>
      <c r="C9900" s="7" t="n">
        <v>0</v>
      </c>
      <c r="D9900" s="7" t="n">
        <v>0</v>
      </c>
      <c r="E9900" s="7" t="n">
        <v>0</v>
      </c>
      <c r="F9900" s="7" t="n">
        <v>1024</v>
      </c>
      <c r="G9900" s="7" t="n">
        <v>720</v>
      </c>
      <c r="H9900" s="7" t="n">
        <v>0</v>
      </c>
      <c r="I9900" s="7" t="n">
        <v>0</v>
      </c>
      <c r="J9900" s="7" t="n">
        <v>0</v>
      </c>
      <c r="K9900" s="7" t="n">
        <v>0</v>
      </c>
      <c r="L9900" s="7" t="n">
        <v>1024</v>
      </c>
      <c r="M9900" s="7" t="n">
        <v>720</v>
      </c>
      <c r="N9900" s="7" t="n">
        <v>1065353216</v>
      </c>
      <c r="O9900" s="7" t="n">
        <v>1065353216</v>
      </c>
      <c r="P9900" s="7" t="n">
        <v>1065353216</v>
      </c>
      <c r="Q9900" s="7" t="n">
        <v>0</v>
      </c>
      <c r="R9900" s="7" t="n">
        <v>1</v>
      </c>
      <c r="S9900" s="7" t="s">
        <v>657</v>
      </c>
    </row>
    <row r="9901" spans="1:6">
      <c r="A9901" t="s">
        <v>4</v>
      </c>
      <c r="B9901" s="4" t="s">
        <v>5</v>
      </c>
      <c r="C9901" s="4" t="s">
        <v>13</v>
      </c>
      <c r="D9901" s="4" t="s">
        <v>13</v>
      </c>
      <c r="E9901" s="4" t="s">
        <v>13</v>
      </c>
      <c r="F9901" s="4" t="s">
        <v>24</v>
      </c>
      <c r="G9901" s="4" t="s">
        <v>24</v>
      </c>
      <c r="H9901" s="4" t="s">
        <v>24</v>
      </c>
      <c r="I9901" s="4" t="s">
        <v>24</v>
      </c>
      <c r="J9901" s="4" t="s">
        <v>24</v>
      </c>
    </row>
    <row r="9902" spans="1:6">
      <c r="A9902" t="n">
        <v>76096</v>
      </c>
      <c r="B9902" s="41" t="n">
        <v>76</v>
      </c>
      <c r="C9902" s="7" t="n">
        <v>0</v>
      </c>
      <c r="D9902" s="7" t="n">
        <v>9</v>
      </c>
      <c r="E9902" s="7" t="n">
        <v>2</v>
      </c>
      <c r="F9902" s="7" t="n">
        <v>0</v>
      </c>
      <c r="G9902" s="7" t="n">
        <v>0</v>
      </c>
      <c r="H9902" s="7" t="n">
        <v>0</v>
      </c>
      <c r="I9902" s="7" t="n">
        <v>0</v>
      </c>
      <c r="J9902" s="7" t="n">
        <v>0</v>
      </c>
    </row>
    <row r="9903" spans="1:6">
      <c r="A9903" t="s">
        <v>4</v>
      </c>
      <c r="B9903" s="4" t="s">
        <v>5</v>
      </c>
      <c r="C9903" s="4" t="s">
        <v>13</v>
      </c>
      <c r="D9903" s="4" t="s">
        <v>10</v>
      </c>
      <c r="E9903" s="4" t="s">
        <v>13</v>
      </c>
      <c r="F9903" s="4" t="s">
        <v>6</v>
      </c>
    </row>
    <row r="9904" spans="1:6">
      <c r="A9904" t="n">
        <v>76120</v>
      </c>
      <c r="B9904" s="66" t="n">
        <v>39</v>
      </c>
      <c r="C9904" s="7" t="n">
        <v>10</v>
      </c>
      <c r="D9904" s="7" t="n">
        <v>65533</v>
      </c>
      <c r="E9904" s="7" t="n">
        <v>200</v>
      </c>
      <c r="F9904" s="7" t="s">
        <v>658</v>
      </c>
    </row>
    <row r="9905" spans="1:19">
      <c r="A9905" t="s">
        <v>4</v>
      </c>
      <c r="B9905" s="4" t="s">
        <v>5</v>
      </c>
      <c r="C9905" s="4" t="s">
        <v>13</v>
      </c>
      <c r="D9905" s="4" t="s">
        <v>10</v>
      </c>
      <c r="E9905" s="4" t="s">
        <v>13</v>
      </c>
      <c r="F9905" s="4" t="s">
        <v>6</v>
      </c>
    </row>
    <row r="9906" spans="1:19">
      <c r="A9906" t="n">
        <v>76144</v>
      </c>
      <c r="B9906" s="66" t="n">
        <v>39</v>
      </c>
      <c r="C9906" s="7" t="n">
        <v>10</v>
      </c>
      <c r="D9906" s="7" t="n">
        <v>65533</v>
      </c>
      <c r="E9906" s="7" t="n">
        <v>201</v>
      </c>
      <c r="F9906" s="7" t="s">
        <v>659</v>
      </c>
    </row>
    <row r="9907" spans="1:19">
      <c r="A9907" t="s">
        <v>4</v>
      </c>
      <c r="B9907" s="4" t="s">
        <v>5</v>
      </c>
      <c r="C9907" s="4" t="s">
        <v>13</v>
      </c>
      <c r="D9907" s="4" t="s">
        <v>10</v>
      </c>
      <c r="E9907" s="4" t="s">
        <v>13</v>
      </c>
      <c r="F9907" s="4" t="s">
        <v>6</v>
      </c>
    </row>
    <row r="9908" spans="1:19">
      <c r="A9908" t="n">
        <v>76168</v>
      </c>
      <c r="B9908" s="66" t="n">
        <v>39</v>
      </c>
      <c r="C9908" s="7" t="n">
        <v>10</v>
      </c>
      <c r="D9908" s="7" t="n">
        <v>65533</v>
      </c>
      <c r="E9908" s="7" t="n">
        <v>202</v>
      </c>
      <c r="F9908" s="7" t="s">
        <v>660</v>
      </c>
    </row>
    <row r="9909" spans="1:19">
      <c r="A9909" t="s">
        <v>4</v>
      </c>
      <c r="B9909" s="4" t="s">
        <v>5</v>
      </c>
      <c r="C9909" s="4" t="s">
        <v>13</v>
      </c>
      <c r="D9909" s="4" t="s">
        <v>10</v>
      </c>
      <c r="E9909" s="4" t="s">
        <v>13</v>
      </c>
      <c r="F9909" s="4" t="s">
        <v>6</v>
      </c>
    </row>
    <row r="9910" spans="1:19">
      <c r="A9910" t="n">
        <v>76192</v>
      </c>
      <c r="B9910" s="66" t="n">
        <v>39</v>
      </c>
      <c r="C9910" s="7" t="n">
        <v>10</v>
      </c>
      <c r="D9910" s="7" t="n">
        <v>65533</v>
      </c>
      <c r="E9910" s="7" t="n">
        <v>203</v>
      </c>
      <c r="F9910" s="7" t="s">
        <v>661</v>
      </c>
    </row>
    <row r="9911" spans="1:19">
      <c r="A9911" t="s">
        <v>4</v>
      </c>
      <c r="B9911" s="4" t="s">
        <v>5</v>
      </c>
      <c r="C9911" s="4" t="s">
        <v>13</v>
      </c>
      <c r="D9911" s="4" t="s">
        <v>10</v>
      </c>
      <c r="E9911" s="4" t="s">
        <v>13</v>
      </c>
      <c r="F9911" s="4" t="s">
        <v>6</v>
      </c>
    </row>
    <row r="9912" spans="1:19">
      <c r="A9912" t="n">
        <v>76216</v>
      </c>
      <c r="B9912" s="66" t="n">
        <v>39</v>
      </c>
      <c r="C9912" s="7" t="n">
        <v>10</v>
      </c>
      <c r="D9912" s="7" t="n">
        <v>65533</v>
      </c>
      <c r="E9912" s="7" t="n">
        <v>204</v>
      </c>
      <c r="F9912" s="7" t="s">
        <v>662</v>
      </c>
    </row>
    <row r="9913" spans="1:19">
      <c r="A9913" t="s">
        <v>4</v>
      </c>
      <c r="B9913" s="4" t="s">
        <v>5</v>
      </c>
      <c r="C9913" s="4" t="s">
        <v>10</v>
      </c>
      <c r="D9913" s="4" t="s">
        <v>6</v>
      </c>
      <c r="E9913" s="4" t="s">
        <v>6</v>
      </c>
      <c r="F9913" s="4" t="s">
        <v>6</v>
      </c>
      <c r="G9913" s="4" t="s">
        <v>13</v>
      </c>
      <c r="H9913" s="4" t="s">
        <v>9</v>
      </c>
      <c r="I9913" s="4" t="s">
        <v>24</v>
      </c>
      <c r="J9913" s="4" t="s">
        <v>24</v>
      </c>
      <c r="K9913" s="4" t="s">
        <v>24</v>
      </c>
      <c r="L9913" s="4" t="s">
        <v>24</v>
      </c>
      <c r="M9913" s="4" t="s">
        <v>24</v>
      </c>
      <c r="N9913" s="4" t="s">
        <v>24</v>
      </c>
      <c r="O9913" s="4" t="s">
        <v>24</v>
      </c>
      <c r="P9913" s="4" t="s">
        <v>6</v>
      </c>
      <c r="Q9913" s="4" t="s">
        <v>6</v>
      </c>
      <c r="R9913" s="4" t="s">
        <v>9</v>
      </c>
      <c r="S9913" s="4" t="s">
        <v>13</v>
      </c>
      <c r="T9913" s="4" t="s">
        <v>9</v>
      </c>
      <c r="U9913" s="4" t="s">
        <v>9</v>
      </c>
      <c r="V9913" s="4" t="s">
        <v>10</v>
      </c>
    </row>
    <row r="9914" spans="1:19">
      <c r="A9914" t="n">
        <v>76240</v>
      </c>
      <c r="B9914" s="34" t="n">
        <v>19</v>
      </c>
      <c r="C9914" s="7" t="n">
        <v>7032</v>
      </c>
      <c r="D9914" s="7" t="s">
        <v>57</v>
      </c>
      <c r="E9914" s="7" t="s">
        <v>58</v>
      </c>
      <c r="F9914" s="7" t="s">
        <v>12</v>
      </c>
      <c r="G9914" s="7" t="n">
        <v>0</v>
      </c>
      <c r="H9914" s="7" t="n">
        <v>1</v>
      </c>
      <c r="I9914" s="7" t="n">
        <v>0</v>
      </c>
      <c r="J9914" s="7" t="n">
        <v>0</v>
      </c>
      <c r="K9914" s="7" t="n">
        <v>0</v>
      </c>
      <c r="L9914" s="7" t="n">
        <v>0</v>
      </c>
      <c r="M9914" s="7" t="n">
        <v>1</v>
      </c>
      <c r="N9914" s="7" t="n">
        <v>1.60000002384186</v>
      </c>
      <c r="O9914" s="7" t="n">
        <v>0.0900000035762787</v>
      </c>
      <c r="P9914" s="7" t="s">
        <v>12</v>
      </c>
      <c r="Q9914" s="7" t="s">
        <v>12</v>
      </c>
      <c r="R9914" s="7" t="n">
        <v>-1</v>
      </c>
      <c r="S9914" s="7" t="n">
        <v>0</v>
      </c>
      <c r="T9914" s="7" t="n">
        <v>0</v>
      </c>
      <c r="U9914" s="7" t="n">
        <v>0</v>
      </c>
      <c r="V9914" s="7" t="n">
        <v>0</v>
      </c>
    </row>
    <row r="9915" spans="1:19">
      <c r="A9915" t="s">
        <v>4</v>
      </c>
      <c r="B9915" s="4" t="s">
        <v>5</v>
      </c>
      <c r="C9915" s="4" t="s">
        <v>10</v>
      </c>
      <c r="D9915" s="4" t="s">
        <v>6</v>
      </c>
      <c r="E9915" s="4" t="s">
        <v>6</v>
      </c>
      <c r="F9915" s="4" t="s">
        <v>6</v>
      </c>
      <c r="G9915" s="4" t="s">
        <v>13</v>
      </c>
      <c r="H9915" s="4" t="s">
        <v>9</v>
      </c>
      <c r="I9915" s="4" t="s">
        <v>24</v>
      </c>
      <c r="J9915" s="4" t="s">
        <v>24</v>
      </c>
      <c r="K9915" s="4" t="s">
        <v>24</v>
      </c>
      <c r="L9915" s="4" t="s">
        <v>24</v>
      </c>
      <c r="M9915" s="4" t="s">
        <v>24</v>
      </c>
      <c r="N9915" s="4" t="s">
        <v>24</v>
      </c>
      <c r="O9915" s="4" t="s">
        <v>24</v>
      </c>
      <c r="P9915" s="4" t="s">
        <v>6</v>
      </c>
      <c r="Q9915" s="4" t="s">
        <v>6</v>
      </c>
      <c r="R9915" s="4" t="s">
        <v>9</v>
      </c>
      <c r="S9915" s="4" t="s">
        <v>13</v>
      </c>
      <c r="T9915" s="4" t="s">
        <v>9</v>
      </c>
      <c r="U9915" s="4" t="s">
        <v>9</v>
      </c>
      <c r="V9915" s="4" t="s">
        <v>10</v>
      </c>
    </row>
    <row r="9916" spans="1:19">
      <c r="A9916" t="n">
        <v>76310</v>
      </c>
      <c r="B9916" s="34" t="n">
        <v>19</v>
      </c>
      <c r="C9916" s="7" t="n">
        <v>11</v>
      </c>
      <c r="D9916" s="7" t="s">
        <v>405</v>
      </c>
      <c r="E9916" s="7" t="s">
        <v>406</v>
      </c>
      <c r="F9916" s="7" t="s">
        <v>12</v>
      </c>
      <c r="G9916" s="7" t="n">
        <v>0</v>
      </c>
      <c r="H9916" s="7" t="n">
        <v>1</v>
      </c>
      <c r="I9916" s="7" t="n">
        <v>0</v>
      </c>
      <c r="J9916" s="7" t="n">
        <v>0</v>
      </c>
      <c r="K9916" s="7" t="n">
        <v>0</v>
      </c>
      <c r="L9916" s="7" t="n">
        <v>0</v>
      </c>
      <c r="M9916" s="7" t="n">
        <v>1</v>
      </c>
      <c r="N9916" s="7" t="n">
        <v>1.60000002384186</v>
      </c>
      <c r="O9916" s="7" t="n">
        <v>0.0900000035762787</v>
      </c>
      <c r="P9916" s="7" t="s">
        <v>12</v>
      </c>
      <c r="Q9916" s="7" t="s">
        <v>12</v>
      </c>
      <c r="R9916" s="7" t="n">
        <v>-1</v>
      </c>
      <c r="S9916" s="7" t="n">
        <v>0</v>
      </c>
      <c r="T9916" s="7" t="n">
        <v>0</v>
      </c>
      <c r="U9916" s="7" t="n">
        <v>0</v>
      </c>
      <c r="V9916" s="7" t="n">
        <v>0</v>
      </c>
    </row>
    <row r="9917" spans="1:19">
      <c r="A9917" t="s">
        <v>4</v>
      </c>
      <c r="B9917" s="4" t="s">
        <v>5</v>
      </c>
      <c r="C9917" s="4" t="s">
        <v>10</v>
      </c>
      <c r="D9917" s="4" t="s">
        <v>6</v>
      </c>
      <c r="E9917" s="4" t="s">
        <v>6</v>
      </c>
      <c r="F9917" s="4" t="s">
        <v>6</v>
      </c>
      <c r="G9917" s="4" t="s">
        <v>13</v>
      </c>
      <c r="H9917" s="4" t="s">
        <v>9</v>
      </c>
      <c r="I9917" s="4" t="s">
        <v>24</v>
      </c>
      <c r="J9917" s="4" t="s">
        <v>24</v>
      </c>
      <c r="K9917" s="4" t="s">
        <v>24</v>
      </c>
      <c r="L9917" s="4" t="s">
        <v>24</v>
      </c>
      <c r="M9917" s="4" t="s">
        <v>24</v>
      </c>
      <c r="N9917" s="4" t="s">
        <v>24</v>
      </c>
      <c r="O9917" s="4" t="s">
        <v>24</v>
      </c>
      <c r="P9917" s="4" t="s">
        <v>6</v>
      </c>
      <c r="Q9917" s="4" t="s">
        <v>6</v>
      </c>
      <c r="R9917" s="4" t="s">
        <v>9</v>
      </c>
      <c r="S9917" s="4" t="s">
        <v>13</v>
      </c>
      <c r="T9917" s="4" t="s">
        <v>9</v>
      </c>
      <c r="U9917" s="4" t="s">
        <v>9</v>
      </c>
      <c r="V9917" s="4" t="s">
        <v>10</v>
      </c>
    </row>
    <row r="9918" spans="1:19">
      <c r="A9918" t="n">
        <v>76389</v>
      </c>
      <c r="B9918" s="34" t="n">
        <v>19</v>
      </c>
      <c r="C9918" s="7" t="n">
        <v>7014</v>
      </c>
      <c r="D9918" s="7" t="s">
        <v>407</v>
      </c>
      <c r="E9918" s="7" t="s">
        <v>408</v>
      </c>
      <c r="F9918" s="7" t="s">
        <v>12</v>
      </c>
      <c r="G9918" s="7" t="n">
        <v>0</v>
      </c>
      <c r="H9918" s="7" t="n">
        <v>1</v>
      </c>
      <c r="I9918" s="7" t="n">
        <v>0</v>
      </c>
      <c r="J9918" s="7" t="n">
        <v>0</v>
      </c>
      <c r="K9918" s="7" t="n">
        <v>0</v>
      </c>
      <c r="L9918" s="7" t="n">
        <v>0</v>
      </c>
      <c r="M9918" s="7" t="n">
        <v>1</v>
      </c>
      <c r="N9918" s="7" t="n">
        <v>1.60000002384186</v>
      </c>
      <c r="O9918" s="7" t="n">
        <v>0.0900000035762787</v>
      </c>
      <c r="P9918" s="7" t="s">
        <v>12</v>
      </c>
      <c r="Q9918" s="7" t="s">
        <v>12</v>
      </c>
      <c r="R9918" s="7" t="n">
        <v>-1</v>
      </c>
      <c r="S9918" s="7" t="n">
        <v>0</v>
      </c>
      <c r="T9918" s="7" t="n">
        <v>0</v>
      </c>
      <c r="U9918" s="7" t="n">
        <v>0</v>
      </c>
      <c r="V9918" s="7" t="n">
        <v>0</v>
      </c>
    </row>
    <row r="9919" spans="1:19">
      <c r="A9919" t="s">
        <v>4</v>
      </c>
      <c r="B9919" s="4" t="s">
        <v>5</v>
      </c>
      <c r="C9919" s="4" t="s">
        <v>10</v>
      </c>
      <c r="D9919" s="4" t="s">
        <v>6</v>
      </c>
      <c r="E9919" s="4" t="s">
        <v>6</v>
      </c>
      <c r="F9919" s="4" t="s">
        <v>6</v>
      </c>
      <c r="G9919" s="4" t="s">
        <v>13</v>
      </c>
      <c r="H9919" s="4" t="s">
        <v>9</v>
      </c>
      <c r="I9919" s="4" t="s">
        <v>24</v>
      </c>
      <c r="J9919" s="4" t="s">
        <v>24</v>
      </c>
      <c r="K9919" s="4" t="s">
        <v>24</v>
      </c>
      <c r="L9919" s="4" t="s">
        <v>24</v>
      </c>
      <c r="M9919" s="4" t="s">
        <v>24</v>
      </c>
      <c r="N9919" s="4" t="s">
        <v>24</v>
      </c>
      <c r="O9919" s="4" t="s">
        <v>24</v>
      </c>
      <c r="P9919" s="4" t="s">
        <v>6</v>
      </c>
      <c r="Q9919" s="4" t="s">
        <v>6</v>
      </c>
      <c r="R9919" s="4" t="s">
        <v>9</v>
      </c>
      <c r="S9919" s="4" t="s">
        <v>13</v>
      </c>
      <c r="T9919" s="4" t="s">
        <v>9</v>
      </c>
      <c r="U9919" s="4" t="s">
        <v>9</v>
      </c>
      <c r="V9919" s="4" t="s">
        <v>10</v>
      </c>
    </row>
    <row r="9920" spans="1:19">
      <c r="A9920" t="n">
        <v>76465</v>
      </c>
      <c r="B9920" s="34" t="n">
        <v>19</v>
      </c>
      <c r="C9920" s="7" t="n">
        <v>5259</v>
      </c>
      <c r="D9920" s="7" t="s">
        <v>409</v>
      </c>
      <c r="E9920" s="7" t="s">
        <v>410</v>
      </c>
      <c r="F9920" s="7" t="s">
        <v>12</v>
      </c>
      <c r="G9920" s="7" t="n">
        <v>0</v>
      </c>
      <c r="H9920" s="7" t="n">
        <v>1</v>
      </c>
      <c r="I9920" s="7" t="n">
        <v>0</v>
      </c>
      <c r="J9920" s="7" t="n">
        <v>0</v>
      </c>
      <c r="K9920" s="7" t="n">
        <v>0</v>
      </c>
      <c r="L9920" s="7" t="n">
        <v>0</v>
      </c>
      <c r="M9920" s="7" t="n">
        <v>1</v>
      </c>
      <c r="N9920" s="7" t="n">
        <v>1.60000002384186</v>
      </c>
      <c r="O9920" s="7" t="n">
        <v>0.0900000035762787</v>
      </c>
      <c r="P9920" s="7" t="s">
        <v>12</v>
      </c>
      <c r="Q9920" s="7" t="s">
        <v>12</v>
      </c>
      <c r="R9920" s="7" t="n">
        <v>-1</v>
      </c>
      <c r="S9920" s="7" t="n">
        <v>0</v>
      </c>
      <c r="T9920" s="7" t="n">
        <v>0</v>
      </c>
      <c r="U9920" s="7" t="n">
        <v>0</v>
      </c>
      <c r="V9920" s="7" t="n">
        <v>0</v>
      </c>
    </row>
    <row r="9921" spans="1:22">
      <c r="A9921" t="s">
        <v>4</v>
      </c>
      <c r="B9921" s="4" t="s">
        <v>5</v>
      </c>
      <c r="C9921" s="4" t="s">
        <v>10</v>
      </c>
      <c r="D9921" s="4" t="s">
        <v>6</v>
      </c>
      <c r="E9921" s="4" t="s">
        <v>6</v>
      </c>
      <c r="F9921" s="4" t="s">
        <v>6</v>
      </c>
      <c r="G9921" s="4" t="s">
        <v>13</v>
      </c>
      <c r="H9921" s="4" t="s">
        <v>9</v>
      </c>
      <c r="I9921" s="4" t="s">
        <v>24</v>
      </c>
      <c r="J9921" s="4" t="s">
        <v>24</v>
      </c>
      <c r="K9921" s="4" t="s">
        <v>24</v>
      </c>
      <c r="L9921" s="4" t="s">
        <v>24</v>
      </c>
      <c r="M9921" s="4" t="s">
        <v>24</v>
      </c>
      <c r="N9921" s="4" t="s">
        <v>24</v>
      </c>
      <c r="O9921" s="4" t="s">
        <v>24</v>
      </c>
      <c r="P9921" s="4" t="s">
        <v>6</v>
      </c>
      <c r="Q9921" s="4" t="s">
        <v>6</v>
      </c>
      <c r="R9921" s="4" t="s">
        <v>9</v>
      </c>
      <c r="S9921" s="4" t="s">
        <v>13</v>
      </c>
      <c r="T9921" s="4" t="s">
        <v>9</v>
      </c>
      <c r="U9921" s="4" t="s">
        <v>9</v>
      </c>
      <c r="V9921" s="4" t="s">
        <v>10</v>
      </c>
    </row>
    <row r="9922" spans="1:22">
      <c r="A9922" t="n">
        <v>76547</v>
      </c>
      <c r="B9922" s="34" t="n">
        <v>19</v>
      </c>
      <c r="C9922" s="7" t="n">
        <v>1560</v>
      </c>
      <c r="D9922" s="7" t="s">
        <v>411</v>
      </c>
      <c r="E9922" s="7" t="s">
        <v>412</v>
      </c>
      <c r="F9922" s="7" t="s">
        <v>12</v>
      </c>
      <c r="G9922" s="7" t="n">
        <v>0</v>
      </c>
      <c r="H9922" s="7" t="n">
        <v>1</v>
      </c>
      <c r="I9922" s="7" t="n">
        <v>0</v>
      </c>
      <c r="J9922" s="7" t="n">
        <v>0</v>
      </c>
      <c r="K9922" s="7" t="n">
        <v>0</v>
      </c>
      <c r="L9922" s="7" t="n">
        <v>0</v>
      </c>
      <c r="M9922" s="7" t="n">
        <v>1</v>
      </c>
      <c r="N9922" s="7" t="n">
        <v>1.60000002384186</v>
      </c>
      <c r="O9922" s="7" t="n">
        <v>0.0900000035762787</v>
      </c>
      <c r="P9922" s="7" t="s">
        <v>18</v>
      </c>
      <c r="Q9922" s="7" t="s">
        <v>12</v>
      </c>
      <c r="R9922" s="7" t="n">
        <v>-1</v>
      </c>
      <c r="S9922" s="7" t="n">
        <v>0</v>
      </c>
      <c r="T9922" s="7" t="n">
        <v>0</v>
      </c>
      <c r="U9922" s="7" t="n">
        <v>0</v>
      </c>
      <c r="V9922" s="7" t="n">
        <v>0</v>
      </c>
    </row>
    <row r="9923" spans="1:22">
      <c r="A9923" t="s">
        <v>4</v>
      </c>
      <c r="B9923" s="4" t="s">
        <v>5</v>
      </c>
      <c r="C9923" s="4" t="s">
        <v>10</v>
      </c>
      <c r="D9923" s="4" t="s">
        <v>6</v>
      </c>
      <c r="E9923" s="4" t="s">
        <v>6</v>
      </c>
      <c r="F9923" s="4" t="s">
        <v>6</v>
      </c>
      <c r="G9923" s="4" t="s">
        <v>13</v>
      </c>
      <c r="H9923" s="4" t="s">
        <v>9</v>
      </c>
      <c r="I9923" s="4" t="s">
        <v>24</v>
      </c>
      <c r="J9923" s="4" t="s">
        <v>24</v>
      </c>
      <c r="K9923" s="4" t="s">
        <v>24</v>
      </c>
      <c r="L9923" s="4" t="s">
        <v>24</v>
      </c>
      <c r="M9923" s="4" t="s">
        <v>24</v>
      </c>
      <c r="N9923" s="4" t="s">
        <v>24</v>
      </c>
      <c r="O9923" s="4" t="s">
        <v>24</v>
      </c>
      <c r="P9923" s="4" t="s">
        <v>6</v>
      </c>
      <c r="Q9923" s="4" t="s">
        <v>6</v>
      </c>
      <c r="R9923" s="4" t="s">
        <v>9</v>
      </c>
      <c r="S9923" s="4" t="s">
        <v>13</v>
      </c>
      <c r="T9923" s="4" t="s">
        <v>9</v>
      </c>
      <c r="U9923" s="4" t="s">
        <v>9</v>
      </c>
      <c r="V9923" s="4" t="s">
        <v>10</v>
      </c>
    </row>
    <row r="9924" spans="1:22">
      <c r="A9924" t="n">
        <v>76636</v>
      </c>
      <c r="B9924" s="34" t="n">
        <v>19</v>
      </c>
      <c r="C9924" s="7" t="n">
        <v>7033</v>
      </c>
      <c r="D9924" s="7" t="s">
        <v>420</v>
      </c>
      <c r="E9924" s="7" t="s">
        <v>421</v>
      </c>
      <c r="F9924" s="7" t="s">
        <v>12</v>
      </c>
      <c r="G9924" s="7" t="n">
        <v>0</v>
      </c>
      <c r="H9924" s="7" t="n">
        <v>1</v>
      </c>
      <c r="I9924" s="7" t="n">
        <v>0</v>
      </c>
      <c r="J9924" s="7" t="n">
        <v>0</v>
      </c>
      <c r="K9924" s="7" t="n">
        <v>0</v>
      </c>
      <c r="L9924" s="7" t="n">
        <v>0</v>
      </c>
      <c r="M9924" s="7" t="n">
        <v>1</v>
      </c>
      <c r="N9924" s="7" t="n">
        <v>1.60000002384186</v>
      </c>
      <c r="O9924" s="7" t="n">
        <v>0.0900000035762787</v>
      </c>
      <c r="P9924" s="7" t="s">
        <v>12</v>
      </c>
      <c r="Q9924" s="7" t="s">
        <v>12</v>
      </c>
      <c r="R9924" s="7" t="n">
        <v>-1</v>
      </c>
      <c r="S9924" s="7" t="n">
        <v>0</v>
      </c>
      <c r="T9924" s="7" t="n">
        <v>0</v>
      </c>
      <c r="U9924" s="7" t="n">
        <v>0</v>
      </c>
      <c r="V9924" s="7" t="n">
        <v>0</v>
      </c>
    </row>
    <row r="9925" spans="1:22">
      <c r="A9925" t="s">
        <v>4</v>
      </c>
      <c r="B9925" s="4" t="s">
        <v>5</v>
      </c>
      <c r="C9925" s="4" t="s">
        <v>10</v>
      </c>
      <c r="D9925" s="4" t="s">
        <v>6</v>
      </c>
      <c r="E9925" s="4" t="s">
        <v>6</v>
      </c>
      <c r="F9925" s="4" t="s">
        <v>6</v>
      </c>
      <c r="G9925" s="4" t="s">
        <v>13</v>
      </c>
      <c r="H9925" s="4" t="s">
        <v>9</v>
      </c>
      <c r="I9925" s="4" t="s">
        <v>24</v>
      </c>
      <c r="J9925" s="4" t="s">
        <v>24</v>
      </c>
      <c r="K9925" s="4" t="s">
        <v>24</v>
      </c>
      <c r="L9925" s="4" t="s">
        <v>24</v>
      </c>
      <c r="M9925" s="4" t="s">
        <v>24</v>
      </c>
      <c r="N9925" s="4" t="s">
        <v>24</v>
      </c>
      <c r="O9925" s="4" t="s">
        <v>24</v>
      </c>
      <c r="P9925" s="4" t="s">
        <v>6</v>
      </c>
      <c r="Q9925" s="4" t="s">
        <v>6</v>
      </c>
      <c r="R9925" s="4" t="s">
        <v>9</v>
      </c>
      <c r="S9925" s="4" t="s">
        <v>13</v>
      </c>
      <c r="T9925" s="4" t="s">
        <v>9</v>
      </c>
      <c r="U9925" s="4" t="s">
        <v>9</v>
      </c>
      <c r="V9925" s="4" t="s">
        <v>10</v>
      </c>
    </row>
    <row r="9926" spans="1:22">
      <c r="A9926" t="n">
        <v>76707</v>
      </c>
      <c r="B9926" s="34" t="n">
        <v>19</v>
      </c>
      <c r="C9926" s="7" t="n">
        <v>1561</v>
      </c>
      <c r="D9926" s="7" t="s">
        <v>413</v>
      </c>
      <c r="E9926" s="7" t="s">
        <v>414</v>
      </c>
      <c r="F9926" s="7" t="s">
        <v>12</v>
      </c>
      <c r="G9926" s="7" t="n">
        <v>0</v>
      </c>
      <c r="H9926" s="7" t="n">
        <v>1</v>
      </c>
      <c r="I9926" s="7" t="n">
        <v>0</v>
      </c>
      <c r="J9926" s="7" t="n">
        <v>0</v>
      </c>
      <c r="K9926" s="7" t="n">
        <v>0</v>
      </c>
      <c r="L9926" s="7" t="n">
        <v>0</v>
      </c>
      <c r="M9926" s="7" t="n">
        <v>1</v>
      </c>
      <c r="N9926" s="7" t="n">
        <v>1.60000002384186</v>
      </c>
      <c r="O9926" s="7" t="n">
        <v>0.0900000035762787</v>
      </c>
      <c r="P9926" s="7" t="s">
        <v>415</v>
      </c>
      <c r="Q9926" s="7" t="s">
        <v>12</v>
      </c>
      <c r="R9926" s="7" t="n">
        <v>-1</v>
      </c>
      <c r="S9926" s="7" t="n">
        <v>0</v>
      </c>
      <c r="T9926" s="7" t="n">
        <v>0</v>
      </c>
      <c r="U9926" s="7" t="n">
        <v>0</v>
      </c>
      <c r="V9926" s="7" t="n">
        <v>0</v>
      </c>
    </row>
    <row r="9927" spans="1:22">
      <c r="A9927" t="s">
        <v>4</v>
      </c>
      <c r="B9927" s="4" t="s">
        <v>5</v>
      </c>
      <c r="C9927" s="4" t="s">
        <v>10</v>
      </c>
      <c r="D9927" s="4" t="s">
        <v>6</v>
      </c>
      <c r="E9927" s="4" t="s">
        <v>6</v>
      </c>
      <c r="F9927" s="4" t="s">
        <v>6</v>
      </c>
      <c r="G9927" s="4" t="s">
        <v>13</v>
      </c>
      <c r="H9927" s="4" t="s">
        <v>9</v>
      </c>
      <c r="I9927" s="4" t="s">
        <v>24</v>
      </c>
      <c r="J9927" s="4" t="s">
        <v>24</v>
      </c>
      <c r="K9927" s="4" t="s">
        <v>24</v>
      </c>
      <c r="L9927" s="4" t="s">
        <v>24</v>
      </c>
      <c r="M9927" s="4" t="s">
        <v>24</v>
      </c>
      <c r="N9927" s="4" t="s">
        <v>24</v>
      </c>
      <c r="O9927" s="4" t="s">
        <v>24</v>
      </c>
      <c r="P9927" s="4" t="s">
        <v>6</v>
      </c>
      <c r="Q9927" s="4" t="s">
        <v>6</v>
      </c>
      <c r="R9927" s="4" t="s">
        <v>9</v>
      </c>
      <c r="S9927" s="4" t="s">
        <v>13</v>
      </c>
      <c r="T9927" s="4" t="s">
        <v>9</v>
      </c>
      <c r="U9927" s="4" t="s">
        <v>9</v>
      </c>
      <c r="V9927" s="4" t="s">
        <v>10</v>
      </c>
    </row>
    <row r="9928" spans="1:22">
      <c r="A9928" t="n">
        <v>76783</v>
      </c>
      <c r="B9928" s="34" t="n">
        <v>19</v>
      </c>
      <c r="C9928" s="7" t="n">
        <v>1562</v>
      </c>
      <c r="D9928" s="7" t="s">
        <v>413</v>
      </c>
      <c r="E9928" s="7" t="s">
        <v>414</v>
      </c>
      <c r="F9928" s="7" t="s">
        <v>12</v>
      </c>
      <c r="G9928" s="7" t="n">
        <v>0</v>
      </c>
      <c r="H9928" s="7" t="n">
        <v>1</v>
      </c>
      <c r="I9928" s="7" t="n">
        <v>0</v>
      </c>
      <c r="J9928" s="7" t="n">
        <v>0</v>
      </c>
      <c r="K9928" s="7" t="n">
        <v>0</v>
      </c>
      <c r="L9928" s="7" t="n">
        <v>0</v>
      </c>
      <c r="M9928" s="7" t="n">
        <v>1</v>
      </c>
      <c r="N9928" s="7" t="n">
        <v>1.60000002384186</v>
      </c>
      <c r="O9928" s="7" t="n">
        <v>0.0900000035762787</v>
      </c>
      <c r="P9928" s="7" t="s">
        <v>415</v>
      </c>
      <c r="Q9928" s="7" t="s">
        <v>12</v>
      </c>
      <c r="R9928" s="7" t="n">
        <v>-1</v>
      </c>
      <c r="S9928" s="7" t="n">
        <v>0</v>
      </c>
      <c r="T9928" s="7" t="n">
        <v>0</v>
      </c>
      <c r="U9928" s="7" t="n">
        <v>0</v>
      </c>
      <c r="V9928" s="7" t="n">
        <v>0</v>
      </c>
    </row>
    <row r="9929" spans="1:22">
      <c r="A9929" t="s">
        <v>4</v>
      </c>
      <c r="B9929" s="4" t="s">
        <v>5</v>
      </c>
      <c r="C9929" s="4" t="s">
        <v>10</v>
      </c>
      <c r="D9929" s="4" t="s">
        <v>6</v>
      </c>
      <c r="E9929" s="4" t="s">
        <v>6</v>
      </c>
      <c r="F9929" s="4" t="s">
        <v>6</v>
      </c>
      <c r="G9929" s="4" t="s">
        <v>13</v>
      </c>
      <c r="H9929" s="4" t="s">
        <v>9</v>
      </c>
      <c r="I9929" s="4" t="s">
        <v>24</v>
      </c>
      <c r="J9929" s="4" t="s">
        <v>24</v>
      </c>
      <c r="K9929" s="4" t="s">
        <v>24</v>
      </c>
      <c r="L9929" s="4" t="s">
        <v>24</v>
      </c>
      <c r="M9929" s="4" t="s">
        <v>24</v>
      </c>
      <c r="N9929" s="4" t="s">
        <v>24</v>
      </c>
      <c r="O9929" s="4" t="s">
        <v>24</v>
      </c>
      <c r="P9929" s="4" t="s">
        <v>6</v>
      </c>
      <c r="Q9929" s="4" t="s">
        <v>6</v>
      </c>
      <c r="R9929" s="4" t="s">
        <v>9</v>
      </c>
      <c r="S9929" s="4" t="s">
        <v>13</v>
      </c>
      <c r="T9929" s="4" t="s">
        <v>9</v>
      </c>
      <c r="U9929" s="4" t="s">
        <v>9</v>
      </c>
      <c r="V9929" s="4" t="s">
        <v>10</v>
      </c>
    </row>
    <row r="9930" spans="1:22">
      <c r="A9930" t="n">
        <v>76859</v>
      </c>
      <c r="B9930" s="34" t="n">
        <v>19</v>
      </c>
      <c r="C9930" s="7" t="n">
        <v>1570</v>
      </c>
      <c r="D9930" s="7" t="s">
        <v>416</v>
      </c>
      <c r="E9930" s="7" t="s">
        <v>417</v>
      </c>
      <c r="F9930" s="7" t="s">
        <v>12</v>
      </c>
      <c r="G9930" s="7" t="n">
        <v>0</v>
      </c>
      <c r="H9930" s="7" t="n">
        <v>1</v>
      </c>
      <c r="I9930" s="7" t="n">
        <v>0</v>
      </c>
      <c r="J9930" s="7" t="n">
        <v>0</v>
      </c>
      <c r="K9930" s="7" t="n">
        <v>0</v>
      </c>
      <c r="L9930" s="7" t="n">
        <v>0</v>
      </c>
      <c r="M9930" s="7" t="n">
        <v>1</v>
      </c>
      <c r="N9930" s="7" t="n">
        <v>1.60000002384186</v>
      </c>
      <c r="O9930" s="7" t="n">
        <v>0.0900000035762787</v>
      </c>
      <c r="P9930" s="7" t="s">
        <v>12</v>
      </c>
      <c r="Q9930" s="7" t="s">
        <v>12</v>
      </c>
      <c r="R9930" s="7" t="n">
        <v>-1</v>
      </c>
      <c r="S9930" s="7" t="n">
        <v>0</v>
      </c>
      <c r="T9930" s="7" t="n">
        <v>0</v>
      </c>
      <c r="U9930" s="7" t="n">
        <v>0</v>
      </c>
      <c r="V9930" s="7" t="n">
        <v>0</v>
      </c>
    </row>
    <row r="9931" spans="1:22">
      <c r="A9931" t="s">
        <v>4</v>
      </c>
      <c r="B9931" s="4" t="s">
        <v>5</v>
      </c>
      <c r="C9931" s="4" t="s">
        <v>10</v>
      </c>
      <c r="D9931" s="4" t="s">
        <v>13</v>
      </c>
      <c r="E9931" s="4" t="s">
        <v>13</v>
      </c>
      <c r="F9931" s="4" t="s">
        <v>6</v>
      </c>
    </row>
    <row r="9932" spans="1:22">
      <c r="A9932" t="n">
        <v>76933</v>
      </c>
      <c r="B9932" s="19" t="n">
        <v>20</v>
      </c>
      <c r="C9932" s="7" t="n">
        <v>0</v>
      </c>
      <c r="D9932" s="7" t="n">
        <v>3</v>
      </c>
      <c r="E9932" s="7" t="n">
        <v>10</v>
      </c>
      <c r="F9932" s="7" t="s">
        <v>65</v>
      </c>
    </row>
    <row r="9933" spans="1:22">
      <c r="A9933" t="s">
        <v>4</v>
      </c>
      <c r="B9933" s="4" t="s">
        <v>5</v>
      </c>
      <c r="C9933" s="4" t="s">
        <v>10</v>
      </c>
    </row>
    <row r="9934" spans="1:22">
      <c r="A9934" t="n">
        <v>76951</v>
      </c>
      <c r="B9934" s="32" t="n">
        <v>16</v>
      </c>
      <c r="C9934" s="7" t="n">
        <v>0</v>
      </c>
    </row>
    <row r="9935" spans="1:22">
      <c r="A9935" t="s">
        <v>4</v>
      </c>
      <c r="B9935" s="4" t="s">
        <v>5</v>
      </c>
      <c r="C9935" s="4" t="s">
        <v>10</v>
      </c>
      <c r="D9935" s="4" t="s">
        <v>13</v>
      </c>
      <c r="E9935" s="4" t="s">
        <v>13</v>
      </c>
      <c r="F9935" s="4" t="s">
        <v>6</v>
      </c>
    </row>
    <row r="9936" spans="1:22">
      <c r="A9936" t="n">
        <v>76954</v>
      </c>
      <c r="B9936" s="19" t="n">
        <v>20</v>
      </c>
      <c r="C9936" s="7" t="n">
        <v>61489</v>
      </c>
      <c r="D9936" s="7" t="n">
        <v>3</v>
      </c>
      <c r="E9936" s="7" t="n">
        <v>10</v>
      </c>
      <c r="F9936" s="7" t="s">
        <v>65</v>
      </c>
    </row>
    <row r="9937" spans="1:22">
      <c r="A9937" t="s">
        <v>4</v>
      </c>
      <c r="B9937" s="4" t="s">
        <v>5</v>
      </c>
      <c r="C9937" s="4" t="s">
        <v>10</v>
      </c>
    </row>
    <row r="9938" spans="1:22">
      <c r="A9938" t="n">
        <v>76972</v>
      </c>
      <c r="B9938" s="32" t="n">
        <v>16</v>
      </c>
      <c r="C9938" s="7" t="n">
        <v>0</v>
      </c>
    </row>
    <row r="9939" spans="1:22">
      <c r="A9939" t="s">
        <v>4</v>
      </c>
      <c r="B9939" s="4" t="s">
        <v>5</v>
      </c>
      <c r="C9939" s="4" t="s">
        <v>10</v>
      </c>
      <c r="D9939" s="4" t="s">
        <v>13</v>
      </c>
      <c r="E9939" s="4" t="s">
        <v>13</v>
      </c>
      <c r="F9939" s="4" t="s">
        <v>6</v>
      </c>
    </row>
    <row r="9940" spans="1:22">
      <c r="A9940" t="n">
        <v>76975</v>
      </c>
      <c r="B9940" s="19" t="n">
        <v>20</v>
      </c>
      <c r="C9940" s="7" t="n">
        <v>61490</v>
      </c>
      <c r="D9940" s="7" t="n">
        <v>3</v>
      </c>
      <c r="E9940" s="7" t="n">
        <v>10</v>
      </c>
      <c r="F9940" s="7" t="s">
        <v>65</v>
      </c>
    </row>
    <row r="9941" spans="1:22">
      <c r="A9941" t="s">
        <v>4</v>
      </c>
      <c r="B9941" s="4" t="s">
        <v>5</v>
      </c>
      <c r="C9941" s="4" t="s">
        <v>10</v>
      </c>
    </row>
    <row r="9942" spans="1:22">
      <c r="A9942" t="n">
        <v>76993</v>
      </c>
      <c r="B9942" s="32" t="n">
        <v>16</v>
      </c>
      <c r="C9942" s="7" t="n">
        <v>0</v>
      </c>
    </row>
    <row r="9943" spans="1:22">
      <c r="A9943" t="s">
        <v>4</v>
      </c>
      <c r="B9943" s="4" t="s">
        <v>5</v>
      </c>
      <c r="C9943" s="4" t="s">
        <v>10</v>
      </c>
      <c r="D9943" s="4" t="s">
        <v>13</v>
      </c>
      <c r="E9943" s="4" t="s">
        <v>13</v>
      </c>
      <c r="F9943" s="4" t="s">
        <v>6</v>
      </c>
    </row>
    <row r="9944" spans="1:22">
      <c r="A9944" t="n">
        <v>76996</v>
      </c>
      <c r="B9944" s="19" t="n">
        <v>20</v>
      </c>
      <c r="C9944" s="7" t="n">
        <v>61488</v>
      </c>
      <c r="D9944" s="7" t="n">
        <v>3</v>
      </c>
      <c r="E9944" s="7" t="n">
        <v>10</v>
      </c>
      <c r="F9944" s="7" t="s">
        <v>65</v>
      </c>
    </row>
    <row r="9945" spans="1:22">
      <c r="A9945" t="s">
        <v>4</v>
      </c>
      <c r="B9945" s="4" t="s">
        <v>5</v>
      </c>
      <c r="C9945" s="4" t="s">
        <v>10</v>
      </c>
    </row>
    <row r="9946" spans="1:22">
      <c r="A9946" t="n">
        <v>77014</v>
      </c>
      <c r="B9946" s="32" t="n">
        <v>16</v>
      </c>
      <c r="C9946" s="7" t="n">
        <v>0</v>
      </c>
    </row>
    <row r="9947" spans="1:22">
      <c r="A9947" t="s">
        <v>4</v>
      </c>
      <c r="B9947" s="4" t="s">
        <v>5</v>
      </c>
      <c r="C9947" s="4" t="s">
        <v>10</v>
      </c>
      <c r="D9947" s="4" t="s">
        <v>13</v>
      </c>
      <c r="E9947" s="4" t="s">
        <v>13</v>
      </c>
      <c r="F9947" s="4" t="s">
        <v>6</v>
      </c>
    </row>
    <row r="9948" spans="1:22">
      <c r="A9948" t="n">
        <v>77017</v>
      </c>
      <c r="B9948" s="19" t="n">
        <v>20</v>
      </c>
      <c r="C9948" s="7" t="n">
        <v>7032</v>
      </c>
      <c r="D9948" s="7" t="n">
        <v>3</v>
      </c>
      <c r="E9948" s="7" t="n">
        <v>10</v>
      </c>
      <c r="F9948" s="7" t="s">
        <v>65</v>
      </c>
    </row>
    <row r="9949" spans="1:22">
      <c r="A9949" t="s">
        <v>4</v>
      </c>
      <c r="B9949" s="4" t="s">
        <v>5</v>
      </c>
      <c r="C9949" s="4" t="s">
        <v>10</v>
      </c>
    </row>
    <row r="9950" spans="1:22">
      <c r="A9950" t="n">
        <v>77035</v>
      </c>
      <c r="B9950" s="32" t="n">
        <v>16</v>
      </c>
      <c r="C9950" s="7" t="n">
        <v>0</v>
      </c>
    </row>
    <row r="9951" spans="1:22">
      <c r="A9951" t="s">
        <v>4</v>
      </c>
      <c r="B9951" s="4" t="s">
        <v>5</v>
      </c>
      <c r="C9951" s="4" t="s">
        <v>10</v>
      </c>
      <c r="D9951" s="4" t="s">
        <v>13</v>
      </c>
      <c r="E9951" s="4" t="s">
        <v>13</v>
      </c>
      <c r="F9951" s="4" t="s">
        <v>6</v>
      </c>
    </row>
    <row r="9952" spans="1:22">
      <c r="A9952" t="n">
        <v>77038</v>
      </c>
      <c r="B9952" s="19" t="n">
        <v>20</v>
      </c>
      <c r="C9952" s="7" t="n">
        <v>5</v>
      </c>
      <c r="D9952" s="7" t="n">
        <v>3</v>
      </c>
      <c r="E9952" s="7" t="n">
        <v>10</v>
      </c>
      <c r="F9952" s="7" t="s">
        <v>65</v>
      </c>
    </row>
    <row r="9953" spans="1:6">
      <c r="A9953" t="s">
        <v>4</v>
      </c>
      <c r="B9953" s="4" t="s">
        <v>5</v>
      </c>
      <c r="C9953" s="4" t="s">
        <v>10</v>
      </c>
    </row>
    <row r="9954" spans="1:6">
      <c r="A9954" t="n">
        <v>77056</v>
      </c>
      <c r="B9954" s="32" t="n">
        <v>16</v>
      </c>
      <c r="C9954" s="7" t="n">
        <v>0</v>
      </c>
    </row>
    <row r="9955" spans="1:6">
      <c r="A9955" t="s">
        <v>4</v>
      </c>
      <c r="B9955" s="4" t="s">
        <v>5</v>
      </c>
      <c r="C9955" s="4" t="s">
        <v>10</v>
      </c>
      <c r="D9955" s="4" t="s">
        <v>13</v>
      </c>
      <c r="E9955" s="4" t="s">
        <v>13</v>
      </c>
      <c r="F9955" s="4" t="s">
        <v>6</v>
      </c>
    </row>
    <row r="9956" spans="1:6">
      <c r="A9956" t="n">
        <v>77059</v>
      </c>
      <c r="B9956" s="19" t="n">
        <v>20</v>
      </c>
      <c r="C9956" s="7" t="n">
        <v>3</v>
      </c>
      <c r="D9956" s="7" t="n">
        <v>3</v>
      </c>
      <c r="E9956" s="7" t="n">
        <v>10</v>
      </c>
      <c r="F9956" s="7" t="s">
        <v>65</v>
      </c>
    </row>
    <row r="9957" spans="1:6">
      <c r="A9957" t="s">
        <v>4</v>
      </c>
      <c r="B9957" s="4" t="s">
        <v>5</v>
      </c>
      <c r="C9957" s="4" t="s">
        <v>10</v>
      </c>
    </row>
    <row r="9958" spans="1:6">
      <c r="A9958" t="n">
        <v>77077</v>
      </c>
      <c r="B9958" s="32" t="n">
        <v>16</v>
      </c>
      <c r="C9958" s="7" t="n">
        <v>0</v>
      </c>
    </row>
    <row r="9959" spans="1:6">
      <c r="A9959" t="s">
        <v>4</v>
      </c>
      <c r="B9959" s="4" t="s">
        <v>5</v>
      </c>
      <c r="C9959" s="4" t="s">
        <v>10</v>
      </c>
      <c r="D9959" s="4" t="s">
        <v>13</v>
      </c>
      <c r="E9959" s="4" t="s">
        <v>13</v>
      </c>
      <c r="F9959" s="4" t="s">
        <v>6</v>
      </c>
    </row>
    <row r="9960" spans="1:6">
      <c r="A9960" t="n">
        <v>77080</v>
      </c>
      <c r="B9960" s="19" t="n">
        <v>20</v>
      </c>
      <c r="C9960" s="7" t="n">
        <v>6</v>
      </c>
      <c r="D9960" s="7" t="n">
        <v>3</v>
      </c>
      <c r="E9960" s="7" t="n">
        <v>10</v>
      </c>
      <c r="F9960" s="7" t="s">
        <v>65</v>
      </c>
    </row>
    <row r="9961" spans="1:6">
      <c r="A9961" t="s">
        <v>4</v>
      </c>
      <c r="B9961" s="4" t="s">
        <v>5</v>
      </c>
      <c r="C9961" s="4" t="s">
        <v>10</v>
      </c>
    </row>
    <row r="9962" spans="1:6">
      <c r="A9962" t="n">
        <v>77098</v>
      </c>
      <c r="B9962" s="32" t="n">
        <v>16</v>
      </c>
      <c r="C9962" s="7" t="n">
        <v>0</v>
      </c>
    </row>
    <row r="9963" spans="1:6">
      <c r="A9963" t="s">
        <v>4</v>
      </c>
      <c r="B9963" s="4" t="s">
        <v>5</v>
      </c>
      <c r="C9963" s="4" t="s">
        <v>10</v>
      </c>
      <c r="D9963" s="4" t="s">
        <v>13</v>
      </c>
      <c r="E9963" s="4" t="s">
        <v>13</v>
      </c>
      <c r="F9963" s="4" t="s">
        <v>6</v>
      </c>
    </row>
    <row r="9964" spans="1:6">
      <c r="A9964" t="n">
        <v>77101</v>
      </c>
      <c r="B9964" s="19" t="n">
        <v>20</v>
      </c>
      <c r="C9964" s="7" t="n">
        <v>29</v>
      </c>
      <c r="D9964" s="7" t="n">
        <v>3</v>
      </c>
      <c r="E9964" s="7" t="n">
        <v>10</v>
      </c>
      <c r="F9964" s="7" t="s">
        <v>65</v>
      </c>
    </row>
    <row r="9965" spans="1:6">
      <c r="A9965" t="s">
        <v>4</v>
      </c>
      <c r="B9965" s="4" t="s">
        <v>5</v>
      </c>
      <c r="C9965" s="4" t="s">
        <v>10</v>
      </c>
    </row>
    <row r="9966" spans="1:6">
      <c r="A9966" t="n">
        <v>77119</v>
      </c>
      <c r="B9966" s="32" t="n">
        <v>16</v>
      </c>
      <c r="C9966" s="7" t="n">
        <v>0</v>
      </c>
    </row>
    <row r="9967" spans="1:6">
      <c r="A9967" t="s">
        <v>4</v>
      </c>
      <c r="B9967" s="4" t="s">
        <v>5</v>
      </c>
      <c r="C9967" s="4" t="s">
        <v>10</v>
      </c>
      <c r="D9967" s="4" t="s">
        <v>13</v>
      </c>
      <c r="E9967" s="4" t="s">
        <v>13</v>
      </c>
      <c r="F9967" s="4" t="s">
        <v>6</v>
      </c>
    </row>
    <row r="9968" spans="1:6">
      <c r="A9968" t="n">
        <v>77122</v>
      </c>
      <c r="B9968" s="19" t="n">
        <v>20</v>
      </c>
      <c r="C9968" s="7" t="n">
        <v>27</v>
      </c>
      <c r="D9968" s="7" t="n">
        <v>3</v>
      </c>
      <c r="E9968" s="7" t="n">
        <v>10</v>
      </c>
      <c r="F9968" s="7" t="s">
        <v>65</v>
      </c>
    </row>
    <row r="9969" spans="1:6">
      <c r="A9969" t="s">
        <v>4</v>
      </c>
      <c r="B9969" s="4" t="s">
        <v>5</v>
      </c>
      <c r="C9969" s="4" t="s">
        <v>10</v>
      </c>
    </row>
    <row r="9970" spans="1:6">
      <c r="A9970" t="n">
        <v>77140</v>
      </c>
      <c r="B9970" s="32" t="n">
        <v>16</v>
      </c>
      <c r="C9970" s="7" t="n">
        <v>0</v>
      </c>
    </row>
    <row r="9971" spans="1:6">
      <c r="A9971" t="s">
        <v>4</v>
      </c>
      <c r="B9971" s="4" t="s">
        <v>5</v>
      </c>
      <c r="C9971" s="4" t="s">
        <v>10</v>
      </c>
      <c r="D9971" s="4" t="s">
        <v>13</v>
      </c>
      <c r="E9971" s="4" t="s">
        <v>13</v>
      </c>
      <c r="F9971" s="4" t="s">
        <v>6</v>
      </c>
    </row>
    <row r="9972" spans="1:6">
      <c r="A9972" t="n">
        <v>77143</v>
      </c>
      <c r="B9972" s="19" t="n">
        <v>20</v>
      </c>
      <c r="C9972" s="7" t="n">
        <v>11</v>
      </c>
      <c r="D9972" s="7" t="n">
        <v>3</v>
      </c>
      <c r="E9972" s="7" t="n">
        <v>10</v>
      </c>
      <c r="F9972" s="7" t="s">
        <v>65</v>
      </c>
    </row>
    <row r="9973" spans="1:6">
      <c r="A9973" t="s">
        <v>4</v>
      </c>
      <c r="B9973" s="4" t="s">
        <v>5</v>
      </c>
      <c r="C9973" s="4" t="s">
        <v>10</v>
      </c>
    </row>
    <row r="9974" spans="1:6">
      <c r="A9974" t="n">
        <v>77161</v>
      </c>
      <c r="B9974" s="32" t="n">
        <v>16</v>
      </c>
      <c r="C9974" s="7" t="n">
        <v>0</v>
      </c>
    </row>
    <row r="9975" spans="1:6">
      <c r="A9975" t="s">
        <v>4</v>
      </c>
      <c r="B9975" s="4" t="s">
        <v>5</v>
      </c>
      <c r="C9975" s="4" t="s">
        <v>10</v>
      </c>
      <c r="D9975" s="4" t="s">
        <v>13</v>
      </c>
      <c r="E9975" s="4" t="s">
        <v>13</v>
      </c>
      <c r="F9975" s="4" t="s">
        <v>6</v>
      </c>
    </row>
    <row r="9976" spans="1:6">
      <c r="A9976" t="n">
        <v>77164</v>
      </c>
      <c r="B9976" s="19" t="n">
        <v>20</v>
      </c>
      <c r="C9976" s="7" t="n">
        <v>7014</v>
      </c>
      <c r="D9976" s="7" t="n">
        <v>3</v>
      </c>
      <c r="E9976" s="7" t="n">
        <v>10</v>
      </c>
      <c r="F9976" s="7" t="s">
        <v>65</v>
      </c>
    </row>
    <row r="9977" spans="1:6">
      <c r="A9977" t="s">
        <v>4</v>
      </c>
      <c r="B9977" s="4" t="s">
        <v>5</v>
      </c>
      <c r="C9977" s="4" t="s">
        <v>10</v>
      </c>
    </row>
    <row r="9978" spans="1:6">
      <c r="A9978" t="n">
        <v>77182</v>
      </c>
      <c r="B9978" s="32" t="n">
        <v>16</v>
      </c>
      <c r="C9978" s="7" t="n">
        <v>0</v>
      </c>
    </row>
    <row r="9979" spans="1:6">
      <c r="A9979" t="s">
        <v>4</v>
      </c>
      <c r="B9979" s="4" t="s">
        <v>5</v>
      </c>
      <c r="C9979" s="4" t="s">
        <v>10</v>
      </c>
      <c r="D9979" s="4" t="s">
        <v>13</v>
      </c>
      <c r="E9979" s="4" t="s">
        <v>13</v>
      </c>
      <c r="F9979" s="4" t="s">
        <v>6</v>
      </c>
    </row>
    <row r="9980" spans="1:6">
      <c r="A9980" t="n">
        <v>77185</v>
      </c>
      <c r="B9980" s="19" t="n">
        <v>20</v>
      </c>
      <c r="C9980" s="7" t="n">
        <v>5259</v>
      </c>
      <c r="D9980" s="7" t="n">
        <v>3</v>
      </c>
      <c r="E9980" s="7" t="n">
        <v>10</v>
      </c>
      <c r="F9980" s="7" t="s">
        <v>65</v>
      </c>
    </row>
    <row r="9981" spans="1:6">
      <c r="A9981" t="s">
        <v>4</v>
      </c>
      <c r="B9981" s="4" t="s">
        <v>5</v>
      </c>
      <c r="C9981" s="4" t="s">
        <v>10</v>
      </c>
    </row>
    <row r="9982" spans="1:6">
      <c r="A9982" t="n">
        <v>77203</v>
      </c>
      <c r="B9982" s="32" t="n">
        <v>16</v>
      </c>
      <c r="C9982" s="7" t="n">
        <v>0</v>
      </c>
    </row>
    <row r="9983" spans="1:6">
      <c r="A9983" t="s">
        <v>4</v>
      </c>
      <c r="B9983" s="4" t="s">
        <v>5</v>
      </c>
      <c r="C9983" s="4" t="s">
        <v>10</v>
      </c>
      <c r="D9983" s="4" t="s">
        <v>13</v>
      </c>
      <c r="E9983" s="4" t="s">
        <v>13</v>
      </c>
      <c r="F9983" s="4" t="s">
        <v>6</v>
      </c>
    </row>
    <row r="9984" spans="1:6">
      <c r="A9984" t="n">
        <v>77206</v>
      </c>
      <c r="B9984" s="19" t="n">
        <v>20</v>
      </c>
      <c r="C9984" s="7" t="n">
        <v>1560</v>
      </c>
      <c r="D9984" s="7" t="n">
        <v>3</v>
      </c>
      <c r="E9984" s="7" t="n">
        <v>10</v>
      </c>
      <c r="F9984" s="7" t="s">
        <v>65</v>
      </c>
    </row>
    <row r="9985" spans="1:6">
      <c r="A9985" t="s">
        <v>4</v>
      </c>
      <c r="B9985" s="4" t="s">
        <v>5</v>
      </c>
      <c r="C9985" s="4" t="s">
        <v>10</v>
      </c>
    </row>
    <row r="9986" spans="1:6">
      <c r="A9986" t="n">
        <v>77224</v>
      </c>
      <c r="B9986" s="32" t="n">
        <v>16</v>
      </c>
      <c r="C9986" s="7" t="n">
        <v>0</v>
      </c>
    </row>
    <row r="9987" spans="1:6">
      <c r="A9987" t="s">
        <v>4</v>
      </c>
      <c r="B9987" s="4" t="s">
        <v>5</v>
      </c>
      <c r="C9987" s="4" t="s">
        <v>10</v>
      </c>
      <c r="D9987" s="4" t="s">
        <v>13</v>
      </c>
      <c r="E9987" s="4" t="s">
        <v>13</v>
      </c>
      <c r="F9987" s="4" t="s">
        <v>6</v>
      </c>
    </row>
    <row r="9988" spans="1:6">
      <c r="A9988" t="n">
        <v>77227</v>
      </c>
      <c r="B9988" s="19" t="n">
        <v>20</v>
      </c>
      <c r="C9988" s="7" t="n">
        <v>7033</v>
      </c>
      <c r="D9988" s="7" t="n">
        <v>3</v>
      </c>
      <c r="E9988" s="7" t="n">
        <v>10</v>
      </c>
      <c r="F9988" s="7" t="s">
        <v>65</v>
      </c>
    </row>
    <row r="9989" spans="1:6">
      <c r="A9989" t="s">
        <v>4</v>
      </c>
      <c r="B9989" s="4" t="s">
        <v>5</v>
      </c>
      <c r="C9989" s="4" t="s">
        <v>10</v>
      </c>
    </row>
    <row r="9990" spans="1:6">
      <c r="A9990" t="n">
        <v>77245</v>
      </c>
      <c r="B9990" s="32" t="n">
        <v>16</v>
      </c>
      <c r="C9990" s="7" t="n">
        <v>0</v>
      </c>
    </row>
    <row r="9991" spans="1:6">
      <c r="A9991" t="s">
        <v>4</v>
      </c>
      <c r="B9991" s="4" t="s">
        <v>5</v>
      </c>
      <c r="C9991" s="4" t="s">
        <v>10</v>
      </c>
      <c r="D9991" s="4" t="s">
        <v>13</v>
      </c>
      <c r="E9991" s="4" t="s">
        <v>13</v>
      </c>
      <c r="F9991" s="4" t="s">
        <v>6</v>
      </c>
    </row>
    <row r="9992" spans="1:6">
      <c r="A9992" t="n">
        <v>77248</v>
      </c>
      <c r="B9992" s="19" t="n">
        <v>20</v>
      </c>
      <c r="C9992" s="7" t="n">
        <v>1561</v>
      </c>
      <c r="D9992" s="7" t="n">
        <v>3</v>
      </c>
      <c r="E9992" s="7" t="n">
        <v>10</v>
      </c>
      <c r="F9992" s="7" t="s">
        <v>65</v>
      </c>
    </row>
    <row r="9993" spans="1:6">
      <c r="A9993" t="s">
        <v>4</v>
      </c>
      <c r="B9993" s="4" t="s">
        <v>5</v>
      </c>
      <c r="C9993" s="4" t="s">
        <v>10</v>
      </c>
    </row>
    <row r="9994" spans="1:6">
      <c r="A9994" t="n">
        <v>77266</v>
      </c>
      <c r="B9994" s="32" t="n">
        <v>16</v>
      </c>
      <c r="C9994" s="7" t="n">
        <v>0</v>
      </c>
    </row>
    <row r="9995" spans="1:6">
      <c r="A9995" t="s">
        <v>4</v>
      </c>
      <c r="B9995" s="4" t="s">
        <v>5</v>
      </c>
      <c r="C9995" s="4" t="s">
        <v>10</v>
      </c>
      <c r="D9995" s="4" t="s">
        <v>13</v>
      </c>
      <c r="E9995" s="4" t="s">
        <v>13</v>
      </c>
      <c r="F9995" s="4" t="s">
        <v>6</v>
      </c>
    </row>
    <row r="9996" spans="1:6">
      <c r="A9996" t="n">
        <v>77269</v>
      </c>
      <c r="B9996" s="19" t="n">
        <v>20</v>
      </c>
      <c r="C9996" s="7" t="n">
        <v>1562</v>
      </c>
      <c r="D9996" s="7" t="n">
        <v>3</v>
      </c>
      <c r="E9996" s="7" t="n">
        <v>10</v>
      </c>
      <c r="F9996" s="7" t="s">
        <v>65</v>
      </c>
    </row>
    <row r="9997" spans="1:6">
      <c r="A9997" t="s">
        <v>4</v>
      </c>
      <c r="B9997" s="4" t="s">
        <v>5</v>
      </c>
      <c r="C9997" s="4" t="s">
        <v>10</v>
      </c>
    </row>
    <row r="9998" spans="1:6">
      <c r="A9998" t="n">
        <v>77287</v>
      </c>
      <c r="B9998" s="32" t="n">
        <v>16</v>
      </c>
      <c r="C9998" s="7" t="n">
        <v>0</v>
      </c>
    </row>
    <row r="9999" spans="1:6">
      <c r="A9999" t="s">
        <v>4</v>
      </c>
      <c r="B9999" s="4" t="s">
        <v>5</v>
      </c>
      <c r="C9999" s="4" t="s">
        <v>10</v>
      </c>
      <c r="D9999" s="4" t="s">
        <v>13</v>
      </c>
      <c r="E9999" s="4" t="s">
        <v>13</v>
      </c>
      <c r="F9999" s="4" t="s">
        <v>6</v>
      </c>
    </row>
    <row r="10000" spans="1:6">
      <c r="A10000" t="n">
        <v>77290</v>
      </c>
      <c r="B10000" s="19" t="n">
        <v>20</v>
      </c>
      <c r="C10000" s="7" t="n">
        <v>1570</v>
      </c>
      <c r="D10000" s="7" t="n">
        <v>3</v>
      </c>
      <c r="E10000" s="7" t="n">
        <v>10</v>
      </c>
      <c r="F10000" s="7" t="s">
        <v>65</v>
      </c>
    </row>
    <row r="10001" spans="1:6">
      <c r="A10001" t="s">
        <v>4</v>
      </c>
      <c r="B10001" s="4" t="s">
        <v>5</v>
      </c>
      <c r="C10001" s="4" t="s">
        <v>10</v>
      </c>
    </row>
    <row r="10002" spans="1:6">
      <c r="A10002" t="n">
        <v>77308</v>
      </c>
      <c r="B10002" s="32" t="n">
        <v>16</v>
      </c>
      <c r="C10002" s="7" t="n">
        <v>0</v>
      </c>
    </row>
    <row r="10003" spans="1:6">
      <c r="A10003" t="s">
        <v>4</v>
      </c>
      <c r="B10003" s="4" t="s">
        <v>5</v>
      </c>
      <c r="C10003" s="4" t="s">
        <v>10</v>
      </c>
    </row>
    <row r="10004" spans="1:6">
      <c r="A10004" t="n">
        <v>77311</v>
      </c>
      <c r="B10004" s="17" t="n">
        <v>13</v>
      </c>
      <c r="C10004" s="7" t="n">
        <v>6467</v>
      </c>
    </row>
    <row r="10005" spans="1:6">
      <c r="A10005" t="s">
        <v>4</v>
      </c>
      <c r="B10005" s="4" t="s">
        <v>5</v>
      </c>
      <c r="C10005" s="4" t="s">
        <v>10</v>
      </c>
      <c r="D10005" s="4" t="s">
        <v>9</v>
      </c>
    </row>
    <row r="10006" spans="1:6">
      <c r="A10006" t="n">
        <v>77314</v>
      </c>
      <c r="B10006" s="38" t="n">
        <v>43</v>
      </c>
      <c r="C10006" s="7" t="n">
        <v>7033</v>
      </c>
      <c r="D10006" s="7" t="n">
        <v>512</v>
      </c>
    </row>
    <row r="10007" spans="1:6">
      <c r="A10007" t="s">
        <v>4</v>
      </c>
      <c r="B10007" s="4" t="s">
        <v>5</v>
      </c>
      <c r="C10007" s="4" t="s">
        <v>13</v>
      </c>
      <c r="D10007" s="4" t="s">
        <v>6</v>
      </c>
      <c r="E10007" s="4" t="s">
        <v>10</v>
      </c>
    </row>
    <row r="10008" spans="1:6">
      <c r="A10008" t="n">
        <v>77321</v>
      </c>
      <c r="B10008" s="75" t="n">
        <v>94</v>
      </c>
      <c r="C10008" s="7" t="n">
        <v>1</v>
      </c>
      <c r="D10008" s="7" t="s">
        <v>424</v>
      </c>
      <c r="E10008" s="7" t="n">
        <v>1</v>
      </c>
    </row>
    <row r="10009" spans="1:6">
      <c r="A10009" t="s">
        <v>4</v>
      </c>
      <c r="B10009" s="4" t="s">
        <v>5</v>
      </c>
      <c r="C10009" s="4" t="s">
        <v>13</v>
      </c>
      <c r="D10009" s="4" t="s">
        <v>6</v>
      </c>
      <c r="E10009" s="4" t="s">
        <v>10</v>
      </c>
    </row>
    <row r="10010" spans="1:6">
      <c r="A10010" t="n">
        <v>77335</v>
      </c>
      <c r="B10010" s="75" t="n">
        <v>94</v>
      </c>
      <c r="C10010" s="7" t="n">
        <v>1</v>
      </c>
      <c r="D10010" s="7" t="s">
        <v>424</v>
      </c>
      <c r="E10010" s="7" t="n">
        <v>2</v>
      </c>
    </row>
    <row r="10011" spans="1:6">
      <c r="A10011" t="s">
        <v>4</v>
      </c>
      <c r="B10011" s="4" t="s">
        <v>5</v>
      </c>
      <c r="C10011" s="4" t="s">
        <v>13</v>
      </c>
      <c r="D10011" s="4" t="s">
        <v>6</v>
      </c>
      <c r="E10011" s="4" t="s">
        <v>10</v>
      </c>
    </row>
    <row r="10012" spans="1:6">
      <c r="A10012" t="n">
        <v>77349</v>
      </c>
      <c r="B10012" s="75" t="n">
        <v>94</v>
      </c>
      <c r="C10012" s="7" t="n">
        <v>0</v>
      </c>
      <c r="D10012" s="7" t="s">
        <v>424</v>
      </c>
      <c r="E10012" s="7" t="n">
        <v>4</v>
      </c>
    </row>
    <row r="10013" spans="1:6">
      <c r="A10013" t="s">
        <v>4</v>
      </c>
      <c r="B10013" s="4" t="s">
        <v>5</v>
      </c>
      <c r="C10013" s="4" t="s">
        <v>13</v>
      </c>
      <c r="D10013" s="4" t="s">
        <v>6</v>
      </c>
      <c r="E10013" s="4" t="s">
        <v>10</v>
      </c>
    </row>
    <row r="10014" spans="1:6">
      <c r="A10014" t="n">
        <v>77363</v>
      </c>
      <c r="B10014" s="75" t="n">
        <v>94</v>
      </c>
      <c r="C10014" s="7" t="n">
        <v>1</v>
      </c>
      <c r="D10014" s="7" t="s">
        <v>425</v>
      </c>
      <c r="E10014" s="7" t="n">
        <v>1</v>
      </c>
    </row>
    <row r="10015" spans="1:6">
      <c r="A10015" t="s">
        <v>4</v>
      </c>
      <c r="B10015" s="4" t="s">
        <v>5</v>
      </c>
      <c r="C10015" s="4" t="s">
        <v>13</v>
      </c>
      <c r="D10015" s="4" t="s">
        <v>6</v>
      </c>
      <c r="E10015" s="4" t="s">
        <v>10</v>
      </c>
    </row>
    <row r="10016" spans="1:6">
      <c r="A10016" t="n">
        <v>77377</v>
      </c>
      <c r="B10016" s="75" t="n">
        <v>94</v>
      </c>
      <c r="C10016" s="7" t="n">
        <v>1</v>
      </c>
      <c r="D10016" s="7" t="s">
        <v>425</v>
      </c>
      <c r="E10016" s="7" t="n">
        <v>2</v>
      </c>
    </row>
    <row r="10017" spans="1:5">
      <c r="A10017" t="s">
        <v>4</v>
      </c>
      <c r="B10017" s="4" t="s">
        <v>5</v>
      </c>
      <c r="C10017" s="4" t="s">
        <v>13</v>
      </c>
      <c r="D10017" s="4" t="s">
        <v>6</v>
      </c>
      <c r="E10017" s="4" t="s">
        <v>10</v>
      </c>
    </row>
    <row r="10018" spans="1:5">
      <c r="A10018" t="n">
        <v>77391</v>
      </c>
      <c r="B10018" s="75" t="n">
        <v>94</v>
      </c>
      <c r="C10018" s="7" t="n">
        <v>0</v>
      </c>
      <c r="D10018" s="7" t="s">
        <v>425</v>
      </c>
      <c r="E10018" s="7" t="n">
        <v>4</v>
      </c>
    </row>
    <row r="10019" spans="1:5">
      <c r="A10019" t="s">
        <v>4</v>
      </c>
      <c r="B10019" s="4" t="s">
        <v>5</v>
      </c>
      <c r="C10019" s="4" t="s">
        <v>13</v>
      </c>
      <c r="D10019" s="4" t="s">
        <v>6</v>
      </c>
      <c r="E10019" s="4" t="s">
        <v>10</v>
      </c>
    </row>
    <row r="10020" spans="1:5">
      <c r="A10020" t="n">
        <v>77405</v>
      </c>
      <c r="B10020" s="75" t="n">
        <v>94</v>
      </c>
      <c r="C10020" s="7" t="n">
        <v>1</v>
      </c>
      <c r="D10020" s="7" t="s">
        <v>426</v>
      </c>
      <c r="E10020" s="7" t="n">
        <v>1</v>
      </c>
    </row>
    <row r="10021" spans="1:5">
      <c r="A10021" t="s">
        <v>4</v>
      </c>
      <c r="B10021" s="4" t="s">
        <v>5</v>
      </c>
      <c r="C10021" s="4" t="s">
        <v>13</v>
      </c>
      <c r="D10021" s="4" t="s">
        <v>6</v>
      </c>
      <c r="E10021" s="4" t="s">
        <v>10</v>
      </c>
    </row>
    <row r="10022" spans="1:5">
      <c r="A10022" t="n">
        <v>77419</v>
      </c>
      <c r="B10022" s="75" t="n">
        <v>94</v>
      </c>
      <c r="C10022" s="7" t="n">
        <v>1</v>
      </c>
      <c r="D10022" s="7" t="s">
        <v>426</v>
      </c>
      <c r="E10022" s="7" t="n">
        <v>2</v>
      </c>
    </row>
    <row r="10023" spans="1:5">
      <c r="A10023" t="s">
        <v>4</v>
      </c>
      <c r="B10023" s="4" t="s">
        <v>5</v>
      </c>
      <c r="C10023" s="4" t="s">
        <v>13</v>
      </c>
      <c r="D10023" s="4" t="s">
        <v>6</v>
      </c>
      <c r="E10023" s="4" t="s">
        <v>10</v>
      </c>
    </row>
    <row r="10024" spans="1:5">
      <c r="A10024" t="n">
        <v>77433</v>
      </c>
      <c r="B10024" s="75" t="n">
        <v>94</v>
      </c>
      <c r="C10024" s="7" t="n">
        <v>0</v>
      </c>
      <c r="D10024" s="7" t="s">
        <v>426</v>
      </c>
      <c r="E10024" s="7" t="n">
        <v>4</v>
      </c>
    </row>
    <row r="10025" spans="1:5">
      <c r="A10025" t="s">
        <v>4</v>
      </c>
      <c r="B10025" s="4" t="s">
        <v>5</v>
      </c>
      <c r="C10025" s="4" t="s">
        <v>13</v>
      </c>
      <c r="D10025" s="4" t="s">
        <v>6</v>
      </c>
      <c r="E10025" s="4" t="s">
        <v>10</v>
      </c>
    </row>
    <row r="10026" spans="1:5">
      <c r="A10026" t="n">
        <v>77447</v>
      </c>
      <c r="B10026" s="75" t="n">
        <v>94</v>
      </c>
      <c r="C10026" s="7" t="n">
        <v>1</v>
      </c>
      <c r="D10026" s="7" t="s">
        <v>427</v>
      </c>
      <c r="E10026" s="7" t="n">
        <v>1</v>
      </c>
    </row>
    <row r="10027" spans="1:5">
      <c r="A10027" t="s">
        <v>4</v>
      </c>
      <c r="B10027" s="4" t="s">
        <v>5</v>
      </c>
      <c r="C10027" s="4" t="s">
        <v>13</v>
      </c>
      <c r="D10027" s="4" t="s">
        <v>6</v>
      </c>
      <c r="E10027" s="4" t="s">
        <v>10</v>
      </c>
    </row>
    <row r="10028" spans="1:5">
      <c r="A10028" t="n">
        <v>77461</v>
      </c>
      <c r="B10028" s="75" t="n">
        <v>94</v>
      </c>
      <c r="C10028" s="7" t="n">
        <v>1</v>
      </c>
      <c r="D10028" s="7" t="s">
        <v>427</v>
      </c>
      <c r="E10028" s="7" t="n">
        <v>2</v>
      </c>
    </row>
    <row r="10029" spans="1:5">
      <c r="A10029" t="s">
        <v>4</v>
      </c>
      <c r="B10029" s="4" t="s">
        <v>5</v>
      </c>
      <c r="C10029" s="4" t="s">
        <v>13</v>
      </c>
      <c r="D10029" s="4" t="s">
        <v>6</v>
      </c>
      <c r="E10029" s="4" t="s">
        <v>10</v>
      </c>
    </row>
    <row r="10030" spans="1:5">
      <c r="A10030" t="n">
        <v>77475</v>
      </c>
      <c r="B10030" s="75" t="n">
        <v>94</v>
      </c>
      <c r="C10030" s="7" t="n">
        <v>0</v>
      </c>
      <c r="D10030" s="7" t="s">
        <v>427</v>
      </c>
      <c r="E10030" s="7" t="n">
        <v>4</v>
      </c>
    </row>
    <row r="10031" spans="1:5">
      <c r="A10031" t="s">
        <v>4</v>
      </c>
      <c r="B10031" s="4" t="s">
        <v>5</v>
      </c>
      <c r="C10031" s="4" t="s">
        <v>13</v>
      </c>
      <c r="D10031" s="4" t="s">
        <v>6</v>
      </c>
      <c r="E10031" s="4" t="s">
        <v>10</v>
      </c>
    </row>
    <row r="10032" spans="1:5">
      <c r="A10032" t="n">
        <v>77489</v>
      </c>
      <c r="B10032" s="75" t="n">
        <v>94</v>
      </c>
      <c r="C10032" s="7" t="n">
        <v>1</v>
      </c>
      <c r="D10032" s="7" t="s">
        <v>428</v>
      </c>
      <c r="E10032" s="7" t="n">
        <v>1</v>
      </c>
    </row>
    <row r="10033" spans="1:5">
      <c r="A10033" t="s">
        <v>4</v>
      </c>
      <c r="B10033" s="4" t="s">
        <v>5</v>
      </c>
      <c r="C10033" s="4" t="s">
        <v>13</v>
      </c>
      <c r="D10033" s="4" t="s">
        <v>6</v>
      </c>
      <c r="E10033" s="4" t="s">
        <v>10</v>
      </c>
    </row>
    <row r="10034" spans="1:5">
      <c r="A10034" t="n">
        <v>77503</v>
      </c>
      <c r="B10034" s="75" t="n">
        <v>94</v>
      </c>
      <c r="C10034" s="7" t="n">
        <v>1</v>
      </c>
      <c r="D10034" s="7" t="s">
        <v>428</v>
      </c>
      <c r="E10034" s="7" t="n">
        <v>2</v>
      </c>
    </row>
    <row r="10035" spans="1:5">
      <c r="A10035" t="s">
        <v>4</v>
      </c>
      <c r="B10035" s="4" t="s">
        <v>5</v>
      </c>
      <c r="C10035" s="4" t="s">
        <v>13</v>
      </c>
      <c r="D10035" s="4" t="s">
        <v>6</v>
      </c>
      <c r="E10035" s="4" t="s">
        <v>10</v>
      </c>
    </row>
    <row r="10036" spans="1:5">
      <c r="A10036" t="n">
        <v>77517</v>
      </c>
      <c r="B10036" s="75" t="n">
        <v>94</v>
      </c>
      <c r="C10036" s="7" t="n">
        <v>0</v>
      </c>
      <c r="D10036" s="7" t="s">
        <v>428</v>
      </c>
      <c r="E10036" s="7" t="n">
        <v>4</v>
      </c>
    </row>
    <row r="10037" spans="1:5">
      <c r="A10037" t="s">
        <v>4</v>
      </c>
      <c r="B10037" s="4" t="s">
        <v>5</v>
      </c>
      <c r="C10037" s="4" t="s">
        <v>13</v>
      </c>
      <c r="D10037" s="4" t="s">
        <v>6</v>
      </c>
      <c r="E10037" s="4" t="s">
        <v>10</v>
      </c>
    </row>
    <row r="10038" spans="1:5">
      <c r="A10038" t="n">
        <v>77531</v>
      </c>
      <c r="B10038" s="75" t="n">
        <v>94</v>
      </c>
      <c r="C10038" s="7" t="n">
        <v>1</v>
      </c>
      <c r="D10038" s="7" t="s">
        <v>429</v>
      </c>
      <c r="E10038" s="7" t="n">
        <v>1</v>
      </c>
    </row>
    <row r="10039" spans="1:5">
      <c r="A10039" t="s">
        <v>4</v>
      </c>
      <c r="B10039" s="4" t="s">
        <v>5</v>
      </c>
      <c r="C10039" s="4" t="s">
        <v>13</v>
      </c>
      <c r="D10039" s="4" t="s">
        <v>6</v>
      </c>
      <c r="E10039" s="4" t="s">
        <v>10</v>
      </c>
    </row>
    <row r="10040" spans="1:5">
      <c r="A10040" t="n">
        <v>77545</v>
      </c>
      <c r="B10040" s="75" t="n">
        <v>94</v>
      </c>
      <c r="C10040" s="7" t="n">
        <v>1</v>
      </c>
      <c r="D10040" s="7" t="s">
        <v>429</v>
      </c>
      <c r="E10040" s="7" t="n">
        <v>2</v>
      </c>
    </row>
    <row r="10041" spans="1:5">
      <c r="A10041" t="s">
        <v>4</v>
      </c>
      <c r="B10041" s="4" t="s">
        <v>5</v>
      </c>
      <c r="C10041" s="4" t="s">
        <v>13</v>
      </c>
      <c r="D10041" s="4" t="s">
        <v>6</v>
      </c>
      <c r="E10041" s="4" t="s">
        <v>10</v>
      </c>
    </row>
    <row r="10042" spans="1:5">
      <c r="A10042" t="n">
        <v>77559</v>
      </c>
      <c r="B10042" s="75" t="n">
        <v>94</v>
      </c>
      <c r="C10042" s="7" t="n">
        <v>0</v>
      </c>
      <c r="D10042" s="7" t="s">
        <v>429</v>
      </c>
      <c r="E10042" s="7" t="n">
        <v>4</v>
      </c>
    </row>
    <row r="10043" spans="1:5">
      <c r="A10043" t="s">
        <v>4</v>
      </c>
      <c r="B10043" s="4" t="s">
        <v>5</v>
      </c>
      <c r="C10043" s="4" t="s">
        <v>13</v>
      </c>
      <c r="D10043" s="4" t="s">
        <v>6</v>
      </c>
      <c r="E10043" s="4" t="s">
        <v>10</v>
      </c>
    </row>
    <row r="10044" spans="1:5">
      <c r="A10044" t="n">
        <v>77573</v>
      </c>
      <c r="B10044" s="75" t="n">
        <v>94</v>
      </c>
      <c r="C10044" s="7" t="n">
        <v>1</v>
      </c>
      <c r="D10044" s="7" t="s">
        <v>430</v>
      </c>
      <c r="E10044" s="7" t="n">
        <v>1</v>
      </c>
    </row>
    <row r="10045" spans="1:5">
      <c r="A10045" t="s">
        <v>4</v>
      </c>
      <c r="B10045" s="4" t="s">
        <v>5</v>
      </c>
      <c r="C10045" s="4" t="s">
        <v>13</v>
      </c>
      <c r="D10045" s="4" t="s">
        <v>6</v>
      </c>
      <c r="E10045" s="4" t="s">
        <v>10</v>
      </c>
    </row>
    <row r="10046" spans="1:5">
      <c r="A10046" t="n">
        <v>77587</v>
      </c>
      <c r="B10046" s="75" t="n">
        <v>94</v>
      </c>
      <c r="C10046" s="7" t="n">
        <v>1</v>
      </c>
      <c r="D10046" s="7" t="s">
        <v>430</v>
      </c>
      <c r="E10046" s="7" t="n">
        <v>2</v>
      </c>
    </row>
    <row r="10047" spans="1:5">
      <c r="A10047" t="s">
        <v>4</v>
      </c>
      <c r="B10047" s="4" t="s">
        <v>5</v>
      </c>
      <c r="C10047" s="4" t="s">
        <v>13</v>
      </c>
      <c r="D10047" s="4" t="s">
        <v>6</v>
      </c>
      <c r="E10047" s="4" t="s">
        <v>10</v>
      </c>
    </row>
    <row r="10048" spans="1:5">
      <c r="A10048" t="n">
        <v>77601</v>
      </c>
      <c r="B10048" s="75" t="n">
        <v>94</v>
      </c>
      <c r="C10048" s="7" t="n">
        <v>0</v>
      </c>
      <c r="D10048" s="7" t="s">
        <v>430</v>
      </c>
      <c r="E10048" s="7" t="n">
        <v>4</v>
      </c>
    </row>
    <row r="10049" spans="1:5">
      <c r="A10049" t="s">
        <v>4</v>
      </c>
      <c r="B10049" s="4" t="s">
        <v>5</v>
      </c>
      <c r="C10049" s="4" t="s">
        <v>13</v>
      </c>
      <c r="D10049" s="4" t="s">
        <v>6</v>
      </c>
      <c r="E10049" s="4" t="s">
        <v>10</v>
      </c>
    </row>
    <row r="10050" spans="1:5">
      <c r="A10050" t="n">
        <v>77615</v>
      </c>
      <c r="B10050" s="75" t="n">
        <v>94</v>
      </c>
      <c r="C10050" s="7" t="n">
        <v>1</v>
      </c>
      <c r="D10050" s="7" t="s">
        <v>431</v>
      </c>
      <c r="E10050" s="7" t="n">
        <v>1</v>
      </c>
    </row>
    <row r="10051" spans="1:5">
      <c r="A10051" t="s">
        <v>4</v>
      </c>
      <c r="B10051" s="4" t="s">
        <v>5</v>
      </c>
      <c r="C10051" s="4" t="s">
        <v>13</v>
      </c>
      <c r="D10051" s="4" t="s">
        <v>6</v>
      </c>
      <c r="E10051" s="4" t="s">
        <v>10</v>
      </c>
    </row>
    <row r="10052" spans="1:5">
      <c r="A10052" t="n">
        <v>77629</v>
      </c>
      <c r="B10052" s="75" t="n">
        <v>94</v>
      </c>
      <c r="C10052" s="7" t="n">
        <v>1</v>
      </c>
      <c r="D10052" s="7" t="s">
        <v>431</v>
      </c>
      <c r="E10052" s="7" t="n">
        <v>2</v>
      </c>
    </row>
    <row r="10053" spans="1:5">
      <c r="A10053" t="s">
        <v>4</v>
      </c>
      <c r="B10053" s="4" t="s">
        <v>5</v>
      </c>
      <c r="C10053" s="4" t="s">
        <v>13</v>
      </c>
      <c r="D10053" s="4" t="s">
        <v>6</v>
      </c>
      <c r="E10053" s="4" t="s">
        <v>10</v>
      </c>
    </row>
    <row r="10054" spans="1:5">
      <c r="A10054" t="n">
        <v>77643</v>
      </c>
      <c r="B10054" s="75" t="n">
        <v>94</v>
      </c>
      <c r="C10054" s="7" t="n">
        <v>0</v>
      </c>
      <c r="D10054" s="7" t="s">
        <v>431</v>
      </c>
      <c r="E10054" s="7" t="n">
        <v>4</v>
      </c>
    </row>
    <row r="10055" spans="1:5">
      <c r="A10055" t="s">
        <v>4</v>
      </c>
      <c r="B10055" s="4" t="s">
        <v>5</v>
      </c>
      <c r="C10055" s="4" t="s">
        <v>13</v>
      </c>
      <c r="D10055" s="4" t="s">
        <v>6</v>
      </c>
      <c r="E10055" s="4" t="s">
        <v>10</v>
      </c>
    </row>
    <row r="10056" spans="1:5">
      <c r="A10056" t="n">
        <v>77657</v>
      </c>
      <c r="B10056" s="75" t="n">
        <v>94</v>
      </c>
      <c r="C10056" s="7" t="n">
        <v>1</v>
      </c>
      <c r="D10056" s="7" t="s">
        <v>432</v>
      </c>
      <c r="E10056" s="7" t="n">
        <v>1</v>
      </c>
    </row>
    <row r="10057" spans="1:5">
      <c r="A10057" t="s">
        <v>4</v>
      </c>
      <c r="B10057" s="4" t="s">
        <v>5</v>
      </c>
      <c r="C10057" s="4" t="s">
        <v>13</v>
      </c>
      <c r="D10057" s="4" t="s">
        <v>6</v>
      </c>
      <c r="E10057" s="4" t="s">
        <v>10</v>
      </c>
    </row>
    <row r="10058" spans="1:5">
      <c r="A10058" t="n">
        <v>77671</v>
      </c>
      <c r="B10058" s="75" t="n">
        <v>94</v>
      </c>
      <c r="C10058" s="7" t="n">
        <v>1</v>
      </c>
      <c r="D10058" s="7" t="s">
        <v>432</v>
      </c>
      <c r="E10058" s="7" t="n">
        <v>2</v>
      </c>
    </row>
    <row r="10059" spans="1:5">
      <c r="A10059" t="s">
        <v>4</v>
      </c>
      <c r="B10059" s="4" t="s">
        <v>5</v>
      </c>
      <c r="C10059" s="4" t="s">
        <v>13</v>
      </c>
      <c r="D10059" s="4" t="s">
        <v>6</v>
      </c>
      <c r="E10059" s="4" t="s">
        <v>10</v>
      </c>
    </row>
    <row r="10060" spans="1:5">
      <c r="A10060" t="n">
        <v>77685</v>
      </c>
      <c r="B10060" s="75" t="n">
        <v>94</v>
      </c>
      <c r="C10060" s="7" t="n">
        <v>0</v>
      </c>
      <c r="D10060" s="7" t="s">
        <v>432</v>
      </c>
      <c r="E10060" s="7" t="n">
        <v>4</v>
      </c>
    </row>
    <row r="10061" spans="1:5">
      <c r="A10061" t="s">
        <v>4</v>
      </c>
      <c r="B10061" s="4" t="s">
        <v>5</v>
      </c>
      <c r="C10061" s="4" t="s">
        <v>13</v>
      </c>
      <c r="D10061" s="4" t="s">
        <v>6</v>
      </c>
      <c r="E10061" s="4" t="s">
        <v>10</v>
      </c>
    </row>
    <row r="10062" spans="1:5">
      <c r="A10062" t="n">
        <v>77699</v>
      </c>
      <c r="B10062" s="75" t="n">
        <v>94</v>
      </c>
      <c r="C10062" s="7" t="n">
        <v>1</v>
      </c>
      <c r="D10062" s="7" t="s">
        <v>433</v>
      </c>
      <c r="E10062" s="7" t="n">
        <v>1</v>
      </c>
    </row>
    <row r="10063" spans="1:5">
      <c r="A10063" t="s">
        <v>4</v>
      </c>
      <c r="B10063" s="4" t="s">
        <v>5</v>
      </c>
      <c r="C10063" s="4" t="s">
        <v>13</v>
      </c>
      <c r="D10063" s="4" t="s">
        <v>6</v>
      </c>
      <c r="E10063" s="4" t="s">
        <v>10</v>
      </c>
    </row>
    <row r="10064" spans="1:5">
      <c r="A10064" t="n">
        <v>77713</v>
      </c>
      <c r="B10064" s="75" t="n">
        <v>94</v>
      </c>
      <c r="C10064" s="7" t="n">
        <v>1</v>
      </c>
      <c r="D10064" s="7" t="s">
        <v>433</v>
      </c>
      <c r="E10064" s="7" t="n">
        <v>2</v>
      </c>
    </row>
    <row r="10065" spans="1:5">
      <c r="A10065" t="s">
        <v>4</v>
      </c>
      <c r="B10065" s="4" t="s">
        <v>5</v>
      </c>
      <c r="C10065" s="4" t="s">
        <v>13</v>
      </c>
      <c r="D10065" s="4" t="s">
        <v>6</v>
      </c>
      <c r="E10065" s="4" t="s">
        <v>10</v>
      </c>
    </row>
    <row r="10066" spans="1:5">
      <c r="A10066" t="n">
        <v>77727</v>
      </c>
      <c r="B10066" s="75" t="n">
        <v>94</v>
      </c>
      <c r="C10066" s="7" t="n">
        <v>0</v>
      </c>
      <c r="D10066" s="7" t="s">
        <v>433</v>
      </c>
      <c r="E10066" s="7" t="n">
        <v>4</v>
      </c>
    </row>
    <row r="10067" spans="1:5">
      <c r="A10067" t="s">
        <v>4</v>
      </c>
      <c r="B10067" s="4" t="s">
        <v>5</v>
      </c>
      <c r="C10067" s="4" t="s">
        <v>10</v>
      </c>
      <c r="D10067" s="4" t="s">
        <v>9</v>
      </c>
    </row>
    <row r="10068" spans="1:5">
      <c r="A10068" t="n">
        <v>77741</v>
      </c>
      <c r="B10068" s="38" t="n">
        <v>43</v>
      </c>
      <c r="C10068" s="7" t="n">
        <v>1560</v>
      </c>
      <c r="D10068" s="7" t="n">
        <v>256</v>
      </c>
    </row>
    <row r="10069" spans="1:5">
      <c r="A10069" t="s">
        <v>4</v>
      </c>
      <c r="B10069" s="4" t="s">
        <v>5</v>
      </c>
      <c r="C10069" s="4" t="s">
        <v>10</v>
      </c>
      <c r="D10069" s="4" t="s">
        <v>9</v>
      </c>
    </row>
    <row r="10070" spans="1:5">
      <c r="A10070" t="n">
        <v>77748</v>
      </c>
      <c r="B10070" s="38" t="n">
        <v>43</v>
      </c>
      <c r="C10070" s="7" t="n">
        <v>1561</v>
      </c>
      <c r="D10070" s="7" t="n">
        <v>256</v>
      </c>
    </row>
    <row r="10071" spans="1:5">
      <c r="A10071" t="s">
        <v>4</v>
      </c>
      <c r="B10071" s="4" t="s">
        <v>5</v>
      </c>
      <c r="C10071" s="4" t="s">
        <v>10</v>
      </c>
      <c r="D10071" s="4" t="s">
        <v>9</v>
      </c>
    </row>
    <row r="10072" spans="1:5">
      <c r="A10072" t="n">
        <v>77755</v>
      </c>
      <c r="B10072" s="38" t="n">
        <v>43</v>
      </c>
      <c r="C10072" s="7" t="n">
        <v>1562</v>
      </c>
      <c r="D10072" s="7" t="n">
        <v>256</v>
      </c>
    </row>
    <row r="10073" spans="1:5">
      <c r="A10073" t="s">
        <v>4</v>
      </c>
      <c r="B10073" s="4" t="s">
        <v>5</v>
      </c>
      <c r="C10073" s="4" t="s">
        <v>10</v>
      </c>
      <c r="D10073" s="4" t="s">
        <v>9</v>
      </c>
    </row>
    <row r="10074" spans="1:5">
      <c r="A10074" t="n">
        <v>77762</v>
      </c>
      <c r="B10074" s="38" t="n">
        <v>43</v>
      </c>
      <c r="C10074" s="7" t="n">
        <v>1570</v>
      </c>
      <c r="D10074" s="7" t="n">
        <v>256</v>
      </c>
    </row>
    <row r="10075" spans="1:5">
      <c r="A10075" t="s">
        <v>4</v>
      </c>
      <c r="B10075" s="4" t="s">
        <v>5</v>
      </c>
      <c r="C10075" s="4" t="s">
        <v>10</v>
      </c>
      <c r="D10075" s="4" t="s">
        <v>9</v>
      </c>
    </row>
    <row r="10076" spans="1:5">
      <c r="A10076" t="n">
        <v>77769</v>
      </c>
      <c r="B10076" s="38" t="n">
        <v>43</v>
      </c>
      <c r="C10076" s="7" t="n">
        <v>7033</v>
      </c>
      <c r="D10076" s="7" t="n">
        <v>256</v>
      </c>
    </row>
    <row r="10077" spans="1:5">
      <c r="A10077" t="s">
        <v>4</v>
      </c>
      <c r="B10077" s="4" t="s">
        <v>5</v>
      </c>
      <c r="C10077" s="4" t="s">
        <v>13</v>
      </c>
      <c r="D10077" s="4" t="s">
        <v>10</v>
      </c>
      <c r="E10077" s="4" t="s">
        <v>10</v>
      </c>
      <c r="F10077" s="4" t="s">
        <v>10</v>
      </c>
      <c r="G10077" s="4" t="s">
        <v>10</v>
      </c>
      <c r="H10077" s="4" t="s">
        <v>10</v>
      </c>
      <c r="I10077" s="4" t="s">
        <v>6</v>
      </c>
      <c r="J10077" s="4" t="s">
        <v>24</v>
      </c>
      <c r="K10077" s="4" t="s">
        <v>24</v>
      </c>
      <c r="L10077" s="4" t="s">
        <v>24</v>
      </c>
      <c r="M10077" s="4" t="s">
        <v>9</v>
      </c>
      <c r="N10077" s="4" t="s">
        <v>9</v>
      </c>
      <c r="O10077" s="4" t="s">
        <v>24</v>
      </c>
      <c r="P10077" s="4" t="s">
        <v>24</v>
      </c>
      <c r="Q10077" s="4" t="s">
        <v>24</v>
      </c>
      <c r="R10077" s="4" t="s">
        <v>24</v>
      </c>
      <c r="S10077" s="4" t="s">
        <v>13</v>
      </c>
    </row>
    <row r="10078" spans="1:5">
      <c r="A10078" t="n">
        <v>77776</v>
      </c>
      <c r="B10078" s="66" t="n">
        <v>39</v>
      </c>
      <c r="C10078" s="7" t="n">
        <v>12</v>
      </c>
      <c r="D10078" s="7" t="n">
        <v>65533</v>
      </c>
      <c r="E10078" s="7" t="n">
        <v>200</v>
      </c>
      <c r="F10078" s="7" t="n">
        <v>0</v>
      </c>
      <c r="G10078" s="7" t="n">
        <v>1560</v>
      </c>
      <c r="H10078" s="7" t="n">
        <v>3</v>
      </c>
      <c r="I10078" s="7" t="s">
        <v>168</v>
      </c>
      <c r="J10078" s="7" t="n">
        <v>0</v>
      </c>
      <c r="K10078" s="7" t="n">
        <v>0</v>
      </c>
      <c r="L10078" s="7" t="n">
        <v>0</v>
      </c>
      <c r="M10078" s="7" t="n">
        <v>0</v>
      </c>
      <c r="N10078" s="7" t="n">
        <v>0</v>
      </c>
      <c r="O10078" s="7" t="n">
        <v>0</v>
      </c>
      <c r="P10078" s="7" t="n">
        <v>2</v>
      </c>
      <c r="Q10078" s="7" t="n">
        <v>2</v>
      </c>
      <c r="R10078" s="7" t="n">
        <v>2</v>
      </c>
      <c r="S10078" s="7" t="n">
        <v>2</v>
      </c>
    </row>
    <row r="10079" spans="1:5">
      <c r="A10079" t="s">
        <v>4</v>
      </c>
      <c r="B10079" s="4" t="s">
        <v>5</v>
      </c>
      <c r="C10079" s="4" t="s">
        <v>13</v>
      </c>
      <c r="D10079" s="4" t="s">
        <v>10</v>
      </c>
      <c r="E10079" s="4" t="s">
        <v>10</v>
      </c>
      <c r="F10079" s="4" t="s">
        <v>10</v>
      </c>
      <c r="G10079" s="4" t="s">
        <v>10</v>
      </c>
      <c r="H10079" s="4" t="s">
        <v>10</v>
      </c>
      <c r="I10079" s="4" t="s">
        <v>6</v>
      </c>
      <c r="J10079" s="4" t="s">
        <v>24</v>
      </c>
      <c r="K10079" s="4" t="s">
        <v>24</v>
      </c>
      <c r="L10079" s="4" t="s">
        <v>24</v>
      </c>
      <c r="M10079" s="4" t="s">
        <v>9</v>
      </c>
      <c r="N10079" s="4" t="s">
        <v>9</v>
      </c>
      <c r="O10079" s="4" t="s">
        <v>24</v>
      </c>
      <c r="P10079" s="4" t="s">
        <v>24</v>
      </c>
      <c r="Q10079" s="4" t="s">
        <v>24</v>
      </c>
      <c r="R10079" s="4" t="s">
        <v>24</v>
      </c>
      <c r="S10079" s="4" t="s">
        <v>13</v>
      </c>
    </row>
    <row r="10080" spans="1:5">
      <c r="A10080" t="n">
        <v>77837</v>
      </c>
      <c r="B10080" s="66" t="n">
        <v>39</v>
      </c>
      <c r="C10080" s="7" t="n">
        <v>12</v>
      </c>
      <c r="D10080" s="7" t="n">
        <v>65533</v>
      </c>
      <c r="E10080" s="7" t="n">
        <v>200</v>
      </c>
      <c r="F10080" s="7" t="n">
        <v>0</v>
      </c>
      <c r="G10080" s="7" t="n">
        <v>1570</v>
      </c>
      <c r="H10080" s="7" t="n">
        <v>3</v>
      </c>
      <c r="I10080" s="7" t="s">
        <v>168</v>
      </c>
      <c r="J10080" s="7" t="n">
        <v>0</v>
      </c>
      <c r="K10080" s="7" t="n">
        <v>0</v>
      </c>
      <c r="L10080" s="7" t="n">
        <v>0</v>
      </c>
      <c r="M10080" s="7" t="n">
        <v>0</v>
      </c>
      <c r="N10080" s="7" t="n">
        <v>0</v>
      </c>
      <c r="O10080" s="7" t="n">
        <v>0</v>
      </c>
      <c r="P10080" s="7" t="n">
        <v>2</v>
      </c>
      <c r="Q10080" s="7" t="n">
        <v>2</v>
      </c>
      <c r="R10080" s="7" t="n">
        <v>2</v>
      </c>
      <c r="S10080" s="7" t="n">
        <v>2</v>
      </c>
    </row>
    <row r="10081" spans="1:19">
      <c r="A10081" t="s">
        <v>4</v>
      </c>
      <c r="B10081" s="4" t="s">
        <v>5</v>
      </c>
      <c r="C10081" s="4" t="s">
        <v>13</v>
      </c>
      <c r="D10081" s="4" t="s">
        <v>6</v>
      </c>
    </row>
    <row r="10082" spans="1:19">
      <c r="A10082" t="n">
        <v>77898</v>
      </c>
      <c r="B10082" s="91" t="n">
        <v>38</v>
      </c>
      <c r="C10082" s="7" t="n">
        <v>0</v>
      </c>
      <c r="D10082" s="7" t="s">
        <v>631</v>
      </c>
    </row>
    <row r="10083" spans="1:19">
      <c r="A10083" t="s">
        <v>4</v>
      </c>
      <c r="B10083" s="4" t="s">
        <v>5</v>
      </c>
      <c r="C10083" s="4" t="s">
        <v>13</v>
      </c>
      <c r="D10083" s="4" t="s">
        <v>6</v>
      </c>
    </row>
    <row r="10084" spans="1:19">
      <c r="A10084" t="n">
        <v>77909</v>
      </c>
      <c r="B10084" s="91" t="n">
        <v>38</v>
      </c>
      <c r="C10084" s="7" t="n">
        <v>0</v>
      </c>
      <c r="D10084" s="7" t="s">
        <v>622</v>
      </c>
    </row>
    <row r="10085" spans="1:19">
      <c r="A10085" t="s">
        <v>4</v>
      </c>
      <c r="B10085" s="4" t="s">
        <v>5</v>
      </c>
      <c r="C10085" s="4" t="s">
        <v>10</v>
      </c>
      <c r="D10085" s="4" t="s">
        <v>10</v>
      </c>
      <c r="E10085" s="4" t="s">
        <v>10</v>
      </c>
    </row>
    <row r="10086" spans="1:19">
      <c r="A10086" t="n">
        <v>77919</v>
      </c>
      <c r="B10086" s="45" t="n">
        <v>61</v>
      </c>
      <c r="C10086" s="7" t="n">
        <v>61489</v>
      </c>
      <c r="D10086" s="7" t="n">
        <v>7033</v>
      </c>
      <c r="E10086" s="7" t="n">
        <v>1000</v>
      </c>
    </row>
    <row r="10087" spans="1:19">
      <c r="A10087" t="s">
        <v>4</v>
      </c>
      <c r="B10087" s="4" t="s">
        <v>5</v>
      </c>
      <c r="C10087" s="4" t="s">
        <v>10</v>
      </c>
      <c r="D10087" s="4" t="s">
        <v>10</v>
      </c>
      <c r="E10087" s="4" t="s">
        <v>10</v>
      </c>
    </row>
    <row r="10088" spans="1:19">
      <c r="A10088" t="n">
        <v>77926</v>
      </c>
      <c r="B10088" s="45" t="n">
        <v>61</v>
      </c>
      <c r="C10088" s="7" t="n">
        <v>61490</v>
      </c>
      <c r="D10088" s="7" t="n">
        <v>7033</v>
      </c>
      <c r="E10088" s="7" t="n">
        <v>1000</v>
      </c>
    </row>
    <row r="10089" spans="1:19">
      <c r="A10089" t="s">
        <v>4</v>
      </c>
      <c r="B10089" s="4" t="s">
        <v>5</v>
      </c>
      <c r="C10089" s="4" t="s">
        <v>10</v>
      </c>
      <c r="D10089" s="4" t="s">
        <v>10</v>
      </c>
      <c r="E10089" s="4" t="s">
        <v>10</v>
      </c>
    </row>
    <row r="10090" spans="1:19">
      <c r="A10090" t="n">
        <v>77933</v>
      </c>
      <c r="B10090" s="45" t="n">
        <v>61</v>
      </c>
      <c r="C10090" s="7" t="n">
        <v>61488</v>
      </c>
      <c r="D10090" s="7" t="n">
        <v>7033</v>
      </c>
      <c r="E10090" s="7" t="n">
        <v>1000</v>
      </c>
    </row>
    <row r="10091" spans="1:19">
      <c r="A10091" t="s">
        <v>4</v>
      </c>
      <c r="B10091" s="4" t="s">
        <v>5</v>
      </c>
      <c r="C10091" s="4" t="s">
        <v>10</v>
      </c>
      <c r="D10091" s="4" t="s">
        <v>10</v>
      </c>
      <c r="E10091" s="4" t="s">
        <v>10</v>
      </c>
    </row>
    <row r="10092" spans="1:19">
      <c r="A10092" t="n">
        <v>77940</v>
      </c>
      <c r="B10092" s="45" t="n">
        <v>61</v>
      </c>
      <c r="C10092" s="7" t="n">
        <v>3</v>
      </c>
      <c r="D10092" s="7" t="n">
        <v>7033</v>
      </c>
      <c r="E10092" s="7" t="n">
        <v>1000</v>
      </c>
    </row>
    <row r="10093" spans="1:19">
      <c r="A10093" t="s">
        <v>4</v>
      </c>
      <c r="B10093" s="4" t="s">
        <v>5</v>
      </c>
      <c r="C10093" s="4" t="s">
        <v>10</v>
      </c>
      <c r="D10093" s="4" t="s">
        <v>10</v>
      </c>
      <c r="E10093" s="4" t="s">
        <v>10</v>
      </c>
    </row>
    <row r="10094" spans="1:19">
      <c r="A10094" t="n">
        <v>77947</v>
      </c>
      <c r="B10094" s="45" t="n">
        <v>61</v>
      </c>
      <c r="C10094" s="7" t="n">
        <v>5</v>
      </c>
      <c r="D10094" s="7" t="n">
        <v>7033</v>
      </c>
      <c r="E10094" s="7" t="n">
        <v>1000</v>
      </c>
    </row>
    <row r="10095" spans="1:19">
      <c r="A10095" t="s">
        <v>4</v>
      </c>
      <c r="B10095" s="4" t="s">
        <v>5</v>
      </c>
      <c r="C10095" s="4" t="s">
        <v>10</v>
      </c>
      <c r="D10095" s="4" t="s">
        <v>10</v>
      </c>
      <c r="E10095" s="4" t="s">
        <v>10</v>
      </c>
    </row>
    <row r="10096" spans="1:19">
      <c r="A10096" t="n">
        <v>77954</v>
      </c>
      <c r="B10096" s="45" t="n">
        <v>61</v>
      </c>
      <c r="C10096" s="7" t="n">
        <v>6</v>
      </c>
      <c r="D10096" s="7" t="n">
        <v>7033</v>
      </c>
      <c r="E10096" s="7" t="n">
        <v>1000</v>
      </c>
    </row>
    <row r="10097" spans="1:5">
      <c r="A10097" t="s">
        <v>4</v>
      </c>
      <c r="B10097" s="4" t="s">
        <v>5</v>
      </c>
      <c r="C10097" s="4" t="s">
        <v>10</v>
      </c>
      <c r="D10097" s="4" t="s">
        <v>10</v>
      </c>
      <c r="E10097" s="4" t="s">
        <v>10</v>
      </c>
    </row>
    <row r="10098" spans="1:5">
      <c r="A10098" t="n">
        <v>77961</v>
      </c>
      <c r="B10098" s="45" t="n">
        <v>61</v>
      </c>
      <c r="C10098" s="7" t="n">
        <v>11</v>
      </c>
      <c r="D10098" s="7" t="n">
        <v>7033</v>
      </c>
      <c r="E10098" s="7" t="n">
        <v>1000</v>
      </c>
    </row>
    <row r="10099" spans="1:5">
      <c r="A10099" t="s">
        <v>4</v>
      </c>
      <c r="B10099" s="4" t="s">
        <v>5</v>
      </c>
      <c r="C10099" s="4" t="s">
        <v>10</v>
      </c>
      <c r="D10099" s="4" t="s">
        <v>10</v>
      </c>
      <c r="E10099" s="4" t="s">
        <v>10</v>
      </c>
    </row>
    <row r="10100" spans="1:5">
      <c r="A10100" t="n">
        <v>77968</v>
      </c>
      <c r="B10100" s="45" t="n">
        <v>61</v>
      </c>
      <c r="C10100" s="7" t="n">
        <v>7014</v>
      </c>
      <c r="D10100" s="7" t="n">
        <v>7033</v>
      </c>
      <c r="E10100" s="7" t="n">
        <v>1000</v>
      </c>
    </row>
    <row r="10101" spans="1:5">
      <c r="A10101" t="s">
        <v>4</v>
      </c>
      <c r="B10101" s="4" t="s">
        <v>5</v>
      </c>
      <c r="C10101" s="4" t="s">
        <v>13</v>
      </c>
      <c r="D10101" s="4" t="s">
        <v>10</v>
      </c>
      <c r="E10101" s="4" t="s">
        <v>6</v>
      </c>
      <c r="F10101" s="4" t="s">
        <v>6</v>
      </c>
      <c r="G10101" s="4" t="s">
        <v>13</v>
      </c>
    </row>
    <row r="10102" spans="1:5">
      <c r="A10102" t="n">
        <v>77975</v>
      </c>
      <c r="B10102" s="85" t="n">
        <v>32</v>
      </c>
      <c r="C10102" s="7" t="n">
        <v>0</v>
      </c>
      <c r="D10102" s="7" t="n">
        <v>1570</v>
      </c>
      <c r="E10102" s="7" t="s">
        <v>12</v>
      </c>
      <c r="F10102" s="7" t="s">
        <v>435</v>
      </c>
      <c r="G10102" s="7" t="n">
        <v>1</v>
      </c>
    </row>
    <row r="10103" spans="1:5">
      <c r="A10103" t="s">
        <v>4</v>
      </c>
      <c r="B10103" s="4" t="s">
        <v>5</v>
      </c>
      <c r="C10103" s="4" t="s">
        <v>13</v>
      </c>
      <c r="D10103" s="4" t="s">
        <v>10</v>
      </c>
      <c r="E10103" s="4" t="s">
        <v>6</v>
      </c>
      <c r="F10103" s="4" t="s">
        <v>6</v>
      </c>
      <c r="G10103" s="4" t="s">
        <v>13</v>
      </c>
    </row>
    <row r="10104" spans="1:5">
      <c r="A10104" t="n">
        <v>77990</v>
      </c>
      <c r="B10104" s="85" t="n">
        <v>32</v>
      </c>
      <c r="C10104" s="7" t="n">
        <v>0</v>
      </c>
      <c r="D10104" s="7" t="n">
        <v>1570</v>
      </c>
      <c r="E10104" s="7" t="s">
        <v>12</v>
      </c>
      <c r="F10104" s="7" t="s">
        <v>436</v>
      </c>
      <c r="G10104" s="7" t="n">
        <v>0</v>
      </c>
    </row>
    <row r="10105" spans="1:5">
      <c r="A10105" t="s">
        <v>4</v>
      </c>
      <c r="B10105" s="4" t="s">
        <v>5</v>
      </c>
      <c r="C10105" s="4" t="s">
        <v>13</v>
      </c>
      <c r="D10105" s="4" t="s">
        <v>10</v>
      </c>
      <c r="E10105" s="4" t="s">
        <v>6</v>
      </c>
      <c r="F10105" s="4" t="s">
        <v>6</v>
      </c>
      <c r="G10105" s="4" t="s">
        <v>13</v>
      </c>
    </row>
    <row r="10106" spans="1:5">
      <c r="A10106" t="n">
        <v>78005</v>
      </c>
      <c r="B10106" s="85" t="n">
        <v>32</v>
      </c>
      <c r="C10106" s="7" t="n">
        <v>0</v>
      </c>
      <c r="D10106" s="7" t="n">
        <v>1570</v>
      </c>
      <c r="E10106" s="7" t="s">
        <v>12</v>
      </c>
      <c r="F10106" s="7" t="s">
        <v>437</v>
      </c>
      <c r="G10106" s="7" t="n">
        <v>0</v>
      </c>
    </row>
    <row r="10107" spans="1:5">
      <c r="A10107" t="s">
        <v>4</v>
      </c>
      <c r="B10107" s="4" t="s">
        <v>5</v>
      </c>
      <c r="C10107" s="4" t="s">
        <v>13</v>
      </c>
      <c r="D10107" s="4" t="s">
        <v>10</v>
      </c>
      <c r="E10107" s="4" t="s">
        <v>6</v>
      </c>
      <c r="F10107" s="4" t="s">
        <v>6</v>
      </c>
      <c r="G10107" s="4" t="s">
        <v>13</v>
      </c>
    </row>
    <row r="10108" spans="1:5">
      <c r="A10108" t="n">
        <v>78020</v>
      </c>
      <c r="B10108" s="85" t="n">
        <v>32</v>
      </c>
      <c r="C10108" s="7" t="n">
        <v>0</v>
      </c>
      <c r="D10108" s="7" t="n">
        <v>1570</v>
      </c>
      <c r="E10108" s="7" t="s">
        <v>12</v>
      </c>
      <c r="F10108" s="7" t="s">
        <v>438</v>
      </c>
      <c r="G10108" s="7" t="n">
        <v>1</v>
      </c>
    </row>
    <row r="10109" spans="1:5">
      <c r="A10109" t="s">
        <v>4</v>
      </c>
      <c r="B10109" s="4" t="s">
        <v>5</v>
      </c>
      <c r="C10109" s="4" t="s">
        <v>13</v>
      </c>
      <c r="D10109" s="4" t="s">
        <v>10</v>
      </c>
      <c r="E10109" s="4" t="s">
        <v>6</v>
      </c>
      <c r="F10109" s="4" t="s">
        <v>6</v>
      </c>
      <c r="G10109" s="4" t="s">
        <v>13</v>
      </c>
    </row>
    <row r="10110" spans="1:5">
      <c r="A10110" t="n">
        <v>78035</v>
      </c>
      <c r="B10110" s="85" t="n">
        <v>32</v>
      </c>
      <c r="C10110" s="7" t="n">
        <v>0</v>
      </c>
      <c r="D10110" s="7" t="n">
        <v>1570</v>
      </c>
      <c r="E10110" s="7" t="s">
        <v>12</v>
      </c>
      <c r="F10110" s="7" t="s">
        <v>439</v>
      </c>
      <c r="G10110" s="7" t="n">
        <v>0</v>
      </c>
    </row>
    <row r="10111" spans="1:5">
      <c r="A10111" t="s">
        <v>4</v>
      </c>
      <c r="B10111" s="4" t="s">
        <v>5</v>
      </c>
      <c r="C10111" s="4" t="s">
        <v>13</v>
      </c>
      <c r="D10111" s="4" t="s">
        <v>10</v>
      </c>
      <c r="E10111" s="4" t="s">
        <v>6</v>
      </c>
      <c r="F10111" s="4" t="s">
        <v>6</v>
      </c>
      <c r="G10111" s="4" t="s">
        <v>13</v>
      </c>
    </row>
    <row r="10112" spans="1:5">
      <c r="A10112" t="n">
        <v>78050</v>
      </c>
      <c r="B10112" s="85" t="n">
        <v>32</v>
      </c>
      <c r="C10112" s="7" t="n">
        <v>0</v>
      </c>
      <c r="D10112" s="7" t="n">
        <v>1570</v>
      </c>
      <c r="E10112" s="7" t="s">
        <v>12</v>
      </c>
      <c r="F10112" s="7" t="s">
        <v>440</v>
      </c>
      <c r="G10112" s="7" t="n">
        <v>0</v>
      </c>
    </row>
    <row r="10113" spans="1:7">
      <c r="A10113" t="s">
        <v>4</v>
      </c>
      <c r="B10113" s="4" t="s">
        <v>5</v>
      </c>
      <c r="C10113" s="4" t="s">
        <v>10</v>
      </c>
      <c r="D10113" s="4" t="s">
        <v>24</v>
      </c>
      <c r="E10113" s="4" t="s">
        <v>24</v>
      </c>
      <c r="F10113" s="4" t="s">
        <v>24</v>
      </c>
      <c r="G10113" s="4" t="s">
        <v>24</v>
      </c>
    </row>
    <row r="10114" spans="1:7">
      <c r="A10114" t="n">
        <v>78065</v>
      </c>
      <c r="B10114" s="37" t="n">
        <v>46</v>
      </c>
      <c r="C10114" s="7" t="n">
        <v>0</v>
      </c>
      <c r="D10114" s="7" t="n">
        <v>0</v>
      </c>
      <c r="E10114" s="7" t="n">
        <v>100</v>
      </c>
      <c r="F10114" s="7" t="n">
        <v>0</v>
      </c>
      <c r="G10114" s="7" t="n">
        <v>0</v>
      </c>
    </row>
    <row r="10115" spans="1:7">
      <c r="A10115" t="s">
        <v>4</v>
      </c>
      <c r="B10115" s="4" t="s">
        <v>5</v>
      </c>
      <c r="C10115" s="4" t="s">
        <v>10</v>
      </c>
      <c r="D10115" s="4" t="s">
        <v>24</v>
      </c>
      <c r="E10115" s="4" t="s">
        <v>24</v>
      </c>
      <c r="F10115" s="4" t="s">
        <v>24</v>
      </c>
      <c r="G10115" s="4" t="s">
        <v>24</v>
      </c>
    </row>
    <row r="10116" spans="1:7">
      <c r="A10116" t="n">
        <v>78084</v>
      </c>
      <c r="B10116" s="37" t="n">
        <v>46</v>
      </c>
      <c r="C10116" s="7" t="n">
        <v>61489</v>
      </c>
      <c r="D10116" s="7" t="n">
        <v>2.78999996185303</v>
      </c>
      <c r="E10116" s="7" t="n">
        <v>13.210000038147</v>
      </c>
      <c r="F10116" s="7" t="n">
        <v>-183.710006713867</v>
      </c>
      <c r="G10116" s="7" t="n">
        <v>81.6999969482422</v>
      </c>
    </row>
    <row r="10117" spans="1:7">
      <c r="A10117" t="s">
        <v>4</v>
      </c>
      <c r="B10117" s="4" t="s">
        <v>5</v>
      </c>
      <c r="C10117" s="4" t="s">
        <v>10</v>
      </c>
      <c r="D10117" s="4" t="s">
        <v>24</v>
      </c>
      <c r="E10117" s="4" t="s">
        <v>24</v>
      </c>
      <c r="F10117" s="4" t="s">
        <v>24</v>
      </c>
      <c r="G10117" s="4" t="s">
        <v>24</v>
      </c>
    </row>
    <row r="10118" spans="1:7">
      <c r="A10118" t="n">
        <v>78103</v>
      </c>
      <c r="B10118" s="37" t="n">
        <v>46</v>
      </c>
      <c r="C10118" s="7" t="n">
        <v>61490</v>
      </c>
      <c r="D10118" s="7" t="n">
        <v>3.88000011444092</v>
      </c>
      <c r="E10118" s="7" t="n">
        <v>13.210000038147</v>
      </c>
      <c r="F10118" s="7" t="n">
        <v>-182.710006713867</v>
      </c>
      <c r="G10118" s="7" t="n">
        <v>87.5</v>
      </c>
    </row>
    <row r="10119" spans="1:7">
      <c r="A10119" t="s">
        <v>4</v>
      </c>
      <c r="B10119" s="4" t="s">
        <v>5</v>
      </c>
      <c r="C10119" s="4" t="s">
        <v>10</v>
      </c>
      <c r="D10119" s="4" t="s">
        <v>24</v>
      </c>
      <c r="E10119" s="4" t="s">
        <v>24</v>
      </c>
      <c r="F10119" s="4" t="s">
        <v>24</v>
      </c>
      <c r="G10119" s="4" t="s">
        <v>24</v>
      </c>
    </row>
    <row r="10120" spans="1:7">
      <c r="A10120" t="n">
        <v>78122</v>
      </c>
      <c r="B10120" s="37" t="n">
        <v>46</v>
      </c>
      <c r="C10120" s="7" t="n">
        <v>61488</v>
      </c>
      <c r="D10120" s="7" t="n">
        <v>7.46999979019165</v>
      </c>
      <c r="E10120" s="7" t="n">
        <v>13.210000038147</v>
      </c>
      <c r="F10120" s="7" t="n">
        <v>-186.009994506836</v>
      </c>
      <c r="G10120" s="7" t="n">
        <v>75.9000015258789</v>
      </c>
    </row>
    <row r="10121" spans="1:7">
      <c r="A10121" t="s">
        <v>4</v>
      </c>
      <c r="B10121" s="4" t="s">
        <v>5</v>
      </c>
      <c r="C10121" s="4" t="s">
        <v>10</v>
      </c>
      <c r="D10121" s="4" t="s">
        <v>24</v>
      </c>
      <c r="E10121" s="4" t="s">
        <v>24</v>
      </c>
      <c r="F10121" s="4" t="s">
        <v>24</v>
      </c>
      <c r="G10121" s="4" t="s">
        <v>24</v>
      </c>
    </row>
    <row r="10122" spans="1:7">
      <c r="A10122" t="n">
        <v>78141</v>
      </c>
      <c r="B10122" s="37" t="n">
        <v>46</v>
      </c>
      <c r="C10122" s="7" t="n">
        <v>3</v>
      </c>
      <c r="D10122" s="7" t="n">
        <v>4.63000011444092</v>
      </c>
      <c r="E10122" s="7" t="n">
        <v>13.210000038147</v>
      </c>
      <c r="F10122" s="7" t="n">
        <v>-184.289993286133</v>
      </c>
      <c r="G10122" s="7" t="n">
        <v>77.4000015258789</v>
      </c>
    </row>
    <row r="10123" spans="1:7">
      <c r="A10123" t="s">
        <v>4</v>
      </c>
      <c r="B10123" s="4" t="s">
        <v>5</v>
      </c>
      <c r="C10123" s="4" t="s">
        <v>10</v>
      </c>
      <c r="D10123" s="4" t="s">
        <v>24</v>
      </c>
      <c r="E10123" s="4" t="s">
        <v>24</v>
      </c>
      <c r="F10123" s="4" t="s">
        <v>24</v>
      </c>
      <c r="G10123" s="4" t="s">
        <v>24</v>
      </c>
    </row>
    <row r="10124" spans="1:7">
      <c r="A10124" t="n">
        <v>78160</v>
      </c>
      <c r="B10124" s="37" t="n">
        <v>46</v>
      </c>
      <c r="C10124" s="7" t="n">
        <v>5</v>
      </c>
      <c r="D10124" s="7" t="n">
        <v>5.69999980926514</v>
      </c>
      <c r="E10124" s="7" t="n">
        <v>13.210000038147</v>
      </c>
      <c r="F10124" s="7" t="n">
        <v>-184.919998168945</v>
      </c>
      <c r="G10124" s="7" t="n">
        <v>70.6999969482422</v>
      </c>
    </row>
    <row r="10125" spans="1:7">
      <c r="A10125" t="s">
        <v>4</v>
      </c>
      <c r="B10125" s="4" t="s">
        <v>5</v>
      </c>
      <c r="C10125" s="4" t="s">
        <v>10</v>
      </c>
      <c r="D10125" s="4" t="s">
        <v>24</v>
      </c>
      <c r="E10125" s="4" t="s">
        <v>24</v>
      </c>
      <c r="F10125" s="4" t="s">
        <v>24</v>
      </c>
      <c r="G10125" s="4" t="s">
        <v>24</v>
      </c>
    </row>
    <row r="10126" spans="1:7">
      <c r="A10126" t="n">
        <v>78179</v>
      </c>
      <c r="B10126" s="37" t="n">
        <v>46</v>
      </c>
      <c r="C10126" s="7" t="n">
        <v>6</v>
      </c>
      <c r="D10126" s="7" t="n">
        <v>5.69000005722046</v>
      </c>
      <c r="E10126" s="7" t="n">
        <v>13.210000038147</v>
      </c>
      <c r="F10126" s="7" t="n">
        <v>-186.009994506836</v>
      </c>
      <c r="G10126" s="7" t="n">
        <v>62.5999984741211</v>
      </c>
    </row>
    <row r="10127" spans="1:7">
      <c r="A10127" t="s">
        <v>4</v>
      </c>
      <c r="B10127" s="4" t="s">
        <v>5</v>
      </c>
      <c r="C10127" s="4" t="s">
        <v>10</v>
      </c>
      <c r="D10127" s="4" t="s">
        <v>24</v>
      </c>
      <c r="E10127" s="4" t="s">
        <v>24</v>
      </c>
      <c r="F10127" s="4" t="s">
        <v>24</v>
      </c>
      <c r="G10127" s="4" t="s">
        <v>24</v>
      </c>
    </row>
    <row r="10128" spans="1:7">
      <c r="A10128" t="n">
        <v>78198</v>
      </c>
      <c r="B10128" s="37" t="n">
        <v>46</v>
      </c>
      <c r="C10128" s="7" t="n">
        <v>7032</v>
      </c>
      <c r="D10128" s="7" t="n">
        <v>0</v>
      </c>
      <c r="E10128" s="7" t="n">
        <v>101</v>
      </c>
      <c r="F10128" s="7" t="n">
        <v>0</v>
      </c>
      <c r="G10128" s="7" t="n">
        <v>0</v>
      </c>
    </row>
    <row r="10129" spans="1:7">
      <c r="A10129" t="s">
        <v>4</v>
      </c>
      <c r="B10129" s="4" t="s">
        <v>5</v>
      </c>
      <c r="C10129" s="4" t="s">
        <v>10</v>
      </c>
      <c r="D10129" s="4" t="s">
        <v>24</v>
      </c>
      <c r="E10129" s="4" t="s">
        <v>24</v>
      </c>
      <c r="F10129" s="4" t="s">
        <v>24</v>
      </c>
      <c r="G10129" s="4" t="s">
        <v>24</v>
      </c>
    </row>
    <row r="10130" spans="1:7">
      <c r="A10130" t="n">
        <v>78217</v>
      </c>
      <c r="B10130" s="37" t="n">
        <v>46</v>
      </c>
      <c r="C10130" s="7" t="n">
        <v>11</v>
      </c>
      <c r="D10130" s="7" t="n">
        <v>7.23999977111816</v>
      </c>
      <c r="E10130" s="7" t="n">
        <v>13.210000038147</v>
      </c>
      <c r="F10130" s="7" t="n">
        <v>-187.970001220703</v>
      </c>
      <c r="G10130" s="7" t="n">
        <v>73.8000030517578</v>
      </c>
    </row>
    <row r="10131" spans="1:7">
      <c r="A10131" t="s">
        <v>4</v>
      </c>
      <c r="B10131" s="4" t="s">
        <v>5</v>
      </c>
      <c r="C10131" s="4" t="s">
        <v>10</v>
      </c>
      <c r="D10131" s="4" t="s">
        <v>24</v>
      </c>
      <c r="E10131" s="4" t="s">
        <v>24</v>
      </c>
      <c r="F10131" s="4" t="s">
        <v>24</v>
      </c>
      <c r="G10131" s="4" t="s">
        <v>24</v>
      </c>
    </row>
    <row r="10132" spans="1:7">
      <c r="A10132" t="n">
        <v>78236</v>
      </c>
      <c r="B10132" s="37" t="n">
        <v>46</v>
      </c>
      <c r="C10132" s="7" t="n">
        <v>7014</v>
      </c>
      <c r="D10132" s="7" t="n">
        <v>17.7299995422363</v>
      </c>
      <c r="E10132" s="7" t="n">
        <v>5.98000001907349</v>
      </c>
      <c r="F10132" s="7" t="n">
        <v>-198.330001831055</v>
      </c>
      <c r="G10132" s="7" t="n">
        <v>354</v>
      </c>
    </row>
    <row r="10133" spans="1:7">
      <c r="A10133" t="s">
        <v>4</v>
      </c>
      <c r="B10133" s="4" t="s">
        <v>5</v>
      </c>
      <c r="C10133" s="4" t="s">
        <v>10</v>
      </c>
      <c r="D10133" s="4" t="s">
        <v>24</v>
      </c>
      <c r="E10133" s="4" t="s">
        <v>24</v>
      </c>
      <c r="F10133" s="4" t="s">
        <v>24</v>
      </c>
      <c r="G10133" s="4" t="s">
        <v>24</v>
      </c>
    </row>
    <row r="10134" spans="1:7">
      <c r="A10134" t="n">
        <v>78255</v>
      </c>
      <c r="B10134" s="37" t="n">
        <v>46</v>
      </c>
      <c r="C10134" s="7" t="n">
        <v>5259</v>
      </c>
      <c r="D10134" s="7" t="n">
        <v>17.1599998474121</v>
      </c>
      <c r="E10134" s="7" t="n">
        <v>5.96000003814697</v>
      </c>
      <c r="F10134" s="7" t="n">
        <v>-200.169998168945</v>
      </c>
      <c r="G10134" s="7" t="n">
        <v>339.600006103516</v>
      </c>
    </row>
    <row r="10135" spans="1:7">
      <c r="A10135" t="s">
        <v>4</v>
      </c>
      <c r="B10135" s="4" t="s">
        <v>5</v>
      </c>
      <c r="C10135" s="4" t="s">
        <v>10</v>
      </c>
      <c r="D10135" s="4" t="s">
        <v>24</v>
      </c>
      <c r="E10135" s="4" t="s">
        <v>24</v>
      </c>
      <c r="F10135" s="4" t="s">
        <v>24</v>
      </c>
      <c r="G10135" s="4" t="s">
        <v>24</v>
      </c>
    </row>
    <row r="10136" spans="1:7">
      <c r="A10136" t="n">
        <v>78274</v>
      </c>
      <c r="B10136" s="37" t="n">
        <v>46</v>
      </c>
      <c r="C10136" s="7" t="n">
        <v>1560</v>
      </c>
      <c r="D10136" s="7" t="n">
        <v>17.1700000762939</v>
      </c>
      <c r="E10136" s="7" t="n">
        <v>6.05999994277954</v>
      </c>
      <c r="F10136" s="7" t="n">
        <v>-182.210006713867</v>
      </c>
      <c r="G10136" s="7" t="n">
        <v>313.799987792969</v>
      </c>
    </row>
    <row r="10137" spans="1:7">
      <c r="A10137" t="s">
        <v>4</v>
      </c>
      <c r="B10137" s="4" t="s">
        <v>5</v>
      </c>
      <c r="C10137" s="4" t="s">
        <v>10</v>
      </c>
      <c r="D10137" s="4" t="s">
        <v>24</v>
      </c>
      <c r="E10137" s="4" t="s">
        <v>24</v>
      </c>
      <c r="F10137" s="4" t="s">
        <v>24</v>
      </c>
      <c r="G10137" s="4" t="s">
        <v>24</v>
      </c>
    </row>
    <row r="10138" spans="1:7">
      <c r="A10138" t="n">
        <v>78293</v>
      </c>
      <c r="B10138" s="37" t="n">
        <v>46</v>
      </c>
      <c r="C10138" s="7" t="n">
        <v>1561</v>
      </c>
      <c r="D10138" s="7" t="n">
        <v>29.2299995422363</v>
      </c>
      <c r="E10138" s="7" t="n">
        <v>6.05999994277954</v>
      </c>
      <c r="F10138" s="7" t="n">
        <v>-193.509994506836</v>
      </c>
      <c r="G10138" s="7" t="n">
        <v>323</v>
      </c>
    </row>
    <row r="10139" spans="1:7">
      <c r="A10139" t="s">
        <v>4</v>
      </c>
      <c r="B10139" s="4" t="s">
        <v>5</v>
      </c>
      <c r="C10139" s="4" t="s">
        <v>10</v>
      </c>
      <c r="D10139" s="4" t="s">
        <v>24</v>
      </c>
      <c r="E10139" s="4" t="s">
        <v>24</v>
      </c>
      <c r="F10139" s="4" t="s">
        <v>24</v>
      </c>
      <c r="G10139" s="4" t="s">
        <v>24</v>
      </c>
    </row>
    <row r="10140" spans="1:7">
      <c r="A10140" t="n">
        <v>78312</v>
      </c>
      <c r="B10140" s="37" t="n">
        <v>46</v>
      </c>
      <c r="C10140" s="7" t="n">
        <v>1562</v>
      </c>
      <c r="D10140" s="7" t="n">
        <v>23.7800006866455</v>
      </c>
      <c r="E10140" s="7" t="n">
        <v>6.05999994277954</v>
      </c>
      <c r="F10140" s="7" t="n">
        <v>-197.300003051758</v>
      </c>
      <c r="G10140" s="7" t="n">
        <v>327.899993896484</v>
      </c>
    </row>
    <row r="10141" spans="1:7">
      <c r="A10141" t="s">
        <v>4</v>
      </c>
      <c r="B10141" s="4" t="s">
        <v>5</v>
      </c>
      <c r="C10141" s="4" t="s">
        <v>10</v>
      </c>
      <c r="D10141" s="4" t="s">
        <v>24</v>
      </c>
      <c r="E10141" s="4" t="s">
        <v>24</v>
      </c>
      <c r="F10141" s="4" t="s">
        <v>24</v>
      </c>
      <c r="G10141" s="4" t="s">
        <v>24</v>
      </c>
    </row>
    <row r="10142" spans="1:7">
      <c r="A10142" t="n">
        <v>78331</v>
      </c>
      <c r="B10142" s="37" t="n">
        <v>46</v>
      </c>
      <c r="C10142" s="7" t="n">
        <v>1570</v>
      </c>
      <c r="D10142" s="7" t="n">
        <v>24.0699996948242</v>
      </c>
      <c r="E10142" s="7" t="n">
        <v>6.05999994277954</v>
      </c>
      <c r="F10142" s="7" t="n">
        <v>-184.830001831055</v>
      </c>
      <c r="G10142" s="7" t="n">
        <v>336.799987792969</v>
      </c>
    </row>
    <row r="10143" spans="1:7">
      <c r="A10143" t="s">
        <v>4</v>
      </c>
      <c r="B10143" s="4" t="s">
        <v>5</v>
      </c>
      <c r="C10143" s="4" t="s">
        <v>10</v>
      </c>
      <c r="D10143" s="4" t="s">
        <v>24</v>
      </c>
      <c r="E10143" s="4" t="s">
        <v>24</v>
      </c>
      <c r="F10143" s="4" t="s">
        <v>24</v>
      </c>
      <c r="G10143" s="4" t="s">
        <v>24</v>
      </c>
    </row>
    <row r="10144" spans="1:7">
      <c r="A10144" t="n">
        <v>78350</v>
      </c>
      <c r="B10144" s="37" t="n">
        <v>46</v>
      </c>
      <c r="C10144" s="7" t="n">
        <v>7033</v>
      </c>
      <c r="D10144" s="7" t="n">
        <v>7.73000001907349</v>
      </c>
      <c r="E10144" s="7" t="n">
        <v>6.07999992370605</v>
      </c>
      <c r="F10144" s="7" t="n">
        <v>-173.339996337891</v>
      </c>
      <c r="G10144" s="7" t="n">
        <v>126.099998474121</v>
      </c>
    </row>
    <row r="10145" spans="1:7">
      <c r="A10145" t="s">
        <v>4</v>
      </c>
      <c r="B10145" s="4" t="s">
        <v>5</v>
      </c>
      <c r="C10145" s="4" t="s">
        <v>13</v>
      </c>
      <c r="D10145" s="4" t="s">
        <v>10</v>
      </c>
      <c r="E10145" s="4" t="s">
        <v>13</v>
      </c>
      <c r="F10145" s="4" t="s">
        <v>6</v>
      </c>
      <c r="G10145" s="4" t="s">
        <v>6</v>
      </c>
      <c r="H10145" s="4" t="s">
        <v>6</v>
      </c>
      <c r="I10145" s="4" t="s">
        <v>6</v>
      </c>
      <c r="J10145" s="4" t="s">
        <v>6</v>
      </c>
      <c r="K10145" s="4" t="s">
        <v>6</v>
      </c>
      <c r="L10145" s="4" t="s">
        <v>6</v>
      </c>
      <c r="M10145" s="4" t="s">
        <v>6</v>
      </c>
      <c r="N10145" s="4" t="s">
        <v>6</v>
      </c>
      <c r="O10145" s="4" t="s">
        <v>6</v>
      </c>
      <c r="P10145" s="4" t="s">
        <v>6</v>
      </c>
      <c r="Q10145" s="4" t="s">
        <v>6</v>
      </c>
      <c r="R10145" s="4" t="s">
        <v>6</v>
      </c>
      <c r="S10145" s="4" t="s">
        <v>6</v>
      </c>
      <c r="T10145" s="4" t="s">
        <v>6</v>
      </c>
      <c r="U10145" s="4" t="s">
        <v>6</v>
      </c>
    </row>
    <row r="10146" spans="1:7">
      <c r="A10146" t="n">
        <v>78369</v>
      </c>
      <c r="B10146" s="36" t="n">
        <v>36</v>
      </c>
      <c r="C10146" s="7" t="n">
        <v>8</v>
      </c>
      <c r="D10146" s="7" t="n">
        <v>0</v>
      </c>
      <c r="E10146" s="7" t="n">
        <v>0</v>
      </c>
      <c r="F10146" s="7" t="s">
        <v>444</v>
      </c>
      <c r="G10146" s="7" t="s">
        <v>12</v>
      </c>
      <c r="H10146" s="7" t="s">
        <v>12</v>
      </c>
      <c r="I10146" s="7" t="s">
        <v>12</v>
      </c>
      <c r="J10146" s="7" t="s">
        <v>12</v>
      </c>
      <c r="K10146" s="7" t="s">
        <v>12</v>
      </c>
      <c r="L10146" s="7" t="s">
        <v>12</v>
      </c>
      <c r="M10146" s="7" t="s">
        <v>12</v>
      </c>
      <c r="N10146" s="7" t="s">
        <v>12</v>
      </c>
      <c r="O10146" s="7" t="s">
        <v>12</v>
      </c>
      <c r="P10146" s="7" t="s">
        <v>12</v>
      </c>
      <c r="Q10146" s="7" t="s">
        <v>12</v>
      </c>
      <c r="R10146" s="7" t="s">
        <v>12</v>
      </c>
      <c r="S10146" s="7" t="s">
        <v>12</v>
      </c>
      <c r="T10146" s="7" t="s">
        <v>12</v>
      </c>
      <c r="U10146" s="7" t="s">
        <v>12</v>
      </c>
    </row>
    <row r="10147" spans="1:7">
      <c r="A10147" t="s">
        <v>4</v>
      </c>
      <c r="B10147" s="4" t="s">
        <v>5</v>
      </c>
      <c r="C10147" s="4" t="s">
        <v>13</v>
      </c>
      <c r="D10147" s="4" t="s">
        <v>10</v>
      </c>
      <c r="E10147" s="4" t="s">
        <v>13</v>
      </c>
      <c r="F10147" s="4" t="s">
        <v>6</v>
      </c>
      <c r="G10147" s="4" t="s">
        <v>6</v>
      </c>
      <c r="H10147" s="4" t="s">
        <v>6</v>
      </c>
      <c r="I10147" s="4" t="s">
        <v>6</v>
      </c>
      <c r="J10147" s="4" t="s">
        <v>6</v>
      </c>
      <c r="K10147" s="4" t="s">
        <v>6</v>
      </c>
      <c r="L10147" s="4" t="s">
        <v>6</v>
      </c>
      <c r="M10147" s="4" t="s">
        <v>6</v>
      </c>
      <c r="N10147" s="4" t="s">
        <v>6</v>
      </c>
      <c r="O10147" s="4" t="s">
        <v>6</v>
      </c>
      <c r="P10147" s="4" t="s">
        <v>6</v>
      </c>
      <c r="Q10147" s="4" t="s">
        <v>6</v>
      </c>
      <c r="R10147" s="4" t="s">
        <v>6</v>
      </c>
      <c r="S10147" s="4" t="s">
        <v>6</v>
      </c>
      <c r="T10147" s="4" t="s">
        <v>6</v>
      </c>
      <c r="U10147" s="4" t="s">
        <v>6</v>
      </c>
    </row>
    <row r="10148" spans="1:7">
      <c r="A10148" t="n">
        <v>78399</v>
      </c>
      <c r="B10148" s="36" t="n">
        <v>36</v>
      </c>
      <c r="C10148" s="7" t="n">
        <v>8</v>
      </c>
      <c r="D10148" s="7" t="n">
        <v>7033</v>
      </c>
      <c r="E10148" s="7" t="n">
        <v>0</v>
      </c>
      <c r="F10148" s="7" t="s">
        <v>663</v>
      </c>
      <c r="G10148" s="7" t="s">
        <v>664</v>
      </c>
      <c r="H10148" s="7" t="s">
        <v>665</v>
      </c>
      <c r="I10148" s="7" t="s">
        <v>666</v>
      </c>
      <c r="J10148" s="7" t="s">
        <v>12</v>
      </c>
      <c r="K10148" s="7" t="s">
        <v>12</v>
      </c>
      <c r="L10148" s="7" t="s">
        <v>12</v>
      </c>
      <c r="M10148" s="7" t="s">
        <v>12</v>
      </c>
      <c r="N10148" s="7" t="s">
        <v>12</v>
      </c>
      <c r="O10148" s="7" t="s">
        <v>12</v>
      </c>
      <c r="P10148" s="7" t="s">
        <v>12</v>
      </c>
      <c r="Q10148" s="7" t="s">
        <v>12</v>
      </c>
      <c r="R10148" s="7" t="s">
        <v>12</v>
      </c>
      <c r="S10148" s="7" t="s">
        <v>12</v>
      </c>
      <c r="T10148" s="7" t="s">
        <v>12</v>
      </c>
      <c r="U10148" s="7" t="s">
        <v>12</v>
      </c>
    </row>
    <row r="10149" spans="1:7">
      <c r="A10149" t="s">
        <v>4</v>
      </c>
      <c r="B10149" s="4" t="s">
        <v>5</v>
      </c>
      <c r="C10149" s="4" t="s">
        <v>13</v>
      </c>
      <c r="D10149" s="4" t="s">
        <v>10</v>
      </c>
      <c r="E10149" s="4" t="s">
        <v>13</v>
      </c>
      <c r="F10149" s="4" t="s">
        <v>6</v>
      </c>
      <c r="G10149" s="4" t="s">
        <v>6</v>
      </c>
      <c r="H10149" s="4" t="s">
        <v>6</v>
      </c>
      <c r="I10149" s="4" t="s">
        <v>6</v>
      </c>
      <c r="J10149" s="4" t="s">
        <v>6</v>
      </c>
      <c r="K10149" s="4" t="s">
        <v>6</v>
      </c>
      <c r="L10149" s="4" t="s">
        <v>6</v>
      </c>
      <c r="M10149" s="4" t="s">
        <v>6</v>
      </c>
      <c r="N10149" s="4" t="s">
        <v>6</v>
      </c>
      <c r="O10149" s="4" t="s">
        <v>6</v>
      </c>
      <c r="P10149" s="4" t="s">
        <v>6</v>
      </c>
      <c r="Q10149" s="4" t="s">
        <v>6</v>
      </c>
      <c r="R10149" s="4" t="s">
        <v>6</v>
      </c>
      <c r="S10149" s="4" t="s">
        <v>6</v>
      </c>
      <c r="T10149" s="4" t="s">
        <v>6</v>
      </c>
      <c r="U10149" s="4" t="s">
        <v>6</v>
      </c>
    </row>
    <row r="10150" spans="1:7">
      <c r="A10150" t="n">
        <v>78460</v>
      </c>
      <c r="B10150" s="36" t="n">
        <v>36</v>
      </c>
      <c r="C10150" s="7" t="n">
        <v>8</v>
      </c>
      <c r="D10150" s="7" t="n">
        <v>1560</v>
      </c>
      <c r="E10150" s="7" t="n">
        <v>0</v>
      </c>
      <c r="F10150" s="7" t="s">
        <v>667</v>
      </c>
      <c r="G10150" s="7" t="s">
        <v>12</v>
      </c>
      <c r="H10150" s="7" t="s">
        <v>12</v>
      </c>
      <c r="I10150" s="7" t="s">
        <v>12</v>
      </c>
      <c r="J10150" s="7" t="s">
        <v>12</v>
      </c>
      <c r="K10150" s="7" t="s">
        <v>12</v>
      </c>
      <c r="L10150" s="7" t="s">
        <v>12</v>
      </c>
      <c r="M10150" s="7" t="s">
        <v>12</v>
      </c>
      <c r="N10150" s="7" t="s">
        <v>12</v>
      </c>
      <c r="O10150" s="7" t="s">
        <v>12</v>
      </c>
      <c r="P10150" s="7" t="s">
        <v>12</v>
      </c>
      <c r="Q10150" s="7" t="s">
        <v>12</v>
      </c>
      <c r="R10150" s="7" t="s">
        <v>12</v>
      </c>
      <c r="S10150" s="7" t="s">
        <v>12</v>
      </c>
      <c r="T10150" s="7" t="s">
        <v>12</v>
      </c>
      <c r="U10150" s="7" t="s">
        <v>12</v>
      </c>
    </row>
    <row r="10151" spans="1:7">
      <c r="A10151" t="s">
        <v>4</v>
      </c>
      <c r="B10151" s="4" t="s">
        <v>5</v>
      </c>
      <c r="C10151" s="4" t="s">
        <v>13</v>
      </c>
      <c r="D10151" s="4" t="s">
        <v>10</v>
      </c>
      <c r="E10151" s="4" t="s">
        <v>13</v>
      </c>
      <c r="F10151" s="4" t="s">
        <v>6</v>
      </c>
      <c r="G10151" s="4" t="s">
        <v>6</v>
      </c>
      <c r="H10151" s="4" t="s">
        <v>6</v>
      </c>
      <c r="I10151" s="4" t="s">
        <v>6</v>
      </c>
      <c r="J10151" s="4" t="s">
        <v>6</v>
      </c>
      <c r="K10151" s="4" t="s">
        <v>6</v>
      </c>
      <c r="L10151" s="4" t="s">
        <v>6</v>
      </c>
      <c r="M10151" s="4" t="s">
        <v>6</v>
      </c>
      <c r="N10151" s="4" t="s">
        <v>6</v>
      </c>
      <c r="O10151" s="4" t="s">
        <v>6</v>
      </c>
      <c r="P10151" s="4" t="s">
        <v>6</v>
      </c>
      <c r="Q10151" s="4" t="s">
        <v>6</v>
      </c>
      <c r="R10151" s="4" t="s">
        <v>6</v>
      </c>
      <c r="S10151" s="4" t="s">
        <v>6</v>
      </c>
      <c r="T10151" s="4" t="s">
        <v>6</v>
      </c>
      <c r="U10151" s="4" t="s">
        <v>6</v>
      </c>
    </row>
    <row r="10152" spans="1:7">
      <c r="A10152" t="n">
        <v>78491</v>
      </c>
      <c r="B10152" s="36" t="n">
        <v>36</v>
      </c>
      <c r="C10152" s="7" t="n">
        <v>8</v>
      </c>
      <c r="D10152" s="7" t="n">
        <v>1561</v>
      </c>
      <c r="E10152" s="7" t="n">
        <v>0</v>
      </c>
      <c r="F10152" s="7" t="s">
        <v>460</v>
      </c>
      <c r="G10152" s="7" t="s">
        <v>12</v>
      </c>
      <c r="H10152" s="7" t="s">
        <v>12</v>
      </c>
      <c r="I10152" s="7" t="s">
        <v>12</v>
      </c>
      <c r="J10152" s="7" t="s">
        <v>12</v>
      </c>
      <c r="K10152" s="7" t="s">
        <v>12</v>
      </c>
      <c r="L10152" s="7" t="s">
        <v>12</v>
      </c>
      <c r="M10152" s="7" t="s">
        <v>12</v>
      </c>
      <c r="N10152" s="7" t="s">
        <v>12</v>
      </c>
      <c r="O10152" s="7" t="s">
        <v>12</v>
      </c>
      <c r="P10152" s="7" t="s">
        <v>12</v>
      </c>
      <c r="Q10152" s="7" t="s">
        <v>12</v>
      </c>
      <c r="R10152" s="7" t="s">
        <v>12</v>
      </c>
      <c r="S10152" s="7" t="s">
        <v>12</v>
      </c>
      <c r="T10152" s="7" t="s">
        <v>12</v>
      </c>
      <c r="U10152" s="7" t="s">
        <v>12</v>
      </c>
    </row>
    <row r="10153" spans="1:7">
      <c r="A10153" t="s">
        <v>4</v>
      </c>
      <c r="B10153" s="4" t="s">
        <v>5</v>
      </c>
      <c r="C10153" s="4" t="s">
        <v>13</v>
      </c>
      <c r="D10153" s="4" t="s">
        <v>10</v>
      </c>
      <c r="E10153" s="4" t="s">
        <v>13</v>
      </c>
      <c r="F10153" s="4" t="s">
        <v>6</v>
      </c>
      <c r="G10153" s="4" t="s">
        <v>6</v>
      </c>
      <c r="H10153" s="4" t="s">
        <v>6</v>
      </c>
      <c r="I10153" s="4" t="s">
        <v>6</v>
      </c>
      <c r="J10153" s="4" t="s">
        <v>6</v>
      </c>
      <c r="K10153" s="4" t="s">
        <v>6</v>
      </c>
      <c r="L10153" s="4" t="s">
        <v>6</v>
      </c>
      <c r="M10153" s="4" t="s">
        <v>6</v>
      </c>
      <c r="N10153" s="4" t="s">
        <v>6</v>
      </c>
      <c r="O10153" s="4" t="s">
        <v>6</v>
      </c>
      <c r="P10153" s="4" t="s">
        <v>6</v>
      </c>
      <c r="Q10153" s="4" t="s">
        <v>6</v>
      </c>
      <c r="R10153" s="4" t="s">
        <v>6</v>
      </c>
      <c r="S10153" s="4" t="s">
        <v>6</v>
      </c>
      <c r="T10153" s="4" t="s">
        <v>6</v>
      </c>
      <c r="U10153" s="4" t="s">
        <v>6</v>
      </c>
    </row>
    <row r="10154" spans="1:7">
      <c r="A10154" t="n">
        <v>78522</v>
      </c>
      <c r="B10154" s="36" t="n">
        <v>36</v>
      </c>
      <c r="C10154" s="7" t="n">
        <v>8</v>
      </c>
      <c r="D10154" s="7" t="n">
        <v>1562</v>
      </c>
      <c r="E10154" s="7" t="n">
        <v>0</v>
      </c>
      <c r="F10154" s="7" t="s">
        <v>460</v>
      </c>
      <c r="G10154" s="7" t="s">
        <v>12</v>
      </c>
      <c r="H10154" s="7" t="s">
        <v>12</v>
      </c>
      <c r="I10154" s="7" t="s">
        <v>12</v>
      </c>
      <c r="J10154" s="7" t="s">
        <v>12</v>
      </c>
      <c r="K10154" s="7" t="s">
        <v>12</v>
      </c>
      <c r="L10154" s="7" t="s">
        <v>12</v>
      </c>
      <c r="M10154" s="7" t="s">
        <v>12</v>
      </c>
      <c r="N10154" s="7" t="s">
        <v>12</v>
      </c>
      <c r="O10154" s="7" t="s">
        <v>12</v>
      </c>
      <c r="P10154" s="7" t="s">
        <v>12</v>
      </c>
      <c r="Q10154" s="7" t="s">
        <v>12</v>
      </c>
      <c r="R10154" s="7" t="s">
        <v>12</v>
      </c>
      <c r="S10154" s="7" t="s">
        <v>12</v>
      </c>
      <c r="T10154" s="7" t="s">
        <v>12</v>
      </c>
      <c r="U10154" s="7" t="s">
        <v>12</v>
      </c>
    </row>
    <row r="10155" spans="1:7">
      <c r="A10155" t="s">
        <v>4</v>
      </c>
      <c r="B10155" s="4" t="s">
        <v>5</v>
      </c>
      <c r="C10155" s="4" t="s">
        <v>13</v>
      </c>
      <c r="D10155" s="4" t="s">
        <v>10</v>
      </c>
      <c r="E10155" s="4" t="s">
        <v>13</v>
      </c>
      <c r="F10155" s="4" t="s">
        <v>6</v>
      </c>
      <c r="G10155" s="4" t="s">
        <v>6</v>
      </c>
      <c r="H10155" s="4" t="s">
        <v>6</v>
      </c>
      <c r="I10155" s="4" t="s">
        <v>6</v>
      </c>
      <c r="J10155" s="4" t="s">
        <v>6</v>
      </c>
      <c r="K10155" s="4" t="s">
        <v>6</v>
      </c>
      <c r="L10155" s="4" t="s">
        <v>6</v>
      </c>
      <c r="M10155" s="4" t="s">
        <v>6</v>
      </c>
      <c r="N10155" s="4" t="s">
        <v>6</v>
      </c>
      <c r="O10155" s="4" t="s">
        <v>6</v>
      </c>
      <c r="P10155" s="4" t="s">
        <v>6</v>
      </c>
      <c r="Q10155" s="4" t="s">
        <v>6</v>
      </c>
      <c r="R10155" s="4" t="s">
        <v>6</v>
      </c>
      <c r="S10155" s="4" t="s">
        <v>6</v>
      </c>
      <c r="T10155" s="4" t="s">
        <v>6</v>
      </c>
      <c r="U10155" s="4" t="s">
        <v>6</v>
      </c>
    </row>
    <row r="10156" spans="1:7">
      <c r="A10156" t="n">
        <v>78553</v>
      </c>
      <c r="B10156" s="36" t="n">
        <v>36</v>
      </c>
      <c r="C10156" s="7" t="n">
        <v>8</v>
      </c>
      <c r="D10156" s="7" t="n">
        <v>6</v>
      </c>
      <c r="E10156" s="7" t="n">
        <v>0</v>
      </c>
      <c r="F10156" s="7" t="s">
        <v>668</v>
      </c>
      <c r="G10156" s="7" t="s">
        <v>12</v>
      </c>
      <c r="H10156" s="7" t="s">
        <v>12</v>
      </c>
      <c r="I10156" s="7" t="s">
        <v>12</v>
      </c>
      <c r="J10156" s="7" t="s">
        <v>12</v>
      </c>
      <c r="K10156" s="7" t="s">
        <v>12</v>
      </c>
      <c r="L10156" s="7" t="s">
        <v>12</v>
      </c>
      <c r="M10156" s="7" t="s">
        <v>12</v>
      </c>
      <c r="N10156" s="7" t="s">
        <v>12</v>
      </c>
      <c r="O10156" s="7" t="s">
        <v>12</v>
      </c>
      <c r="P10156" s="7" t="s">
        <v>12</v>
      </c>
      <c r="Q10156" s="7" t="s">
        <v>12</v>
      </c>
      <c r="R10156" s="7" t="s">
        <v>12</v>
      </c>
      <c r="S10156" s="7" t="s">
        <v>12</v>
      </c>
      <c r="T10156" s="7" t="s">
        <v>12</v>
      </c>
      <c r="U10156" s="7" t="s">
        <v>12</v>
      </c>
    </row>
    <row r="10157" spans="1:7">
      <c r="A10157" t="s">
        <v>4</v>
      </c>
      <c r="B10157" s="4" t="s">
        <v>5</v>
      </c>
      <c r="C10157" s="4" t="s">
        <v>13</v>
      </c>
      <c r="D10157" s="4" t="s">
        <v>10</v>
      </c>
      <c r="E10157" s="4" t="s">
        <v>13</v>
      </c>
      <c r="F10157" s="4" t="s">
        <v>6</v>
      </c>
      <c r="G10157" s="4" t="s">
        <v>6</v>
      </c>
      <c r="H10157" s="4" t="s">
        <v>6</v>
      </c>
      <c r="I10157" s="4" t="s">
        <v>6</v>
      </c>
      <c r="J10157" s="4" t="s">
        <v>6</v>
      </c>
      <c r="K10157" s="4" t="s">
        <v>6</v>
      </c>
      <c r="L10157" s="4" t="s">
        <v>6</v>
      </c>
      <c r="M10157" s="4" t="s">
        <v>6</v>
      </c>
      <c r="N10157" s="4" t="s">
        <v>6</v>
      </c>
      <c r="O10157" s="4" t="s">
        <v>6</v>
      </c>
      <c r="P10157" s="4" t="s">
        <v>6</v>
      </c>
      <c r="Q10157" s="4" t="s">
        <v>6</v>
      </c>
      <c r="R10157" s="4" t="s">
        <v>6</v>
      </c>
      <c r="S10157" s="4" t="s">
        <v>6</v>
      </c>
      <c r="T10157" s="4" t="s">
        <v>6</v>
      </c>
      <c r="U10157" s="4" t="s">
        <v>6</v>
      </c>
    </row>
    <row r="10158" spans="1:7">
      <c r="A10158" t="n">
        <v>78584</v>
      </c>
      <c r="B10158" s="36" t="n">
        <v>36</v>
      </c>
      <c r="C10158" s="7" t="n">
        <v>8</v>
      </c>
      <c r="D10158" s="7" t="n">
        <v>5</v>
      </c>
      <c r="E10158" s="7" t="n">
        <v>0</v>
      </c>
      <c r="F10158" s="7" t="s">
        <v>669</v>
      </c>
      <c r="G10158" s="7" t="s">
        <v>158</v>
      </c>
      <c r="H10158" s="7" t="s">
        <v>12</v>
      </c>
      <c r="I10158" s="7" t="s">
        <v>12</v>
      </c>
      <c r="J10158" s="7" t="s">
        <v>12</v>
      </c>
      <c r="K10158" s="7" t="s">
        <v>12</v>
      </c>
      <c r="L10158" s="7" t="s">
        <v>12</v>
      </c>
      <c r="M10158" s="7" t="s">
        <v>12</v>
      </c>
      <c r="N10158" s="7" t="s">
        <v>12</v>
      </c>
      <c r="O10158" s="7" t="s">
        <v>12</v>
      </c>
      <c r="P10158" s="7" t="s">
        <v>12</v>
      </c>
      <c r="Q10158" s="7" t="s">
        <v>12</v>
      </c>
      <c r="R10158" s="7" t="s">
        <v>12</v>
      </c>
      <c r="S10158" s="7" t="s">
        <v>12</v>
      </c>
      <c r="T10158" s="7" t="s">
        <v>12</v>
      </c>
      <c r="U10158" s="7" t="s">
        <v>12</v>
      </c>
    </row>
    <row r="10159" spans="1:7">
      <c r="A10159" t="s">
        <v>4</v>
      </c>
      <c r="B10159" s="4" t="s">
        <v>5</v>
      </c>
      <c r="C10159" s="4" t="s">
        <v>13</v>
      </c>
      <c r="D10159" s="4" t="s">
        <v>10</v>
      </c>
      <c r="E10159" s="4" t="s">
        <v>13</v>
      </c>
      <c r="F10159" s="4" t="s">
        <v>6</v>
      </c>
      <c r="G10159" s="4" t="s">
        <v>6</v>
      </c>
      <c r="H10159" s="4" t="s">
        <v>6</v>
      </c>
      <c r="I10159" s="4" t="s">
        <v>6</v>
      </c>
      <c r="J10159" s="4" t="s">
        <v>6</v>
      </c>
      <c r="K10159" s="4" t="s">
        <v>6</v>
      </c>
      <c r="L10159" s="4" t="s">
        <v>6</v>
      </c>
      <c r="M10159" s="4" t="s">
        <v>6</v>
      </c>
      <c r="N10159" s="4" t="s">
        <v>6</v>
      </c>
      <c r="O10159" s="4" t="s">
        <v>6</v>
      </c>
      <c r="P10159" s="4" t="s">
        <v>6</v>
      </c>
      <c r="Q10159" s="4" t="s">
        <v>6</v>
      </c>
      <c r="R10159" s="4" t="s">
        <v>6</v>
      </c>
      <c r="S10159" s="4" t="s">
        <v>6</v>
      </c>
      <c r="T10159" s="4" t="s">
        <v>6</v>
      </c>
      <c r="U10159" s="4" t="s">
        <v>6</v>
      </c>
    </row>
    <row r="10160" spans="1:7">
      <c r="A10160" t="n">
        <v>78623</v>
      </c>
      <c r="B10160" s="36" t="n">
        <v>36</v>
      </c>
      <c r="C10160" s="7" t="n">
        <v>8</v>
      </c>
      <c r="D10160" s="7" t="n">
        <v>5259</v>
      </c>
      <c r="E10160" s="7" t="n">
        <v>0</v>
      </c>
      <c r="F10160" s="7" t="s">
        <v>69</v>
      </c>
      <c r="G10160" s="7" t="s">
        <v>12</v>
      </c>
      <c r="H10160" s="7" t="s">
        <v>12</v>
      </c>
      <c r="I10160" s="7" t="s">
        <v>12</v>
      </c>
      <c r="J10160" s="7" t="s">
        <v>12</v>
      </c>
      <c r="K10160" s="7" t="s">
        <v>12</v>
      </c>
      <c r="L10160" s="7" t="s">
        <v>12</v>
      </c>
      <c r="M10160" s="7" t="s">
        <v>12</v>
      </c>
      <c r="N10160" s="7" t="s">
        <v>12</v>
      </c>
      <c r="O10160" s="7" t="s">
        <v>12</v>
      </c>
      <c r="P10160" s="7" t="s">
        <v>12</v>
      </c>
      <c r="Q10160" s="7" t="s">
        <v>12</v>
      </c>
      <c r="R10160" s="7" t="s">
        <v>12</v>
      </c>
      <c r="S10160" s="7" t="s">
        <v>12</v>
      </c>
      <c r="T10160" s="7" t="s">
        <v>12</v>
      </c>
      <c r="U10160" s="7" t="s">
        <v>12</v>
      </c>
    </row>
    <row r="10161" spans="1:21">
      <c r="A10161" t="s">
        <v>4</v>
      </c>
      <c r="B10161" s="4" t="s">
        <v>5</v>
      </c>
      <c r="C10161" s="4" t="s">
        <v>13</v>
      </c>
      <c r="D10161" s="4" t="s">
        <v>10</v>
      </c>
      <c r="E10161" s="4" t="s">
        <v>13</v>
      </c>
      <c r="F10161" s="4" t="s">
        <v>6</v>
      </c>
      <c r="G10161" s="4" t="s">
        <v>6</v>
      </c>
      <c r="H10161" s="4" t="s">
        <v>6</v>
      </c>
      <c r="I10161" s="4" t="s">
        <v>6</v>
      </c>
      <c r="J10161" s="4" t="s">
        <v>6</v>
      </c>
      <c r="K10161" s="4" t="s">
        <v>6</v>
      </c>
      <c r="L10161" s="4" t="s">
        <v>6</v>
      </c>
      <c r="M10161" s="4" t="s">
        <v>6</v>
      </c>
      <c r="N10161" s="4" t="s">
        <v>6</v>
      </c>
      <c r="O10161" s="4" t="s">
        <v>6</v>
      </c>
      <c r="P10161" s="4" t="s">
        <v>6</v>
      </c>
      <c r="Q10161" s="4" t="s">
        <v>6</v>
      </c>
      <c r="R10161" s="4" t="s">
        <v>6</v>
      </c>
      <c r="S10161" s="4" t="s">
        <v>6</v>
      </c>
      <c r="T10161" s="4" t="s">
        <v>6</v>
      </c>
      <c r="U10161" s="4" t="s">
        <v>6</v>
      </c>
    </row>
    <row r="10162" spans="1:21">
      <c r="A10162" t="n">
        <v>78656</v>
      </c>
      <c r="B10162" s="36" t="n">
        <v>36</v>
      </c>
      <c r="C10162" s="7" t="n">
        <v>8</v>
      </c>
      <c r="D10162" s="7" t="n">
        <v>7014</v>
      </c>
      <c r="E10162" s="7" t="n">
        <v>0</v>
      </c>
      <c r="F10162" s="7" t="s">
        <v>69</v>
      </c>
      <c r="G10162" s="7" t="s">
        <v>68</v>
      </c>
      <c r="H10162" s="7" t="s">
        <v>215</v>
      </c>
      <c r="I10162" s="7" t="s">
        <v>75</v>
      </c>
      <c r="J10162" s="7" t="s">
        <v>12</v>
      </c>
      <c r="K10162" s="7" t="s">
        <v>12</v>
      </c>
      <c r="L10162" s="7" t="s">
        <v>12</v>
      </c>
      <c r="M10162" s="7" t="s">
        <v>12</v>
      </c>
      <c r="N10162" s="7" t="s">
        <v>12</v>
      </c>
      <c r="O10162" s="7" t="s">
        <v>12</v>
      </c>
      <c r="P10162" s="7" t="s">
        <v>12</v>
      </c>
      <c r="Q10162" s="7" t="s">
        <v>12</v>
      </c>
      <c r="R10162" s="7" t="s">
        <v>12</v>
      </c>
      <c r="S10162" s="7" t="s">
        <v>12</v>
      </c>
      <c r="T10162" s="7" t="s">
        <v>12</v>
      </c>
      <c r="U10162" s="7" t="s">
        <v>12</v>
      </c>
    </row>
    <row r="10163" spans="1:21">
      <c r="A10163" t="s">
        <v>4</v>
      </c>
      <c r="B10163" s="4" t="s">
        <v>5</v>
      </c>
      <c r="C10163" s="4" t="s">
        <v>10</v>
      </c>
      <c r="D10163" s="4" t="s">
        <v>13</v>
      </c>
      <c r="E10163" s="4" t="s">
        <v>6</v>
      </c>
      <c r="F10163" s="4" t="s">
        <v>24</v>
      </c>
      <c r="G10163" s="4" t="s">
        <v>24</v>
      </c>
      <c r="H10163" s="4" t="s">
        <v>24</v>
      </c>
    </row>
    <row r="10164" spans="1:21">
      <c r="A10164" t="n">
        <v>78728</v>
      </c>
      <c r="B10164" s="55" t="n">
        <v>48</v>
      </c>
      <c r="C10164" s="7" t="n">
        <v>1561</v>
      </c>
      <c r="D10164" s="7" t="n">
        <v>0</v>
      </c>
      <c r="E10164" s="7" t="s">
        <v>460</v>
      </c>
      <c r="F10164" s="7" t="n">
        <v>0</v>
      </c>
      <c r="G10164" s="7" t="n">
        <v>1</v>
      </c>
      <c r="H10164" s="7" t="n">
        <v>0</v>
      </c>
    </row>
    <row r="10165" spans="1:21">
      <c r="A10165" t="s">
        <v>4</v>
      </c>
      <c r="B10165" s="4" t="s">
        <v>5</v>
      </c>
      <c r="C10165" s="4" t="s">
        <v>10</v>
      </c>
      <c r="D10165" s="4" t="s">
        <v>13</v>
      </c>
      <c r="E10165" s="4" t="s">
        <v>6</v>
      </c>
      <c r="F10165" s="4" t="s">
        <v>24</v>
      </c>
      <c r="G10165" s="4" t="s">
        <v>24</v>
      </c>
      <c r="H10165" s="4" t="s">
        <v>24</v>
      </c>
    </row>
    <row r="10166" spans="1:21">
      <c r="A10166" t="n">
        <v>78755</v>
      </c>
      <c r="B10166" s="55" t="n">
        <v>48</v>
      </c>
      <c r="C10166" s="7" t="n">
        <v>1562</v>
      </c>
      <c r="D10166" s="7" t="n">
        <v>0</v>
      </c>
      <c r="E10166" s="7" t="s">
        <v>460</v>
      </c>
      <c r="F10166" s="7" t="n">
        <v>0</v>
      </c>
      <c r="G10166" s="7" t="n">
        <v>1</v>
      </c>
      <c r="H10166" s="7" t="n">
        <v>0</v>
      </c>
    </row>
    <row r="10167" spans="1:21">
      <c r="A10167" t="s">
        <v>4</v>
      </c>
      <c r="B10167" s="4" t="s">
        <v>5</v>
      </c>
      <c r="C10167" s="4" t="s">
        <v>10</v>
      </c>
      <c r="D10167" s="4" t="s">
        <v>13</v>
      </c>
      <c r="E10167" s="4" t="s">
        <v>6</v>
      </c>
      <c r="F10167" s="4" t="s">
        <v>24</v>
      </c>
      <c r="G10167" s="4" t="s">
        <v>24</v>
      </c>
      <c r="H10167" s="4" t="s">
        <v>24</v>
      </c>
    </row>
    <row r="10168" spans="1:21">
      <c r="A10168" t="n">
        <v>78782</v>
      </c>
      <c r="B10168" s="55" t="n">
        <v>48</v>
      </c>
      <c r="C10168" s="7" t="n">
        <v>5259</v>
      </c>
      <c r="D10168" s="7" t="n">
        <v>0</v>
      </c>
      <c r="E10168" s="7" t="s">
        <v>69</v>
      </c>
      <c r="F10168" s="7" t="n">
        <v>-1</v>
      </c>
      <c r="G10168" s="7" t="n">
        <v>1</v>
      </c>
      <c r="H10168" s="7" t="n">
        <v>1.40129846432482e-45</v>
      </c>
    </row>
    <row r="10169" spans="1:21">
      <c r="A10169" t="s">
        <v>4</v>
      </c>
      <c r="B10169" s="4" t="s">
        <v>5</v>
      </c>
      <c r="C10169" s="4" t="s">
        <v>10</v>
      </c>
      <c r="D10169" s="4" t="s">
        <v>13</v>
      </c>
      <c r="E10169" s="4" t="s">
        <v>6</v>
      </c>
      <c r="F10169" s="4" t="s">
        <v>24</v>
      </c>
      <c r="G10169" s="4" t="s">
        <v>24</v>
      </c>
      <c r="H10169" s="4" t="s">
        <v>24</v>
      </c>
    </row>
    <row r="10170" spans="1:21">
      <c r="A10170" t="n">
        <v>78811</v>
      </c>
      <c r="B10170" s="55" t="n">
        <v>48</v>
      </c>
      <c r="C10170" s="7" t="n">
        <v>7014</v>
      </c>
      <c r="D10170" s="7" t="n">
        <v>0</v>
      </c>
      <c r="E10170" s="7" t="s">
        <v>75</v>
      </c>
      <c r="F10170" s="7" t="n">
        <v>-1</v>
      </c>
      <c r="G10170" s="7" t="n">
        <v>1</v>
      </c>
      <c r="H10170" s="7" t="n">
        <v>1.40129846432482e-45</v>
      </c>
    </row>
    <row r="10171" spans="1:21">
      <c r="A10171" t="s">
        <v>4</v>
      </c>
      <c r="B10171" s="4" t="s">
        <v>5</v>
      </c>
      <c r="C10171" s="4" t="s">
        <v>10</v>
      </c>
      <c r="D10171" s="4" t="s">
        <v>13</v>
      </c>
      <c r="E10171" s="4" t="s">
        <v>13</v>
      </c>
      <c r="F10171" s="4" t="s">
        <v>6</v>
      </c>
    </row>
    <row r="10172" spans="1:21">
      <c r="A10172" t="n">
        <v>78841</v>
      </c>
      <c r="B10172" s="27" t="n">
        <v>47</v>
      </c>
      <c r="C10172" s="7" t="n">
        <v>7033</v>
      </c>
      <c r="D10172" s="7" t="n">
        <v>0</v>
      </c>
      <c r="E10172" s="7" t="n">
        <v>0</v>
      </c>
      <c r="F10172" s="7" t="s">
        <v>670</v>
      </c>
    </row>
    <row r="10173" spans="1:21">
      <c r="A10173" t="s">
        <v>4</v>
      </c>
      <c r="B10173" s="4" t="s">
        <v>5</v>
      </c>
      <c r="C10173" s="4" t="s">
        <v>10</v>
      </c>
      <c r="D10173" s="4" t="s">
        <v>13</v>
      </c>
      <c r="E10173" s="4" t="s">
        <v>13</v>
      </c>
      <c r="F10173" s="4" t="s">
        <v>6</v>
      </c>
    </row>
    <row r="10174" spans="1:21">
      <c r="A10174" t="n">
        <v>78862</v>
      </c>
      <c r="B10174" s="27" t="n">
        <v>47</v>
      </c>
      <c r="C10174" s="7" t="n">
        <v>7033</v>
      </c>
      <c r="D10174" s="7" t="n">
        <v>0</v>
      </c>
      <c r="E10174" s="7" t="n">
        <v>0</v>
      </c>
      <c r="F10174" s="7" t="s">
        <v>663</v>
      </c>
    </row>
    <row r="10175" spans="1:21">
      <c r="A10175" t="s">
        <v>4</v>
      </c>
      <c r="B10175" s="4" t="s">
        <v>5</v>
      </c>
      <c r="C10175" s="4" t="s">
        <v>10</v>
      </c>
      <c r="D10175" s="4" t="s">
        <v>13</v>
      </c>
      <c r="E10175" s="4" t="s">
        <v>13</v>
      </c>
      <c r="F10175" s="4" t="s">
        <v>6</v>
      </c>
    </row>
    <row r="10176" spans="1:21">
      <c r="A10176" t="n">
        <v>78878</v>
      </c>
      <c r="B10176" s="27" t="n">
        <v>47</v>
      </c>
      <c r="C10176" s="7" t="n">
        <v>1560</v>
      </c>
      <c r="D10176" s="7" t="n">
        <v>0</v>
      </c>
      <c r="E10176" s="7" t="n">
        <v>0</v>
      </c>
      <c r="F10176" s="7" t="s">
        <v>667</v>
      </c>
    </row>
    <row r="10177" spans="1:21">
      <c r="A10177" t="s">
        <v>4</v>
      </c>
      <c r="B10177" s="4" t="s">
        <v>5</v>
      </c>
      <c r="C10177" s="4" t="s">
        <v>13</v>
      </c>
      <c r="D10177" s="4" t="s">
        <v>10</v>
      </c>
      <c r="E10177" s="4" t="s">
        <v>6</v>
      </c>
      <c r="F10177" s="4" t="s">
        <v>6</v>
      </c>
      <c r="G10177" s="4" t="s">
        <v>9</v>
      </c>
      <c r="H10177" s="4" t="s">
        <v>9</v>
      </c>
      <c r="I10177" s="4" t="s">
        <v>9</v>
      </c>
      <c r="J10177" s="4" t="s">
        <v>9</v>
      </c>
      <c r="K10177" s="4" t="s">
        <v>9</v>
      </c>
      <c r="L10177" s="4" t="s">
        <v>9</v>
      </c>
      <c r="M10177" s="4" t="s">
        <v>9</v>
      </c>
      <c r="N10177" s="4" t="s">
        <v>9</v>
      </c>
      <c r="O10177" s="4" t="s">
        <v>9</v>
      </c>
    </row>
    <row r="10178" spans="1:21">
      <c r="A10178" t="n">
        <v>78894</v>
      </c>
      <c r="B10178" s="93" t="n">
        <v>37</v>
      </c>
      <c r="C10178" s="7" t="n">
        <v>0</v>
      </c>
      <c r="D10178" s="7" t="n">
        <v>7033</v>
      </c>
      <c r="E10178" s="7" t="s">
        <v>631</v>
      </c>
      <c r="F10178" s="7" t="s">
        <v>630</v>
      </c>
      <c r="G10178" s="7" t="n">
        <v>0</v>
      </c>
      <c r="H10178" s="7" t="n">
        <v>0</v>
      </c>
      <c r="I10178" s="7" t="n">
        <v>0</v>
      </c>
      <c r="J10178" s="7" t="n">
        <v>0</v>
      </c>
      <c r="K10178" s="7" t="n">
        <v>0</v>
      </c>
      <c r="L10178" s="7" t="n">
        <v>0</v>
      </c>
      <c r="M10178" s="7" t="n">
        <v>1065353216</v>
      </c>
      <c r="N10178" s="7" t="n">
        <v>1065353216</v>
      </c>
      <c r="O10178" s="7" t="n">
        <v>1065353216</v>
      </c>
    </row>
    <row r="10179" spans="1:21">
      <c r="A10179" t="s">
        <v>4</v>
      </c>
      <c r="B10179" s="4" t="s">
        <v>5</v>
      </c>
      <c r="C10179" s="4" t="s">
        <v>13</v>
      </c>
      <c r="D10179" s="4" t="s">
        <v>13</v>
      </c>
      <c r="E10179" s="4" t="s">
        <v>24</v>
      </c>
      <c r="F10179" s="4" t="s">
        <v>24</v>
      </c>
      <c r="G10179" s="4" t="s">
        <v>24</v>
      </c>
      <c r="H10179" s="4" t="s">
        <v>10</v>
      </c>
    </row>
    <row r="10180" spans="1:21">
      <c r="A10180" t="n">
        <v>78955</v>
      </c>
      <c r="B10180" s="39" t="n">
        <v>45</v>
      </c>
      <c r="C10180" s="7" t="n">
        <v>2</v>
      </c>
      <c r="D10180" s="7" t="n">
        <v>3</v>
      </c>
      <c r="E10180" s="7" t="n">
        <v>16.7600002288818</v>
      </c>
      <c r="F10180" s="7" t="n">
        <v>8.77999973297119</v>
      </c>
      <c r="G10180" s="7" t="n">
        <v>-179.809997558594</v>
      </c>
      <c r="H10180" s="7" t="n">
        <v>0</v>
      </c>
    </row>
    <row r="10181" spans="1:21">
      <c r="A10181" t="s">
        <v>4</v>
      </c>
      <c r="B10181" s="4" t="s">
        <v>5</v>
      </c>
      <c r="C10181" s="4" t="s">
        <v>13</v>
      </c>
      <c r="D10181" s="4" t="s">
        <v>13</v>
      </c>
      <c r="E10181" s="4" t="s">
        <v>24</v>
      </c>
      <c r="F10181" s="4" t="s">
        <v>24</v>
      </c>
      <c r="G10181" s="4" t="s">
        <v>24</v>
      </c>
      <c r="H10181" s="4" t="s">
        <v>10</v>
      </c>
      <c r="I10181" s="4" t="s">
        <v>13</v>
      </c>
    </row>
    <row r="10182" spans="1:21">
      <c r="A10182" t="n">
        <v>78972</v>
      </c>
      <c r="B10182" s="39" t="n">
        <v>45</v>
      </c>
      <c r="C10182" s="7" t="n">
        <v>4</v>
      </c>
      <c r="D10182" s="7" t="n">
        <v>3</v>
      </c>
      <c r="E10182" s="7" t="n">
        <v>348.440002441406</v>
      </c>
      <c r="F10182" s="7" t="n">
        <v>335.970001220703</v>
      </c>
      <c r="G10182" s="7" t="n">
        <v>0</v>
      </c>
      <c r="H10182" s="7" t="n">
        <v>0</v>
      </c>
      <c r="I10182" s="7" t="n">
        <v>0</v>
      </c>
    </row>
    <row r="10183" spans="1:21">
      <c r="A10183" t="s">
        <v>4</v>
      </c>
      <c r="B10183" s="4" t="s">
        <v>5</v>
      </c>
      <c r="C10183" s="4" t="s">
        <v>13</v>
      </c>
      <c r="D10183" s="4" t="s">
        <v>13</v>
      </c>
      <c r="E10183" s="4" t="s">
        <v>24</v>
      </c>
      <c r="F10183" s="4" t="s">
        <v>10</v>
      </c>
    </row>
    <row r="10184" spans="1:21">
      <c r="A10184" t="n">
        <v>78990</v>
      </c>
      <c r="B10184" s="39" t="n">
        <v>45</v>
      </c>
      <c r="C10184" s="7" t="n">
        <v>5</v>
      </c>
      <c r="D10184" s="7" t="n">
        <v>3</v>
      </c>
      <c r="E10184" s="7" t="n">
        <v>5.09999990463257</v>
      </c>
      <c r="F10184" s="7" t="n">
        <v>0</v>
      </c>
    </row>
    <row r="10185" spans="1:21">
      <c r="A10185" t="s">
        <v>4</v>
      </c>
      <c r="B10185" s="4" t="s">
        <v>5</v>
      </c>
      <c r="C10185" s="4" t="s">
        <v>13</v>
      </c>
      <c r="D10185" s="4" t="s">
        <v>13</v>
      </c>
      <c r="E10185" s="4" t="s">
        <v>24</v>
      </c>
      <c r="F10185" s="4" t="s">
        <v>10</v>
      </c>
    </row>
    <row r="10186" spans="1:21">
      <c r="A10186" t="n">
        <v>78999</v>
      </c>
      <c r="B10186" s="39" t="n">
        <v>45</v>
      </c>
      <c r="C10186" s="7" t="n">
        <v>11</v>
      </c>
      <c r="D10186" s="7" t="n">
        <v>3</v>
      </c>
      <c r="E10186" s="7" t="n">
        <v>40</v>
      </c>
      <c r="F10186" s="7" t="n">
        <v>0</v>
      </c>
    </row>
    <row r="10187" spans="1:21">
      <c r="A10187" t="s">
        <v>4</v>
      </c>
      <c r="B10187" s="4" t="s">
        <v>5</v>
      </c>
      <c r="C10187" s="4" t="s">
        <v>13</v>
      </c>
      <c r="D10187" s="4" t="s">
        <v>10</v>
      </c>
      <c r="E10187" s="4" t="s">
        <v>6</v>
      </c>
      <c r="F10187" s="4" t="s">
        <v>6</v>
      </c>
      <c r="G10187" s="4" t="s">
        <v>9</v>
      </c>
      <c r="H10187" s="4" t="s">
        <v>9</v>
      </c>
      <c r="I10187" s="4" t="s">
        <v>9</v>
      </c>
      <c r="J10187" s="4" t="s">
        <v>9</v>
      </c>
      <c r="K10187" s="4" t="s">
        <v>9</v>
      </c>
      <c r="L10187" s="4" t="s">
        <v>9</v>
      </c>
      <c r="M10187" s="4" t="s">
        <v>9</v>
      </c>
      <c r="N10187" s="4" t="s">
        <v>9</v>
      </c>
      <c r="O10187" s="4" t="s">
        <v>9</v>
      </c>
    </row>
    <row r="10188" spans="1:21">
      <c r="A10188" t="n">
        <v>79008</v>
      </c>
      <c r="B10188" s="93" t="n">
        <v>37</v>
      </c>
      <c r="C10188" s="7" t="n">
        <v>0</v>
      </c>
      <c r="D10188" s="7" t="n">
        <v>0</v>
      </c>
      <c r="E10188" s="7" t="s">
        <v>622</v>
      </c>
      <c r="F10188" s="7" t="s">
        <v>643</v>
      </c>
      <c r="G10188" s="7" t="n">
        <v>0</v>
      </c>
      <c r="H10188" s="7" t="n">
        <v>0</v>
      </c>
      <c r="I10188" s="7" t="n">
        <v>0</v>
      </c>
      <c r="J10188" s="7" t="n">
        <v>0</v>
      </c>
      <c r="K10188" s="7" t="n">
        <v>0</v>
      </c>
      <c r="L10188" s="7" t="n">
        <v>0</v>
      </c>
      <c r="M10188" s="7" t="n">
        <v>1065353216</v>
      </c>
      <c r="N10188" s="7" t="n">
        <v>1065353216</v>
      </c>
      <c r="O10188" s="7" t="n">
        <v>1065353216</v>
      </c>
    </row>
    <row r="10189" spans="1:21">
      <c r="A10189" t="s">
        <v>4</v>
      </c>
      <c r="B10189" s="4" t="s">
        <v>5</v>
      </c>
      <c r="C10189" s="4" t="s">
        <v>13</v>
      </c>
      <c r="D10189" s="4" t="s">
        <v>10</v>
      </c>
      <c r="E10189" s="4" t="s">
        <v>6</v>
      </c>
      <c r="F10189" s="4" t="s">
        <v>6</v>
      </c>
      <c r="G10189" s="4" t="s">
        <v>13</v>
      </c>
    </row>
    <row r="10190" spans="1:21">
      <c r="A10190" t="n">
        <v>79065</v>
      </c>
      <c r="B10190" s="85" t="n">
        <v>32</v>
      </c>
      <c r="C10190" s="7" t="n">
        <v>0</v>
      </c>
      <c r="D10190" s="7" t="n">
        <v>0</v>
      </c>
      <c r="E10190" s="7" t="s">
        <v>12</v>
      </c>
      <c r="F10190" s="7" t="s">
        <v>643</v>
      </c>
      <c r="G10190" s="7" t="n">
        <v>1</v>
      </c>
    </row>
    <row r="10191" spans="1:21">
      <c r="A10191" t="s">
        <v>4</v>
      </c>
      <c r="B10191" s="4" t="s">
        <v>5</v>
      </c>
      <c r="C10191" s="4" t="s">
        <v>10</v>
      </c>
      <c r="D10191" s="4" t="s">
        <v>9</v>
      </c>
    </row>
    <row r="10192" spans="1:21">
      <c r="A10192" t="n">
        <v>79080</v>
      </c>
      <c r="B10192" s="38" t="n">
        <v>43</v>
      </c>
      <c r="C10192" s="7" t="n">
        <v>0</v>
      </c>
      <c r="D10192" s="7" t="n">
        <v>64</v>
      </c>
    </row>
    <row r="10193" spans="1:15">
      <c r="A10193" t="s">
        <v>4</v>
      </c>
      <c r="B10193" s="4" t="s">
        <v>5</v>
      </c>
      <c r="C10193" s="4" t="s">
        <v>10</v>
      </c>
      <c r="D10193" s="4" t="s">
        <v>6</v>
      </c>
      <c r="E10193" s="4" t="s">
        <v>6</v>
      </c>
      <c r="F10193" s="4" t="s">
        <v>13</v>
      </c>
    </row>
    <row r="10194" spans="1:15">
      <c r="A10194" t="n">
        <v>79087</v>
      </c>
      <c r="B10194" s="94" t="n">
        <v>108</v>
      </c>
      <c r="C10194" s="7" t="n">
        <v>0</v>
      </c>
      <c r="D10194" s="7" t="s">
        <v>643</v>
      </c>
      <c r="E10194" s="7" t="s">
        <v>644</v>
      </c>
      <c r="F10194" s="7" t="n">
        <v>0</v>
      </c>
    </row>
    <row r="10195" spans="1:15">
      <c r="A10195" t="s">
        <v>4</v>
      </c>
      <c r="B10195" s="4" t="s">
        <v>5</v>
      </c>
      <c r="C10195" s="4" t="s">
        <v>13</v>
      </c>
      <c r="D10195" s="4" t="s">
        <v>10</v>
      </c>
      <c r="E10195" s="4" t="s">
        <v>10</v>
      </c>
      <c r="F10195" s="4" t="s">
        <v>6</v>
      </c>
      <c r="G10195" s="4" t="s">
        <v>6</v>
      </c>
    </row>
    <row r="10196" spans="1:15">
      <c r="A10196" t="n">
        <v>79106</v>
      </c>
      <c r="B10196" s="67" t="n">
        <v>128</v>
      </c>
      <c r="C10196" s="7" t="n">
        <v>0</v>
      </c>
      <c r="D10196" s="7" t="n">
        <v>7032</v>
      </c>
      <c r="E10196" s="7" t="n">
        <v>0</v>
      </c>
      <c r="F10196" s="7" t="s">
        <v>645</v>
      </c>
      <c r="G10196" s="7" t="s">
        <v>646</v>
      </c>
    </row>
    <row r="10197" spans="1:15">
      <c r="A10197" t="s">
        <v>4</v>
      </c>
      <c r="B10197" s="4" t="s">
        <v>5</v>
      </c>
      <c r="C10197" s="4" t="s">
        <v>10</v>
      </c>
      <c r="D10197" s="4" t="s">
        <v>13</v>
      </c>
      <c r="E10197" s="4" t="s">
        <v>13</v>
      </c>
      <c r="F10197" s="4" t="s">
        <v>6</v>
      </c>
    </row>
    <row r="10198" spans="1:15">
      <c r="A10198" t="n">
        <v>79137</v>
      </c>
      <c r="B10198" s="27" t="n">
        <v>47</v>
      </c>
      <c r="C10198" s="7" t="n">
        <v>0</v>
      </c>
      <c r="D10198" s="7" t="n">
        <v>0</v>
      </c>
      <c r="E10198" s="7" t="n">
        <v>0</v>
      </c>
      <c r="F10198" s="7" t="s">
        <v>444</v>
      </c>
    </row>
    <row r="10199" spans="1:15">
      <c r="A10199" t="s">
        <v>4</v>
      </c>
      <c r="B10199" s="4" t="s">
        <v>5</v>
      </c>
      <c r="C10199" s="4" t="s">
        <v>13</v>
      </c>
      <c r="D10199" s="4" t="s">
        <v>10</v>
      </c>
      <c r="E10199" s="4" t="s">
        <v>9</v>
      </c>
      <c r="F10199" s="4" t="s">
        <v>10</v>
      </c>
      <c r="G10199" s="4" t="s">
        <v>9</v>
      </c>
      <c r="H10199" s="4" t="s">
        <v>13</v>
      </c>
    </row>
    <row r="10200" spans="1:15">
      <c r="A10200" t="n">
        <v>79152</v>
      </c>
      <c r="B10200" s="13" t="n">
        <v>49</v>
      </c>
      <c r="C10200" s="7" t="n">
        <v>0</v>
      </c>
      <c r="D10200" s="7" t="n">
        <v>308</v>
      </c>
      <c r="E10200" s="7" t="n">
        <v>1065353216</v>
      </c>
      <c r="F10200" s="7" t="n">
        <v>0</v>
      </c>
      <c r="G10200" s="7" t="n">
        <v>0</v>
      </c>
      <c r="H10200" s="7" t="n">
        <v>0</v>
      </c>
    </row>
    <row r="10201" spans="1:15">
      <c r="A10201" t="s">
        <v>4</v>
      </c>
      <c r="B10201" s="4" t="s">
        <v>5</v>
      </c>
      <c r="C10201" s="4" t="s">
        <v>13</v>
      </c>
      <c r="D10201" s="4" t="s">
        <v>13</v>
      </c>
      <c r="E10201" s="4" t="s">
        <v>24</v>
      </c>
      <c r="F10201" s="4" t="s">
        <v>24</v>
      </c>
      <c r="G10201" s="4" t="s">
        <v>24</v>
      </c>
      <c r="H10201" s="4" t="s">
        <v>10</v>
      </c>
    </row>
    <row r="10202" spans="1:15">
      <c r="A10202" t="n">
        <v>79167</v>
      </c>
      <c r="B10202" s="39" t="n">
        <v>45</v>
      </c>
      <c r="C10202" s="7" t="n">
        <v>2</v>
      </c>
      <c r="D10202" s="7" t="n">
        <v>3</v>
      </c>
      <c r="E10202" s="7" t="n">
        <v>16.6299991607666</v>
      </c>
      <c r="F10202" s="7" t="n">
        <v>8.0600004196167</v>
      </c>
      <c r="G10202" s="7" t="n">
        <v>-179.949996948242</v>
      </c>
      <c r="H10202" s="7" t="n">
        <v>4000</v>
      </c>
    </row>
    <row r="10203" spans="1:15">
      <c r="A10203" t="s">
        <v>4</v>
      </c>
      <c r="B10203" s="4" t="s">
        <v>5</v>
      </c>
      <c r="C10203" s="4" t="s">
        <v>13</v>
      </c>
      <c r="D10203" s="4" t="s">
        <v>13</v>
      </c>
      <c r="E10203" s="4" t="s">
        <v>24</v>
      </c>
      <c r="F10203" s="4" t="s">
        <v>24</v>
      </c>
      <c r="G10203" s="4" t="s">
        <v>24</v>
      </c>
      <c r="H10203" s="4" t="s">
        <v>10</v>
      </c>
      <c r="I10203" s="4" t="s">
        <v>13</v>
      </c>
    </row>
    <row r="10204" spans="1:15">
      <c r="A10204" t="n">
        <v>79184</v>
      </c>
      <c r="B10204" s="39" t="n">
        <v>45</v>
      </c>
      <c r="C10204" s="7" t="n">
        <v>4</v>
      </c>
      <c r="D10204" s="7" t="n">
        <v>3</v>
      </c>
      <c r="E10204" s="7" t="n">
        <v>343.089996337891</v>
      </c>
      <c r="F10204" s="7" t="n">
        <v>326.929992675781</v>
      </c>
      <c r="G10204" s="7" t="n">
        <v>0</v>
      </c>
      <c r="H10204" s="7" t="n">
        <v>4000</v>
      </c>
      <c r="I10204" s="7" t="n">
        <v>1</v>
      </c>
    </row>
    <row r="10205" spans="1:15">
      <c r="A10205" t="s">
        <v>4</v>
      </c>
      <c r="B10205" s="4" t="s">
        <v>5</v>
      </c>
      <c r="C10205" s="4" t="s">
        <v>13</v>
      </c>
      <c r="D10205" s="4" t="s">
        <v>10</v>
      </c>
      <c r="E10205" s="4" t="s">
        <v>10</v>
      </c>
      <c r="F10205" s="4" t="s">
        <v>9</v>
      </c>
    </row>
    <row r="10206" spans="1:15">
      <c r="A10206" t="n">
        <v>79202</v>
      </c>
      <c r="B10206" s="40" t="n">
        <v>84</v>
      </c>
      <c r="C10206" s="7" t="n">
        <v>0</v>
      </c>
      <c r="D10206" s="7" t="n">
        <v>0</v>
      </c>
      <c r="E10206" s="7" t="n">
        <v>0</v>
      </c>
      <c r="F10206" s="7" t="n">
        <v>1045220557</v>
      </c>
    </row>
    <row r="10207" spans="1:15">
      <c r="A10207" t="s">
        <v>4</v>
      </c>
      <c r="B10207" s="4" t="s">
        <v>5</v>
      </c>
      <c r="C10207" s="4" t="s">
        <v>13</v>
      </c>
      <c r="D10207" s="4" t="s">
        <v>10</v>
      </c>
      <c r="E10207" s="4" t="s">
        <v>24</v>
      </c>
    </row>
    <row r="10208" spans="1:15">
      <c r="A10208" t="n">
        <v>79212</v>
      </c>
      <c r="B10208" s="22" t="n">
        <v>58</v>
      </c>
      <c r="C10208" s="7" t="n">
        <v>100</v>
      </c>
      <c r="D10208" s="7" t="n">
        <v>1000</v>
      </c>
      <c r="E10208" s="7" t="n">
        <v>1</v>
      </c>
    </row>
    <row r="10209" spans="1:9">
      <c r="A10209" t="s">
        <v>4</v>
      </c>
      <c r="B10209" s="4" t="s">
        <v>5</v>
      </c>
      <c r="C10209" s="4" t="s">
        <v>13</v>
      </c>
      <c r="D10209" s="4" t="s">
        <v>10</v>
      </c>
      <c r="E10209" s="4" t="s">
        <v>24</v>
      </c>
      <c r="F10209" s="4" t="s">
        <v>10</v>
      </c>
      <c r="G10209" s="4" t="s">
        <v>9</v>
      </c>
      <c r="H10209" s="4" t="s">
        <v>9</v>
      </c>
      <c r="I10209" s="4" t="s">
        <v>10</v>
      </c>
      <c r="J10209" s="4" t="s">
        <v>10</v>
      </c>
      <c r="K10209" s="4" t="s">
        <v>9</v>
      </c>
      <c r="L10209" s="4" t="s">
        <v>9</v>
      </c>
      <c r="M10209" s="4" t="s">
        <v>9</v>
      </c>
      <c r="N10209" s="4" t="s">
        <v>9</v>
      </c>
      <c r="O10209" s="4" t="s">
        <v>6</v>
      </c>
    </row>
    <row r="10210" spans="1:9">
      <c r="A10210" t="n">
        <v>79220</v>
      </c>
      <c r="B10210" s="15" t="n">
        <v>50</v>
      </c>
      <c r="C10210" s="7" t="n">
        <v>0</v>
      </c>
      <c r="D10210" s="7" t="n">
        <v>4546</v>
      </c>
      <c r="E10210" s="7" t="n">
        <v>0.800000011920929</v>
      </c>
      <c r="F10210" s="7" t="n">
        <v>4000</v>
      </c>
      <c r="G10210" s="7" t="n">
        <v>0</v>
      </c>
      <c r="H10210" s="7" t="n">
        <v>0</v>
      </c>
      <c r="I10210" s="7" t="n">
        <v>1</v>
      </c>
      <c r="J10210" s="7" t="n">
        <v>1560</v>
      </c>
      <c r="K10210" s="7" t="n">
        <v>0</v>
      </c>
      <c r="L10210" s="7" t="n">
        <v>0</v>
      </c>
      <c r="M10210" s="7" t="n">
        <v>0</v>
      </c>
      <c r="N10210" s="7" t="n">
        <v>1099956224</v>
      </c>
      <c r="O10210" s="7" t="s">
        <v>12</v>
      </c>
    </row>
    <row r="10211" spans="1:9">
      <c r="A10211" t="s">
        <v>4</v>
      </c>
      <c r="B10211" s="4" t="s">
        <v>5</v>
      </c>
      <c r="C10211" s="4" t="s">
        <v>13</v>
      </c>
      <c r="D10211" s="4" t="s">
        <v>10</v>
      </c>
      <c r="E10211" s="4" t="s">
        <v>24</v>
      </c>
      <c r="F10211" s="4" t="s">
        <v>10</v>
      </c>
      <c r="G10211" s="4" t="s">
        <v>9</v>
      </c>
      <c r="H10211" s="4" t="s">
        <v>9</v>
      </c>
      <c r="I10211" s="4" t="s">
        <v>10</v>
      </c>
      <c r="J10211" s="4" t="s">
        <v>10</v>
      </c>
      <c r="K10211" s="4" t="s">
        <v>9</v>
      </c>
      <c r="L10211" s="4" t="s">
        <v>9</v>
      </c>
      <c r="M10211" s="4" t="s">
        <v>9</v>
      </c>
      <c r="N10211" s="4" t="s">
        <v>9</v>
      </c>
      <c r="O10211" s="4" t="s">
        <v>6</v>
      </c>
    </row>
    <row r="10212" spans="1:9">
      <c r="A10212" t="n">
        <v>79259</v>
      </c>
      <c r="B10212" s="15" t="n">
        <v>50</v>
      </c>
      <c r="C10212" s="7" t="n">
        <v>0</v>
      </c>
      <c r="D10212" s="7" t="n">
        <v>4522</v>
      </c>
      <c r="E10212" s="7" t="n">
        <v>0.800000011920929</v>
      </c>
      <c r="F10212" s="7" t="n">
        <v>4000</v>
      </c>
      <c r="G10212" s="7" t="n">
        <v>0</v>
      </c>
      <c r="H10212" s="7" t="n">
        <v>0</v>
      </c>
      <c r="I10212" s="7" t="n">
        <v>1</v>
      </c>
      <c r="J10212" s="7" t="n">
        <v>1560</v>
      </c>
      <c r="K10212" s="7" t="n">
        <v>0</v>
      </c>
      <c r="L10212" s="7" t="n">
        <v>0</v>
      </c>
      <c r="M10212" s="7" t="n">
        <v>0</v>
      </c>
      <c r="N10212" s="7" t="n">
        <v>1099956224</v>
      </c>
      <c r="O10212" s="7" t="s">
        <v>12</v>
      </c>
    </row>
    <row r="10213" spans="1:9">
      <c r="A10213" t="s">
        <v>4</v>
      </c>
      <c r="B10213" s="4" t="s">
        <v>5</v>
      </c>
      <c r="C10213" s="4" t="s">
        <v>13</v>
      </c>
      <c r="D10213" s="4" t="s">
        <v>10</v>
      </c>
    </row>
    <row r="10214" spans="1:9">
      <c r="A10214" t="n">
        <v>79298</v>
      </c>
      <c r="B10214" s="22" t="n">
        <v>58</v>
      </c>
      <c r="C10214" s="7" t="n">
        <v>255</v>
      </c>
      <c r="D10214" s="7" t="n">
        <v>0</v>
      </c>
    </row>
    <row r="10215" spans="1:9">
      <c r="A10215" t="s">
        <v>4</v>
      </c>
      <c r="B10215" s="4" t="s">
        <v>5</v>
      </c>
      <c r="C10215" s="4" t="s">
        <v>10</v>
      </c>
    </row>
    <row r="10216" spans="1:9">
      <c r="A10216" t="n">
        <v>79302</v>
      </c>
      <c r="B10216" s="32" t="n">
        <v>16</v>
      </c>
      <c r="C10216" s="7" t="n">
        <v>300</v>
      </c>
    </row>
    <row r="10217" spans="1:9">
      <c r="A10217" t="s">
        <v>4</v>
      </c>
      <c r="B10217" s="4" t="s">
        <v>5</v>
      </c>
      <c r="C10217" s="4" t="s">
        <v>13</v>
      </c>
      <c r="D10217" s="4" t="s">
        <v>10</v>
      </c>
      <c r="E10217" s="4" t="s">
        <v>24</v>
      </c>
      <c r="F10217" s="4" t="s">
        <v>10</v>
      </c>
      <c r="G10217" s="4" t="s">
        <v>9</v>
      </c>
      <c r="H10217" s="4" t="s">
        <v>9</v>
      </c>
      <c r="I10217" s="4" t="s">
        <v>10</v>
      </c>
      <c r="J10217" s="4" t="s">
        <v>10</v>
      </c>
      <c r="K10217" s="4" t="s">
        <v>9</v>
      </c>
      <c r="L10217" s="4" t="s">
        <v>9</v>
      </c>
      <c r="M10217" s="4" t="s">
        <v>9</v>
      </c>
      <c r="N10217" s="4" t="s">
        <v>9</v>
      </c>
      <c r="O10217" s="4" t="s">
        <v>6</v>
      </c>
    </row>
    <row r="10218" spans="1:9">
      <c r="A10218" t="n">
        <v>79305</v>
      </c>
      <c r="B10218" s="15" t="n">
        <v>50</v>
      </c>
      <c r="C10218" s="7" t="n">
        <v>0</v>
      </c>
      <c r="D10218" s="7" t="n">
        <v>4400</v>
      </c>
      <c r="E10218" s="7" t="n">
        <v>0.800000011920929</v>
      </c>
      <c r="F10218" s="7" t="n">
        <v>400</v>
      </c>
      <c r="G10218" s="7" t="n">
        <v>0</v>
      </c>
      <c r="H10218" s="7" t="n">
        <v>-1073741824</v>
      </c>
      <c r="I10218" s="7" t="n">
        <v>0</v>
      </c>
      <c r="J10218" s="7" t="n">
        <v>65533</v>
      </c>
      <c r="K10218" s="7" t="n">
        <v>0</v>
      </c>
      <c r="L10218" s="7" t="n">
        <v>0</v>
      </c>
      <c r="M10218" s="7" t="n">
        <v>0</v>
      </c>
      <c r="N10218" s="7" t="n">
        <v>0</v>
      </c>
      <c r="O10218" s="7" t="s">
        <v>12</v>
      </c>
    </row>
    <row r="10219" spans="1:9">
      <c r="A10219" t="s">
        <v>4</v>
      </c>
      <c r="B10219" s="4" t="s">
        <v>5</v>
      </c>
      <c r="C10219" s="4" t="s">
        <v>10</v>
      </c>
    </row>
    <row r="10220" spans="1:9">
      <c r="A10220" t="n">
        <v>79344</v>
      </c>
      <c r="B10220" s="32" t="n">
        <v>16</v>
      </c>
      <c r="C10220" s="7" t="n">
        <v>1200</v>
      </c>
    </row>
    <row r="10221" spans="1:9">
      <c r="A10221" t="s">
        <v>4</v>
      </c>
      <c r="B10221" s="4" t="s">
        <v>5</v>
      </c>
      <c r="C10221" s="4" t="s">
        <v>13</v>
      </c>
      <c r="D10221" s="4" t="s">
        <v>24</v>
      </c>
      <c r="E10221" s="4" t="s">
        <v>24</v>
      </c>
      <c r="F10221" s="4" t="s">
        <v>24</v>
      </c>
    </row>
    <row r="10222" spans="1:9">
      <c r="A10222" t="n">
        <v>79347</v>
      </c>
      <c r="B10222" s="39" t="n">
        <v>45</v>
      </c>
      <c r="C10222" s="7" t="n">
        <v>9</v>
      </c>
      <c r="D10222" s="7" t="n">
        <v>0.0199999995529652</v>
      </c>
      <c r="E10222" s="7" t="n">
        <v>0.0199999995529652</v>
      </c>
      <c r="F10222" s="7" t="n">
        <v>0.5</v>
      </c>
    </row>
    <row r="10223" spans="1:9">
      <c r="A10223" t="s">
        <v>4</v>
      </c>
      <c r="B10223" s="4" t="s">
        <v>5</v>
      </c>
      <c r="C10223" s="4" t="s">
        <v>13</v>
      </c>
      <c r="D10223" s="4" t="s">
        <v>10</v>
      </c>
      <c r="E10223" s="4" t="s">
        <v>24</v>
      </c>
      <c r="F10223" s="4" t="s">
        <v>10</v>
      </c>
      <c r="G10223" s="4" t="s">
        <v>9</v>
      </c>
      <c r="H10223" s="4" t="s">
        <v>9</v>
      </c>
      <c r="I10223" s="4" t="s">
        <v>10</v>
      </c>
      <c r="J10223" s="4" t="s">
        <v>10</v>
      </c>
      <c r="K10223" s="4" t="s">
        <v>9</v>
      </c>
      <c r="L10223" s="4" t="s">
        <v>9</v>
      </c>
      <c r="M10223" s="4" t="s">
        <v>9</v>
      </c>
      <c r="N10223" s="4" t="s">
        <v>9</v>
      </c>
      <c r="O10223" s="4" t="s">
        <v>6</v>
      </c>
    </row>
    <row r="10224" spans="1:9">
      <c r="A10224" t="n">
        <v>79361</v>
      </c>
      <c r="B10224" s="15" t="n">
        <v>50</v>
      </c>
      <c r="C10224" s="7" t="n">
        <v>0</v>
      </c>
      <c r="D10224" s="7" t="n">
        <v>4427</v>
      </c>
      <c r="E10224" s="7" t="n">
        <v>1</v>
      </c>
      <c r="F10224" s="7" t="n">
        <v>0</v>
      </c>
      <c r="G10224" s="7" t="n">
        <v>0</v>
      </c>
      <c r="H10224" s="7" t="n">
        <v>-1069547520</v>
      </c>
      <c r="I10224" s="7" t="n">
        <v>1</v>
      </c>
      <c r="J10224" s="7" t="n">
        <v>1560</v>
      </c>
      <c r="K10224" s="7" t="n">
        <v>0</v>
      </c>
      <c r="L10224" s="7" t="n">
        <v>0</v>
      </c>
      <c r="M10224" s="7" t="n">
        <v>0</v>
      </c>
      <c r="N10224" s="7" t="n">
        <v>1101004800</v>
      </c>
      <c r="O10224" s="7" t="s">
        <v>12</v>
      </c>
    </row>
    <row r="10225" spans="1:15">
      <c r="A10225" t="s">
        <v>4</v>
      </c>
      <c r="B10225" s="4" t="s">
        <v>5</v>
      </c>
      <c r="C10225" s="4" t="s">
        <v>13</v>
      </c>
      <c r="D10225" s="4" t="s">
        <v>10</v>
      </c>
      <c r="E10225" s="4" t="s">
        <v>24</v>
      </c>
      <c r="F10225" s="4" t="s">
        <v>10</v>
      </c>
      <c r="G10225" s="4" t="s">
        <v>9</v>
      </c>
      <c r="H10225" s="4" t="s">
        <v>9</v>
      </c>
      <c r="I10225" s="4" t="s">
        <v>10</v>
      </c>
      <c r="J10225" s="4" t="s">
        <v>10</v>
      </c>
      <c r="K10225" s="4" t="s">
        <v>9</v>
      </c>
      <c r="L10225" s="4" t="s">
        <v>9</v>
      </c>
      <c r="M10225" s="4" t="s">
        <v>9</v>
      </c>
      <c r="N10225" s="4" t="s">
        <v>9</v>
      </c>
      <c r="O10225" s="4" t="s">
        <v>6</v>
      </c>
    </row>
    <row r="10226" spans="1:15">
      <c r="A10226" t="n">
        <v>79400</v>
      </c>
      <c r="B10226" s="15" t="n">
        <v>50</v>
      </c>
      <c r="C10226" s="7" t="n">
        <v>0</v>
      </c>
      <c r="D10226" s="7" t="n">
        <v>2023</v>
      </c>
      <c r="E10226" s="7" t="n">
        <v>1</v>
      </c>
      <c r="F10226" s="7" t="n">
        <v>0</v>
      </c>
      <c r="G10226" s="7" t="n">
        <v>0</v>
      </c>
      <c r="H10226" s="7" t="n">
        <v>-1082130432</v>
      </c>
      <c r="I10226" s="7" t="n">
        <v>1</v>
      </c>
      <c r="J10226" s="7" t="n">
        <v>1560</v>
      </c>
      <c r="K10226" s="7" t="n">
        <v>0</v>
      </c>
      <c r="L10226" s="7" t="n">
        <v>0</v>
      </c>
      <c r="M10226" s="7" t="n">
        <v>0</v>
      </c>
      <c r="N10226" s="7" t="n">
        <v>1101004800</v>
      </c>
      <c r="O10226" s="7" t="s">
        <v>12</v>
      </c>
    </row>
    <row r="10227" spans="1:15">
      <c r="A10227" t="s">
        <v>4</v>
      </c>
      <c r="B10227" s="4" t="s">
        <v>5</v>
      </c>
      <c r="C10227" s="4" t="s">
        <v>13</v>
      </c>
      <c r="D10227" s="4" t="s">
        <v>10</v>
      </c>
      <c r="E10227" s="4" t="s">
        <v>10</v>
      </c>
      <c r="F10227" s="4" t="s">
        <v>13</v>
      </c>
    </row>
    <row r="10228" spans="1:15">
      <c r="A10228" t="n">
        <v>79439</v>
      </c>
      <c r="B10228" s="56" t="n">
        <v>25</v>
      </c>
      <c r="C10228" s="7" t="n">
        <v>1</v>
      </c>
      <c r="D10228" s="7" t="n">
        <v>350</v>
      </c>
      <c r="E10228" s="7" t="n">
        <v>100</v>
      </c>
      <c r="F10228" s="7" t="n">
        <v>5</v>
      </c>
    </row>
    <row r="10229" spans="1:15">
      <c r="A10229" t="s">
        <v>4</v>
      </c>
      <c r="B10229" s="4" t="s">
        <v>5</v>
      </c>
      <c r="C10229" s="4" t="s">
        <v>6</v>
      </c>
      <c r="D10229" s="4" t="s">
        <v>10</v>
      </c>
    </row>
    <row r="10230" spans="1:15">
      <c r="A10230" t="n">
        <v>79446</v>
      </c>
      <c r="B10230" s="74" t="n">
        <v>29</v>
      </c>
      <c r="C10230" s="7" t="s">
        <v>671</v>
      </c>
      <c r="D10230" s="7" t="n">
        <v>65533</v>
      </c>
    </row>
    <row r="10231" spans="1:15">
      <c r="A10231" t="s">
        <v>4</v>
      </c>
      <c r="B10231" s="4" t="s">
        <v>5</v>
      </c>
      <c r="C10231" s="4" t="s">
        <v>13</v>
      </c>
      <c r="D10231" s="4" t="s">
        <v>10</v>
      </c>
      <c r="E10231" s="4" t="s">
        <v>6</v>
      </c>
    </row>
    <row r="10232" spans="1:15">
      <c r="A10232" t="n">
        <v>79466</v>
      </c>
      <c r="B10232" s="48" t="n">
        <v>51</v>
      </c>
      <c r="C10232" s="7" t="n">
        <v>4</v>
      </c>
      <c r="D10232" s="7" t="n">
        <v>1560</v>
      </c>
      <c r="E10232" s="7" t="s">
        <v>93</v>
      </c>
    </row>
    <row r="10233" spans="1:15">
      <c r="A10233" t="s">
        <v>4</v>
      </c>
      <c r="B10233" s="4" t="s">
        <v>5</v>
      </c>
      <c r="C10233" s="4" t="s">
        <v>10</v>
      </c>
    </row>
    <row r="10234" spans="1:15">
      <c r="A10234" t="n">
        <v>79479</v>
      </c>
      <c r="B10234" s="32" t="n">
        <v>16</v>
      </c>
      <c r="C10234" s="7" t="n">
        <v>0</v>
      </c>
    </row>
    <row r="10235" spans="1:15">
      <c r="A10235" t="s">
        <v>4</v>
      </c>
      <c r="B10235" s="4" t="s">
        <v>5</v>
      </c>
      <c r="C10235" s="4" t="s">
        <v>10</v>
      </c>
      <c r="D10235" s="4" t="s">
        <v>13</v>
      </c>
      <c r="E10235" s="4" t="s">
        <v>9</v>
      </c>
      <c r="F10235" s="4" t="s">
        <v>81</v>
      </c>
      <c r="G10235" s="4" t="s">
        <v>13</v>
      </c>
      <c r="H10235" s="4" t="s">
        <v>13</v>
      </c>
    </row>
    <row r="10236" spans="1:15">
      <c r="A10236" t="n">
        <v>79482</v>
      </c>
      <c r="B10236" s="49" t="n">
        <v>26</v>
      </c>
      <c r="C10236" s="7" t="n">
        <v>1560</v>
      </c>
      <c r="D10236" s="7" t="n">
        <v>17</v>
      </c>
      <c r="E10236" s="7" t="n">
        <v>61831</v>
      </c>
      <c r="F10236" s="7" t="s">
        <v>672</v>
      </c>
      <c r="G10236" s="7" t="n">
        <v>2</v>
      </c>
      <c r="H10236" s="7" t="n">
        <v>0</v>
      </c>
    </row>
    <row r="10237" spans="1:15">
      <c r="A10237" t="s">
        <v>4</v>
      </c>
      <c r="B10237" s="4" t="s">
        <v>5</v>
      </c>
    </row>
    <row r="10238" spans="1:15">
      <c r="A10238" t="n">
        <v>79514</v>
      </c>
      <c r="B10238" s="50" t="n">
        <v>28</v>
      </c>
    </row>
    <row r="10239" spans="1:15">
      <c r="A10239" t="s">
        <v>4</v>
      </c>
      <c r="B10239" s="4" t="s">
        <v>5</v>
      </c>
      <c r="C10239" s="4" t="s">
        <v>13</v>
      </c>
      <c r="D10239" s="4" t="s">
        <v>10</v>
      </c>
      <c r="E10239" s="4" t="s">
        <v>10</v>
      </c>
      <c r="F10239" s="4" t="s">
        <v>13</v>
      </c>
    </row>
    <row r="10240" spans="1:15">
      <c r="A10240" t="n">
        <v>79515</v>
      </c>
      <c r="B10240" s="56" t="n">
        <v>25</v>
      </c>
      <c r="C10240" s="7" t="n">
        <v>1</v>
      </c>
      <c r="D10240" s="7" t="n">
        <v>780</v>
      </c>
      <c r="E10240" s="7" t="n">
        <v>350</v>
      </c>
      <c r="F10240" s="7" t="n">
        <v>5</v>
      </c>
    </row>
    <row r="10241" spans="1:15">
      <c r="A10241" t="s">
        <v>4</v>
      </c>
      <c r="B10241" s="4" t="s">
        <v>5</v>
      </c>
      <c r="C10241" s="4" t="s">
        <v>6</v>
      </c>
      <c r="D10241" s="4" t="s">
        <v>10</v>
      </c>
    </row>
    <row r="10242" spans="1:15">
      <c r="A10242" t="n">
        <v>79522</v>
      </c>
      <c r="B10242" s="74" t="n">
        <v>29</v>
      </c>
      <c r="C10242" s="7" t="s">
        <v>673</v>
      </c>
      <c r="D10242" s="7" t="n">
        <v>65533</v>
      </c>
    </row>
    <row r="10243" spans="1:15">
      <c r="A10243" t="s">
        <v>4</v>
      </c>
      <c r="B10243" s="4" t="s">
        <v>5</v>
      </c>
      <c r="C10243" s="4" t="s">
        <v>13</v>
      </c>
      <c r="D10243" s="4" t="s">
        <v>10</v>
      </c>
      <c r="E10243" s="4" t="s">
        <v>6</v>
      </c>
    </row>
    <row r="10244" spans="1:15">
      <c r="A10244" t="n">
        <v>79533</v>
      </c>
      <c r="B10244" s="48" t="n">
        <v>51</v>
      </c>
      <c r="C10244" s="7" t="n">
        <v>4</v>
      </c>
      <c r="D10244" s="7" t="n">
        <v>1570</v>
      </c>
      <c r="E10244" s="7" t="s">
        <v>93</v>
      </c>
    </row>
    <row r="10245" spans="1:15">
      <c r="A10245" t="s">
        <v>4</v>
      </c>
      <c r="B10245" s="4" t="s">
        <v>5</v>
      </c>
      <c r="C10245" s="4" t="s">
        <v>10</v>
      </c>
    </row>
    <row r="10246" spans="1:15">
      <c r="A10246" t="n">
        <v>79546</v>
      </c>
      <c r="B10246" s="32" t="n">
        <v>16</v>
      </c>
      <c r="C10246" s="7" t="n">
        <v>0</v>
      </c>
    </row>
    <row r="10247" spans="1:15">
      <c r="A10247" t="s">
        <v>4</v>
      </c>
      <c r="B10247" s="4" t="s">
        <v>5</v>
      </c>
      <c r="C10247" s="4" t="s">
        <v>10</v>
      </c>
      <c r="D10247" s="4" t="s">
        <v>13</v>
      </c>
      <c r="E10247" s="4" t="s">
        <v>9</v>
      </c>
      <c r="F10247" s="4" t="s">
        <v>81</v>
      </c>
      <c r="G10247" s="4" t="s">
        <v>13</v>
      </c>
      <c r="H10247" s="4" t="s">
        <v>13</v>
      </c>
    </row>
    <row r="10248" spans="1:15">
      <c r="A10248" t="n">
        <v>79549</v>
      </c>
      <c r="B10248" s="49" t="n">
        <v>26</v>
      </c>
      <c r="C10248" s="7" t="n">
        <v>1570</v>
      </c>
      <c r="D10248" s="7" t="n">
        <v>17</v>
      </c>
      <c r="E10248" s="7" t="n">
        <v>61832</v>
      </c>
      <c r="F10248" s="7" t="s">
        <v>674</v>
      </c>
      <c r="G10248" s="7" t="n">
        <v>2</v>
      </c>
      <c r="H10248" s="7" t="n">
        <v>0</v>
      </c>
    </row>
    <row r="10249" spans="1:15">
      <c r="A10249" t="s">
        <v>4</v>
      </c>
      <c r="B10249" s="4" t="s">
        <v>5</v>
      </c>
    </row>
    <row r="10250" spans="1:15">
      <c r="A10250" t="n">
        <v>79631</v>
      </c>
      <c r="B10250" s="50" t="n">
        <v>28</v>
      </c>
    </row>
    <row r="10251" spans="1:15">
      <c r="A10251" t="s">
        <v>4</v>
      </c>
      <c r="B10251" s="4" t="s">
        <v>5</v>
      </c>
      <c r="C10251" s="4" t="s">
        <v>10</v>
      </c>
      <c r="D10251" s="4" t="s">
        <v>13</v>
      </c>
    </row>
    <row r="10252" spans="1:15">
      <c r="A10252" t="n">
        <v>79632</v>
      </c>
      <c r="B10252" s="51" t="n">
        <v>89</v>
      </c>
      <c r="C10252" s="7" t="n">
        <v>65533</v>
      </c>
      <c r="D10252" s="7" t="n">
        <v>1</v>
      </c>
    </row>
    <row r="10253" spans="1:15">
      <c r="A10253" t="s">
        <v>4</v>
      </c>
      <c r="B10253" s="4" t="s">
        <v>5</v>
      </c>
      <c r="C10253" s="4" t="s">
        <v>13</v>
      </c>
      <c r="D10253" s="4" t="s">
        <v>10</v>
      </c>
      <c r="E10253" s="4" t="s">
        <v>10</v>
      </c>
      <c r="F10253" s="4" t="s">
        <v>13</v>
      </c>
    </row>
    <row r="10254" spans="1:15">
      <c r="A10254" t="n">
        <v>79636</v>
      </c>
      <c r="B10254" s="56" t="n">
        <v>25</v>
      </c>
      <c r="C10254" s="7" t="n">
        <v>1</v>
      </c>
      <c r="D10254" s="7" t="n">
        <v>65535</v>
      </c>
      <c r="E10254" s="7" t="n">
        <v>65535</v>
      </c>
      <c r="F10254" s="7" t="n">
        <v>0</v>
      </c>
    </row>
    <row r="10255" spans="1:15">
      <c r="A10255" t="s">
        <v>4</v>
      </c>
      <c r="B10255" s="4" t="s">
        <v>5</v>
      </c>
      <c r="C10255" s="4" t="s">
        <v>13</v>
      </c>
      <c r="D10255" s="4" t="s">
        <v>10</v>
      </c>
      <c r="E10255" s="4" t="s">
        <v>24</v>
      </c>
    </row>
    <row r="10256" spans="1:15">
      <c r="A10256" t="n">
        <v>79643</v>
      </c>
      <c r="B10256" s="22" t="n">
        <v>58</v>
      </c>
      <c r="C10256" s="7" t="n">
        <v>101</v>
      </c>
      <c r="D10256" s="7" t="n">
        <v>500</v>
      </c>
      <c r="E10256" s="7" t="n">
        <v>1</v>
      </c>
    </row>
    <row r="10257" spans="1:8">
      <c r="A10257" t="s">
        <v>4</v>
      </c>
      <c r="B10257" s="4" t="s">
        <v>5</v>
      </c>
      <c r="C10257" s="4" t="s">
        <v>13</v>
      </c>
      <c r="D10257" s="4" t="s">
        <v>10</v>
      </c>
    </row>
    <row r="10258" spans="1:8">
      <c r="A10258" t="n">
        <v>79651</v>
      </c>
      <c r="B10258" s="22" t="n">
        <v>58</v>
      </c>
      <c r="C10258" s="7" t="n">
        <v>254</v>
      </c>
      <c r="D10258" s="7" t="n">
        <v>0</v>
      </c>
    </row>
    <row r="10259" spans="1:8">
      <c r="A10259" t="s">
        <v>4</v>
      </c>
      <c r="B10259" s="4" t="s">
        <v>5</v>
      </c>
      <c r="C10259" s="4" t="s">
        <v>13</v>
      </c>
      <c r="D10259" s="4" t="s">
        <v>10</v>
      </c>
      <c r="E10259" s="4" t="s">
        <v>10</v>
      </c>
      <c r="F10259" s="4" t="s">
        <v>9</v>
      </c>
    </row>
    <row r="10260" spans="1:8">
      <c r="A10260" t="n">
        <v>79655</v>
      </c>
      <c r="B10260" s="40" t="n">
        <v>84</v>
      </c>
      <c r="C10260" s="7" t="n">
        <v>1</v>
      </c>
      <c r="D10260" s="7" t="n">
        <v>0</v>
      </c>
      <c r="E10260" s="7" t="n">
        <v>0</v>
      </c>
      <c r="F10260" s="7" t="n">
        <v>0</v>
      </c>
    </row>
    <row r="10261" spans="1:8">
      <c r="A10261" t="s">
        <v>4</v>
      </c>
      <c r="B10261" s="4" t="s">
        <v>5</v>
      </c>
      <c r="C10261" s="4" t="s">
        <v>13</v>
      </c>
    </row>
    <row r="10262" spans="1:8">
      <c r="A10262" t="n">
        <v>79665</v>
      </c>
      <c r="B10262" s="43" t="n">
        <v>116</v>
      </c>
      <c r="C10262" s="7" t="n">
        <v>0</v>
      </c>
    </row>
    <row r="10263" spans="1:8">
      <c r="A10263" t="s">
        <v>4</v>
      </c>
      <c r="B10263" s="4" t="s">
        <v>5</v>
      </c>
      <c r="C10263" s="4" t="s">
        <v>13</v>
      </c>
      <c r="D10263" s="4" t="s">
        <v>10</v>
      </c>
    </row>
    <row r="10264" spans="1:8">
      <c r="A10264" t="n">
        <v>79667</v>
      </c>
      <c r="B10264" s="43" t="n">
        <v>116</v>
      </c>
      <c r="C10264" s="7" t="n">
        <v>2</v>
      </c>
      <c r="D10264" s="7" t="n">
        <v>1</v>
      </c>
    </row>
    <row r="10265" spans="1:8">
      <c r="A10265" t="s">
        <v>4</v>
      </c>
      <c r="B10265" s="4" t="s">
        <v>5</v>
      </c>
      <c r="C10265" s="4" t="s">
        <v>13</v>
      </c>
      <c r="D10265" s="4" t="s">
        <v>9</v>
      </c>
    </row>
    <row r="10266" spans="1:8">
      <c r="A10266" t="n">
        <v>79671</v>
      </c>
      <c r="B10266" s="43" t="n">
        <v>116</v>
      </c>
      <c r="C10266" s="7" t="n">
        <v>5</v>
      </c>
      <c r="D10266" s="7" t="n">
        <v>1120403456</v>
      </c>
    </row>
    <row r="10267" spans="1:8">
      <c r="A10267" t="s">
        <v>4</v>
      </c>
      <c r="B10267" s="4" t="s">
        <v>5</v>
      </c>
      <c r="C10267" s="4" t="s">
        <v>13</v>
      </c>
      <c r="D10267" s="4" t="s">
        <v>10</v>
      </c>
    </row>
    <row r="10268" spans="1:8">
      <c r="A10268" t="n">
        <v>79677</v>
      </c>
      <c r="B10268" s="43" t="n">
        <v>116</v>
      </c>
      <c r="C10268" s="7" t="n">
        <v>6</v>
      </c>
      <c r="D10268" s="7" t="n">
        <v>1</v>
      </c>
    </row>
    <row r="10269" spans="1:8">
      <c r="A10269" t="s">
        <v>4</v>
      </c>
      <c r="B10269" s="4" t="s">
        <v>5</v>
      </c>
      <c r="C10269" s="4" t="s">
        <v>13</v>
      </c>
      <c r="D10269" s="4" t="s">
        <v>13</v>
      </c>
      <c r="E10269" s="4" t="s">
        <v>24</v>
      </c>
      <c r="F10269" s="4" t="s">
        <v>24</v>
      </c>
      <c r="G10269" s="4" t="s">
        <v>24</v>
      </c>
      <c r="H10269" s="4" t="s">
        <v>10</v>
      </c>
    </row>
    <row r="10270" spans="1:8">
      <c r="A10270" t="n">
        <v>79681</v>
      </c>
      <c r="B10270" s="39" t="n">
        <v>45</v>
      </c>
      <c r="C10270" s="7" t="n">
        <v>2</v>
      </c>
      <c r="D10270" s="7" t="n">
        <v>3</v>
      </c>
      <c r="E10270" s="7" t="n">
        <v>17.7600002288818</v>
      </c>
      <c r="F10270" s="7" t="n">
        <v>7.42000007629395</v>
      </c>
      <c r="G10270" s="7" t="n">
        <v>-198.360000610352</v>
      </c>
      <c r="H10270" s="7" t="n">
        <v>0</v>
      </c>
    </row>
    <row r="10271" spans="1:8">
      <c r="A10271" t="s">
        <v>4</v>
      </c>
      <c r="B10271" s="4" t="s">
        <v>5</v>
      </c>
      <c r="C10271" s="4" t="s">
        <v>13</v>
      </c>
      <c r="D10271" s="4" t="s">
        <v>13</v>
      </c>
      <c r="E10271" s="4" t="s">
        <v>24</v>
      </c>
      <c r="F10271" s="4" t="s">
        <v>24</v>
      </c>
      <c r="G10271" s="4" t="s">
        <v>24</v>
      </c>
      <c r="H10271" s="4" t="s">
        <v>10</v>
      </c>
      <c r="I10271" s="4" t="s">
        <v>13</v>
      </c>
    </row>
    <row r="10272" spans="1:8">
      <c r="A10272" t="n">
        <v>79698</v>
      </c>
      <c r="B10272" s="39" t="n">
        <v>45</v>
      </c>
      <c r="C10272" s="7" t="n">
        <v>4</v>
      </c>
      <c r="D10272" s="7" t="n">
        <v>3</v>
      </c>
      <c r="E10272" s="7" t="n">
        <v>3.89000010490417</v>
      </c>
      <c r="F10272" s="7" t="n">
        <v>358.119995117188</v>
      </c>
      <c r="G10272" s="7" t="n">
        <v>0</v>
      </c>
      <c r="H10272" s="7" t="n">
        <v>0</v>
      </c>
      <c r="I10272" s="7" t="n">
        <v>0</v>
      </c>
    </row>
    <row r="10273" spans="1:9">
      <c r="A10273" t="s">
        <v>4</v>
      </c>
      <c r="B10273" s="4" t="s">
        <v>5</v>
      </c>
      <c r="C10273" s="4" t="s">
        <v>13</v>
      </c>
      <c r="D10273" s="4" t="s">
        <v>13</v>
      </c>
      <c r="E10273" s="4" t="s">
        <v>24</v>
      </c>
      <c r="F10273" s="4" t="s">
        <v>10</v>
      </c>
    </row>
    <row r="10274" spans="1:9">
      <c r="A10274" t="n">
        <v>79716</v>
      </c>
      <c r="B10274" s="39" t="n">
        <v>45</v>
      </c>
      <c r="C10274" s="7" t="n">
        <v>5</v>
      </c>
      <c r="D10274" s="7" t="n">
        <v>3</v>
      </c>
      <c r="E10274" s="7" t="n">
        <v>1.60000002384186</v>
      </c>
      <c r="F10274" s="7" t="n">
        <v>0</v>
      </c>
    </row>
    <row r="10275" spans="1:9">
      <c r="A10275" t="s">
        <v>4</v>
      </c>
      <c r="B10275" s="4" t="s">
        <v>5</v>
      </c>
      <c r="C10275" s="4" t="s">
        <v>13</v>
      </c>
      <c r="D10275" s="4" t="s">
        <v>13</v>
      </c>
      <c r="E10275" s="4" t="s">
        <v>24</v>
      </c>
      <c r="F10275" s="4" t="s">
        <v>10</v>
      </c>
    </row>
    <row r="10276" spans="1:9">
      <c r="A10276" t="n">
        <v>79725</v>
      </c>
      <c r="B10276" s="39" t="n">
        <v>45</v>
      </c>
      <c r="C10276" s="7" t="n">
        <v>11</v>
      </c>
      <c r="D10276" s="7" t="n">
        <v>3</v>
      </c>
      <c r="E10276" s="7" t="n">
        <v>40</v>
      </c>
      <c r="F10276" s="7" t="n">
        <v>0</v>
      </c>
    </row>
    <row r="10277" spans="1:9">
      <c r="A10277" t="s">
        <v>4</v>
      </c>
      <c r="B10277" s="4" t="s">
        <v>5</v>
      </c>
      <c r="C10277" s="4" t="s">
        <v>13</v>
      </c>
      <c r="D10277" s="4" t="s">
        <v>13</v>
      </c>
      <c r="E10277" s="4" t="s">
        <v>24</v>
      </c>
      <c r="F10277" s="4" t="s">
        <v>10</v>
      </c>
    </row>
    <row r="10278" spans="1:9">
      <c r="A10278" t="n">
        <v>79734</v>
      </c>
      <c r="B10278" s="39" t="n">
        <v>45</v>
      </c>
      <c r="C10278" s="7" t="n">
        <v>5</v>
      </c>
      <c r="D10278" s="7" t="n">
        <v>3</v>
      </c>
      <c r="E10278" s="7" t="n">
        <v>1.39999997615814</v>
      </c>
      <c r="F10278" s="7" t="n">
        <v>2000</v>
      </c>
    </row>
    <row r="10279" spans="1:9">
      <c r="A10279" t="s">
        <v>4</v>
      </c>
      <c r="B10279" s="4" t="s">
        <v>5</v>
      </c>
      <c r="C10279" s="4" t="s">
        <v>13</v>
      </c>
      <c r="D10279" s="4" t="s">
        <v>10</v>
      </c>
      <c r="E10279" s="4" t="s">
        <v>6</v>
      </c>
      <c r="F10279" s="4" t="s">
        <v>6</v>
      </c>
      <c r="G10279" s="4" t="s">
        <v>6</v>
      </c>
      <c r="H10279" s="4" t="s">
        <v>6</v>
      </c>
    </row>
    <row r="10280" spans="1:9">
      <c r="A10280" t="n">
        <v>79743</v>
      </c>
      <c r="B10280" s="48" t="n">
        <v>51</v>
      </c>
      <c r="C10280" s="7" t="n">
        <v>3</v>
      </c>
      <c r="D10280" s="7" t="n">
        <v>7014</v>
      </c>
      <c r="E10280" s="7" t="s">
        <v>589</v>
      </c>
      <c r="F10280" s="7" t="s">
        <v>185</v>
      </c>
      <c r="G10280" s="7" t="s">
        <v>79</v>
      </c>
      <c r="H10280" s="7" t="s">
        <v>78</v>
      </c>
    </row>
    <row r="10281" spans="1:9">
      <c r="A10281" t="s">
        <v>4</v>
      </c>
      <c r="B10281" s="4" t="s">
        <v>5</v>
      </c>
      <c r="C10281" s="4" t="s">
        <v>10</v>
      </c>
      <c r="D10281" s="4" t="s">
        <v>24</v>
      </c>
      <c r="E10281" s="4" t="s">
        <v>24</v>
      </c>
      <c r="F10281" s="4" t="s">
        <v>24</v>
      </c>
      <c r="G10281" s="4" t="s">
        <v>10</v>
      </c>
      <c r="H10281" s="4" t="s">
        <v>10</v>
      </c>
    </row>
    <row r="10282" spans="1:9">
      <c r="A10282" t="n">
        <v>79756</v>
      </c>
      <c r="B10282" s="44" t="n">
        <v>60</v>
      </c>
      <c r="C10282" s="7" t="n">
        <v>7014</v>
      </c>
      <c r="D10282" s="7" t="n">
        <v>0</v>
      </c>
      <c r="E10282" s="7" t="n">
        <v>-10</v>
      </c>
      <c r="F10282" s="7" t="n">
        <v>0</v>
      </c>
      <c r="G10282" s="7" t="n">
        <v>0</v>
      </c>
      <c r="H10282" s="7" t="n">
        <v>0</v>
      </c>
    </row>
    <row r="10283" spans="1:9">
      <c r="A10283" t="s">
        <v>4</v>
      </c>
      <c r="B10283" s="4" t="s">
        <v>5</v>
      </c>
      <c r="C10283" s="4" t="s">
        <v>13</v>
      </c>
      <c r="D10283" s="4" t="s">
        <v>10</v>
      </c>
    </row>
    <row r="10284" spans="1:9">
      <c r="A10284" t="n">
        <v>79775</v>
      </c>
      <c r="B10284" s="22" t="n">
        <v>58</v>
      </c>
      <c r="C10284" s="7" t="n">
        <v>255</v>
      </c>
      <c r="D10284" s="7" t="n">
        <v>0</v>
      </c>
    </row>
    <row r="10285" spans="1:9">
      <c r="A10285" t="s">
        <v>4</v>
      </c>
      <c r="B10285" s="4" t="s">
        <v>5</v>
      </c>
      <c r="C10285" s="4" t="s">
        <v>10</v>
      </c>
      <c r="D10285" s="4" t="s">
        <v>24</v>
      </c>
      <c r="E10285" s="4" t="s">
        <v>24</v>
      </c>
      <c r="F10285" s="4" t="s">
        <v>24</v>
      </c>
      <c r="G10285" s="4" t="s">
        <v>10</v>
      </c>
      <c r="H10285" s="4" t="s">
        <v>10</v>
      </c>
    </row>
    <row r="10286" spans="1:9">
      <c r="A10286" t="n">
        <v>79779</v>
      </c>
      <c r="B10286" s="44" t="n">
        <v>60</v>
      </c>
      <c r="C10286" s="7" t="n">
        <v>7014</v>
      </c>
      <c r="D10286" s="7" t="n">
        <v>0</v>
      </c>
      <c r="E10286" s="7" t="n">
        <v>0</v>
      </c>
      <c r="F10286" s="7" t="n">
        <v>0</v>
      </c>
      <c r="G10286" s="7" t="n">
        <v>1000</v>
      </c>
      <c r="H10286" s="7" t="n">
        <v>0</v>
      </c>
    </row>
    <row r="10287" spans="1:9">
      <c r="A10287" t="s">
        <v>4</v>
      </c>
      <c r="B10287" s="4" t="s">
        <v>5</v>
      </c>
      <c r="C10287" s="4" t="s">
        <v>10</v>
      </c>
    </row>
    <row r="10288" spans="1:9">
      <c r="A10288" t="n">
        <v>79798</v>
      </c>
      <c r="B10288" s="32" t="n">
        <v>16</v>
      </c>
      <c r="C10288" s="7" t="n">
        <v>500</v>
      </c>
    </row>
    <row r="10289" spans="1:8">
      <c r="A10289" t="s">
        <v>4</v>
      </c>
      <c r="B10289" s="4" t="s">
        <v>5</v>
      </c>
      <c r="C10289" s="4" t="s">
        <v>13</v>
      </c>
      <c r="D10289" s="4" t="s">
        <v>24</v>
      </c>
      <c r="E10289" s="4" t="s">
        <v>24</v>
      </c>
      <c r="F10289" s="4" t="s">
        <v>24</v>
      </c>
    </row>
    <row r="10290" spans="1:8">
      <c r="A10290" t="n">
        <v>79801</v>
      </c>
      <c r="B10290" s="39" t="n">
        <v>45</v>
      </c>
      <c r="C10290" s="7" t="n">
        <v>9</v>
      </c>
      <c r="D10290" s="7" t="n">
        <v>0.0199999995529652</v>
      </c>
      <c r="E10290" s="7" t="n">
        <v>0.0199999995529652</v>
      </c>
      <c r="F10290" s="7" t="n">
        <v>0.5</v>
      </c>
    </row>
    <row r="10291" spans="1:8">
      <c r="A10291" t="s">
        <v>4</v>
      </c>
      <c r="B10291" s="4" t="s">
        <v>5</v>
      </c>
      <c r="C10291" s="4" t="s">
        <v>6</v>
      </c>
      <c r="D10291" s="4" t="s">
        <v>10</v>
      </c>
    </row>
    <row r="10292" spans="1:8">
      <c r="A10292" t="n">
        <v>79815</v>
      </c>
      <c r="B10292" s="74" t="n">
        <v>29</v>
      </c>
      <c r="C10292" s="7" t="s">
        <v>12</v>
      </c>
      <c r="D10292" s="7" t="n">
        <v>65533</v>
      </c>
    </row>
    <row r="10293" spans="1:8">
      <c r="A10293" t="s">
        <v>4</v>
      </c>
      <c r="B10293" s="4" t="s">
        <v>5</v>
      </c>
      <c r="C10293" s="4" t="s">
        <v>13</v>
      </c>
      <c r="D10293" s="4" t="s">
        <v>10</v>
      </c>
      <c r="E10293" s="4" t="s">
        <v>6</v>
      </c>
    </row>
    <row r="10294" spans="1:8">
      <c r="A10294" t="n">
        <v>79819</v>
      </c>
      <c r="B10294" s="48" t="n">
        <v>51</v>
      </c>
      <c r="C10294" s="7" t="n">
        <v>4</v>
      </c>
      <c r="D10294" s="7" t="n">
        <v>7014</v>
      </c>
      <c r="E10294" s="7" t="s">
        <v>181</v>
      </c>
    </row>
    <row r="10295" spans="1:8">
      <c r="A10295" t="s">
        <v>4</v>
      </c>
      <c r="B10295" s="4" t="s">
        <v>5</v>
      </c>
      <c r="C10295" s="4" t="s">
        <v>10</v>
      </c>
    </row>
    <row r="10296" spans="1:8">
      <c r="A10296" t="n">
        <v>79832</v>
      </c>
      <c r="B10296" s="32" t="n">
        <v>16</v>
      </c>
      <c r="C10296" s="7" t="n">
        <v>0</v>
      </c>
    </row>
    <row r="10297" spans="1:8">
      <c r="A10297" t="s">
        <v>4</v>
      </c>
      <c r="B10297" s="4" t="s">
        <v>5</v>
      </c>
      <c r="C10297" s="4" t="s">
        <v>10</v>
      </c>
      <c r="D10297" s="4" t="s">
        <v>13</v>
      </c>
      <c r="E10297" s="4" t="s">
        <v>9</v>
      </c>
      <c r="F10297" s="4" t="s">
        <v>81</v>
      </c>
      <c r="G10297" s="4" t="s">
        <v>13</v>
      </c>
      <c r="H10297" s="4" t="s">
        <v>13</v>
      </c>
    </row>
    <row r="10298" spans="1:8">
      <c r="A10298" t="n">
        <v>79835</v>
      </c>
      <c r="B10298" s="49" t="n">
        <v>26</v>
      </c>
      <c r="C10298" s="7" t="n">
        <v>7014</v>
      </c>
      <c r="D10298" s="7" t="n">
        <v>17</v>
      </c>
      <c r="E10298" s="7" t="n">
        <v>61833</v>
      </c>
      <c r="F10298" s="7" t="s">
        <v>675</v>
      </c>
      <c r="G10298" s="7" t="n">
        <v>2</v>
      </c>
      <c r="H10298" s="7" t="n">
        <v>0</v>
      </c>
    </row>
    <row r="10299" spans="1:8">
      <c r="A10299" t="s">
        <v>4</v>
      </c>
      <c r="B10299" s="4" t="s">
        <v>5</v>
      </c>
    </row>
    <row r="10300" spans="1:8">
      <c r="A10300" t="n">
        <v>79860</v>
      </c>
      <c r="B10300" s="50" t="n">
        <v>28</v>
      </c>
    </row>
    <row r="10301" spans="1:8">
      <c r="A10301" t="s">
        <v>4</v>
      </c>
      <c r="B10301" s="4" t="s">
        <v>5</v>
      </c>
      <c r="C10301" s="4" t="s">
        <v>10</v>
      </c>
      <c r="D10301" s="4" t="s">
        <v>13</v>
      </c>
    </row>
    <row r="10302" spans="1:8">
      <c r="A10302" t="n">
        <v>79861</v>
      </c>
      <c r="B10302" s="51" t="n">
        <v>89</v>
      </c>
      <c r="C10302" s="7" t="n">
        <v>65533</v>
      </c>
      <c r="D10302" s="7" t="n">
        <v>1</v>
      </c>
    </row>
    <row r="10303" spans="1:8">
      <c r="A10303" t="s">
        <v>4</v>
      </c>
      <c r="B10303" s="4" t="s">
        <v>5</v>
      </c>
      <c r="C10303" s="4" t="s">
        <v>13</v>
      </c>
      <c r="D10303" s="4" t="s">
        <v>10</v>
      </c>
      <c r="E10303" s="4" t="s">
        <v>24</v>
      </c>
    </row>
    <row r="10304" spans="1:8">
      <c r="A10304" t="n">
        <v>79865</v>
      </c>
      <c r="B10304" s="22" t="n">
        <v>58</v>
      </c>
      <c r="C10304" s="7" t="n">
        <v>101</v>
      </c>
      <c r="D10304" s="7" t="n">
        <v>500</v>
      </c>
      <c r="E10304" s="7" t="n">
        <v>1</v>
      </c>
    </row>
    <row r="10305" spans="1:8">
      <c r="A10305" t="s">
        <v>4</v>
      </c>
      <c r="B10305" s="4" t="s">
        <v>5</v>
      </c>
      <c r="C10305" s="4" t="s">
        <v>13</v>
      </c>
      <c r="D10305" s="4" t="s">
        <v>10</v>
      </c>
    </row>
    <row r="10306" spans="1:8">
      <c r="A10306" t="n">
        <v>79873</v>
      </c>
      <c r="B10306" s="22" t="n">
        <v>58</v>
      </c>
      <c r="C10306" s="7" t="n">
        <v>254</v>
      </c>
      <c r="D10306" s="7" t="n">
        <v>0</v>
      </c>
    </row>
    <row r="10307" spans="1:8">
      <c r="A10307" t="s">
        <v>4</v>
      </c>
      <c r="B10307" s="4" t="s">
        <v>5</v>
      </c>
      <c r="C10307" s="4" t="s">
        <v>13</v>
      </c>
      <c r="D10307" s="4" t="s">
        <v>10</v>
      </c>
      <c r="E10307" s="4" t="s">
        <v>10</v>
      </c>
      <c r="F10307" s="4" t="s">
        <v>9</v>
      </c>
    </row>
    <row r="10308" spans="1:8">
      <c r="A10308" t="n">
        <v>79877</v>
      </c>
      <c r="B10308" s="40" t="n">
        <v>84</v>
      </c>
      <c r="C10308" s="7" t="n">
        <v>0</v>
      </c>
      <c r="D10308" s="7" t="n">
        <v>0</v>
      </c>
      <c r="E10308" s="7" t="n">
        <v>0</v>
      </c>
      <c r="F10308" s="7" t="n">
        <v>1045220557</v>
      </c>
    </row>
    <row r="10309" spans="1:8">
      <c r="A10309" t="s">
        <v>4</v>
      </c>
      <c r="B10309" s="4" t="s">
        <v>5</v>
      </c>
      <c r="C10309" s="4" t="s">
        <v>13</v>
      </c>
      <c r="D10309" s="4" t="s">
        <v>13</v>
      </c>
      <c r="E10309" s="4" t="s">
        <v>24</v>
      </c>
      <c r="F10309" s="4" t="s">
        <v>24</v>
      </c>
      <c r="G10309" s="4" t="s">
        <v>24</v>
      </c>
      <c r="H10309" s="4" t="s">
        <v>10</v>
      </c>
    </row>
    <row r="10310" spans="1:8">
      <c r="A10310" t="n">
        <v>79887</v>
      </c>
      <c r="B10310" s="39" t="n">
        <v>45</v>
      </c>
      <c r="C10310" s="7" t="n">
        <v>2</v>
      </c>
      <c r="D10310" s="7" t="n">
        <v>3</v>
      </c>
      <c r="E10310" s="7" t="n">
        <v>7.73000001907349</v>
      </c>
      <c r="F10310" s="7" t="n">
        <v>11.2600002288818</v>
      </c>
      <c r="G10310" s="7" t="n">
        <v>-173.5</v>
      </c>
      <c r="H10310" s="7" t="n">
        <v>0</v>
      </c>
    </row>
    <row r="10311" spans="1:8">
      <c r="A10311" t="s">
        <v>4</v>
      </c>
      <c r="B10311" s="4" t="s">
        <v>5</v>
      </c>
      <c r="C10311" s="4" t="s">
        <v>13</v>
      </c>
      <c r="D10311" s="4" t="s">
        <v>13</v>
      </c>
      <c r="E10311" s="4" t="s">
        <v>24</v>
      </c>
      <c r="F10311" s="4" t="s">
        <v>24</v>
      </c>
      <c r="G10311" s="4" t="s">
        <v>24</v>
      </c>
      <c r="H10311" s="4" t="s">
        <v>10</v>
      </c>
      <c r="I10311" s="4" t="s">
        <v>13</v>
      </c>
    </row>
    <row r="10312" spans="1:8">
      <c r="A10312" t="n">
        <v>79904</v>
      </c>
      <c r="B10312" s="39" t="n">
        <v>45</v>
      </c>
      <c r="C10312" s="7" t="n">
        <v>4</v>
      </c>
      <c r="D10312" s="7" t="n">
        <v>3</v>
      </c>
      <c r="E10312" s="7" t="n">
        <v>10.6800003051758</v>
      </c>
      <c r="F10312" s="7" t="n">
        <v>165.520004272461</v>
      </c>
      <c r="G10312" s="7" t="n">
        <v>6</v>
      </c>
      <c r="H10312" s="7" t="n">
        <v>0</v>
      </c>
      <c r="I10312" s="7" t="n">
        <v>0</v>
      </c>
    </row>
    <row r="10313" spans="1:8">
      <c r="A10313" t="s">
        <v>4</v>
      </c>
      <c r="B10313" s="4" t="s">
        <v>5</v>
      </c>
      <c r="C10313" s="4" t="s">
        <v>13</v>
      </c>
      <c r="D10313" s="4" t="s">
        <v>13</v>
      </c>
      <c r="E10313" s="4" t="s">
        <v>24</v>
      </c>
      <c r="F10313" s="4" t="s">
        <v>10</v>
      </c>
    </row>
    <row r="10314" spans="1:8">
      <c r="A10314" t="n">
        <v>79922</v>
      </c>
      <c r="B10314" s="39" t="n">
        <v>45</v>
      </c>
      <c r="C10314" s="7" t="n">
        <v>5</v>
      </c>
      <c r="D10314" s="7" t="n">
        <v>3</v>
      </c>
      <c r="E10314" s="7" t="n">
        <v>6.69999980926514</v>
      </c>
      <c r="F10314" s="7" t="n">
        <v>0</v>
      </c>
    </row>
    <row r="10315" spans="1:8">
      <c r="A10315" t="s">
        <v>4</v>
      </c>
      <c r="B10315" s="4" t="s">
        <v>5</v>
      </c>
      <c r="C10315" s="4" t="s">
        <v>13</v>
      </c>
      <c r="D10315" s="4" t="s">
        <v>13</v>
      </c>
      <c r="E10315" s="4" t="s">
        <v>24</v>
      </c>
      <c r="F10315" s="4" t="s">
        <v>10</v>
      </c>
    </row>
    <row r="10316" spans="1:8">
      <c r="A10316" t="n">
        <v>79931</v>
      </c>
      <c r="B10316" s="39" t="n">
        <v>45</v>
      </c>
      <c r="C10316" s="7" t="n">
        <v>11</v>
      </c>
      <c r="D10316" s="7" t="n">
        <v>3</v>
      </c>
      <c r="E10316" s="7" t="n">
        <v>39.4000015258789</v>
      </c>
      <c r="F10316" s="7" t="n">
        <v>0</v>
      </c>
    </row>
    <row r="10317" spans="1:8">
      <c r="A10317" t="s">
        <v>4</v>
      </c>
      <c r="B10317" s="4" t="s">
        <v>5</v>
      </c>
      <c r="C10317" s="4" t="s">
        <v>13</v>
      </c>
      <c r="D10317" s="4" t="s">
        <v>13</v>
      </c>
      <c r="E10317" s="4" t="s">
        <v>24</v>
      </c>
      <c r="F10317" s="4" t="s">
        <v>24</v>
      </c>
      <c r="G10317" s="4" t="s">
        <v>24</v>
      </c>
      <c r="H10317" s="4" t="s">
        <v>10</v>
      </c>
    </row>
    <row r="10318" spans="1:8">
      <c r="A10318" t="n">
        <v>79940</v>
      </c>
      <c r="B10318" s="39" t="n">
        <v>45</v>
      </c>
      <c r="C10318" s="7" t="n">
        <v>2</v>
      </c>
      <c r="D10318" s="7" t="n">
        <v>3</v>
      </c>
      <c r="E10318" s="7" t="n">
        <v>8.02000045776367</v>
      </c>
      <c r="F10318" s="7" t="n">
        <v>11.0900001525879</v>
      </c>
      <c r="G10318" s="7" t="n">
        <v>-173.429992675781</v>
      </c>
      <c r="H10318" s="7" t="n">
        <v>4000</v>
      </c>
    </row>
    <row r="10319" spans="1:8">
      <c r="A10319" t="s">
        <v>4</v>
      </c>
      <c r="B10319" s="4" t="s">
        <v>5</v>
      </c>
      <c r="C10319" s="4" t="s">
        <v>13</v>
      </c>
      <c r="D10319" s="4" t="s">
        <v>13</v>
      </c>
      <c r="E10319" s="4" t="s">
        <v>24</v>
      </c>
      <c r="F10319" s="4" t="s">
        <v>24</v>
      </c>
      <c r="G10319" s="4" t="s">
        <v>24</v>
      </c>
      <c r="H10319" s="4" t="s">
        <v>10</v>
      </c>
      <c r="I10319" s="4" t="s">
        <v>13</v>
      </c>
    </row>
    <row r="10320" spans="1:8">
      <c r="A10320" t="n">
        <v>79957</v>
      </c>
      <c r="B10320" s="39" t="n">
        <v>45</v>
      </c>
      <c r="C10320" s="7" t="n">
        <v>4</v>
      </c>
      <c r="D10320" s="7" t="n">
        <v>3</v>
      </c>
      <c r="E10320" s="7" t="n">
        <v>348.809997558594</v>
      </c>
      <c r="F10320" s="7" t="n">
        <v>90.3399963378906</v>
      </c>
      <c r="G10320" s="7" t="n">
        <v>6</v>
      </c>
      <c r="H10320" s="7" t="n">
        <v>4000</v>
      </c>
      <c r="I10320" s="7" t="n">
        <v>1</v>
      </c>
    </row>
    <row r="10321" spans="1:9">
      <c r="A10321" t="s">
        <v>4</v>
      </c>
      <c r="B10321" s="4" t="s">
        <v>5</v>
      </c>
      <c r="C10321" s="4" t="s">
        <v>13</v>
      </c>
      <c r="D10321" s="4" t="s">
        <v>13</v>
      </c>
      <c r="E10321" s="4" t="s">
        <v>24</v>
      </c>
      <c r="F10321" s="4" t="s">
        <v>10</v>
      </c>
    </row>
    <row r="10322" spans="1:9">
      <c r="A10322" t="n">
        <v>79975</v>
      </c>
      <c r="B10322" s="39" t="n">
        <v>45</v>
      </c>
      <c r="C10322" s="7" t="n">
        <v>5</v>
      </c>
      <c r="D10322" s="7" t="n">
        <v>3</v>
      </c>
      <c r="E10322" s="7" t="n">
        <v>5.09999990463257</v>
      </c>
      <c r="F10322" s="7" t="n">
        <v>4000</v>
      </c>
    </row>
    <row r="10323" spans="1:9">
      <c r="A10323" t="s">
        <v>4</v>
      </c>
      <c r="B10323" s="4" t="s">
        <v>5</v>
      </c>
      <c r="C10323" s="4" t="s">
        <v>10</v>
      </c>
      <c r="D10323" s="4" t="s">
        <v>13</v>
      </c>
      <c r="E10323" s="4" t="s">
        <v>13</v>
      </c>
      <c r="F10323" s="4" t="s">
        <v>6</v>
      </c>
    </row>
    <row r="10324" spans="1:9">
      <c r="A10324" t="n">
        <v>79984</v>
      </c>
      <c r="B10324" s="19" t="n">
        <v>20</v>
      </c>
      <c r="C10324" s="7" t="n">
        <v>7033</v>
      </c>
      <c r="D10324" s="7" t="n">
        <v>2</v>
      </c>
      <c r="E10324" s="7" t="n">
        <v>11</v>
      </c>
      <c r="F10324" s="7" t="s">
        <v>676</v>
      </c>
    </row>
    <row r="10325" spans="1:9">
      <c r="A10325" t="s">
        <v>4</v>
      </c>
      <c r="B10325" s="4" t="s">
        <v>5</v>
      </c>
      <c r="C10325" s="4" t="s">
        <v>13</v>
      </c>
      <c r="D10325" s="4" t="s">
        <v>10</v>
      </c>
      <c r="E10325" s="4" t="s">
        <v>9</v>
      </c>
      <c r="F10325" s="4" t="s">
        <v>10</v>
      </c>
    </row>
    <row r="10326" spans="1:9">
      <c r="A10326" t="n">
        <v>80013</v>
      </c>
      <c r="B10326" s="15" t="n">
        <v>50</v>
      </c>
      <c r="C10326" s="7" t="n">
        <v>3</v>
      </c>
      <c r="D10326" s="7" t="n">
        <v>4546</v>
      </c>
      <c r="E10326" s="7" t="n">
        <v>1050253722</v>
      </c>
      <c r="F10326" s="7" t="n">
        <v>500</v>
      </c>
    </row>
    <row r="10327" spans="1:9">
      <c r="A10327" t="s">
        <v>4</v>
      </c>
      <c r="B10327" s="4" t="s">
        <v>5</v>
      </c>
      <c r="C10327" s="4" t="s">
        <v>13</v>
      </c>
      <c r="D10327" s="4" t="s">
        <v>10</v>
      </c>
      <c r="E10327" s="4" t="s">
        <v>9</v>
      </c>
      <c r="F10327" s="4" t="s">
        <v>10</v>
      </c>
    </row>
    <row r="10328" spans="1:9">
      <c r="A10328" t="n">
        <v>80023</v>
      </c>
      <c r="B10328" s="15" t="n">
        <v>50</v>
      </c>
      <c r="C10328" s="7" t="n">
        <v>3</v>
      </c>
      <c r="D10328" s="7" t="n">
        <v>4522</v>
      </c>
      <c r="E10328" s="7" t="n">
        <v>1050253722</v>
      </c>
      <c r="F10328" s="7" t="n">
        <v>500</v>
      </c>
    </row>
    <row r="10329" spans="1:9">
      <c r="A10329" t="s">
        <v>4</v>
      </c>
      <c r="B10329" s="4" t="s">
        <v>5</v>
      </c>
      <c r="C10329" s="4" t="s">
        <v>13</v>
      </c>
      <c r="D10329" s="4" t="s">
        <v>10</v>
      </c>
    </row>
    <row r="10330" spans="1:9">
      <c r="A10330" t="n">
        <v>80033</v>
      </c>
      <c r="B10330" s="22" t="n">
        <v>58</v>
      </c>
      <c r="C10330" s="7" t="n">
        <v>255</v>
      </c>
      <c r="D10330" s="7" t="n">
        <v>0</v>
      </c>
    </row>
    <row r="10331" spans="1:9">
      <c r="A10331" t="s">
        <v>4</v>
      </c>
      <c r="B10331" s="4" t="s">
        <v>5</v>
      </c>
      <c r="C10331" s="4" t="s">
        <v>13</v>
      </c>
      <c r="D10331" s="4" t="s">
        <v>10</v>
      </c>
    </row>
    <row r="10332" spans="1:9">
      <c r="A10332" t="n">
        <v>80037</v>
      </c>
      <c r="B10332" s="39" t="n">
        <v>45</v>
      </c>
      <c r="C10332" s="7" t="n">
        <v>7</v>
      </c>
      <c r="D10332" s="7" t="n">
        <v>255</v>
      </c>
    </row>
    <row r="10333" spans="1:9">
      <c r="A10333" t="s">
        <v>4</v>
      </c>
      <c r="B10333" s="4" t="s">
        <v>5</v>
      </c>
      <c r="C10333" s="4" t="s">
        <v>13</v>
      </c>
      <c r="D10333" s="4" t="s">
        <v>13</v>
      </c>
      <c r="E10333" s="4" t="s">
        <v>13</v>
      </c>
      <c r="F10333" s="4" t="s">
        <v>24</v>
      </c>
      <c r="G10333" s="4" t="s">
        <v>24</v>
      </c>
      <c r="H10333" s="4" t="s">
        <v>24</v>
      </c>
      <c r="I10333" s="4" t="s">
        <v>24</v>
      </c>
      <c r="J10333" s="4" t="s">
        <v>24</v>
      </c>
      <c r="K10333" s="4" t="s">
        <v>24</v>
      </c>
    </row>
    <row r="10334" spans="1:9">
      <c r="A10334" t="n">
        <v>80041</v>
      </c>
      <c r="B10334" s="96" t="n">
        <v>178</v>
      </c>
      <c r="C10334" s="7" t="n">
        <v>6</v>
      </c>
      <c r="D10334" s="7" t="n">
        <v>0</v>
      </c>
      <c r="E10334" s="7" t="n">
        <v>0</v>
      </c>
      <c r="F10334" s="7" t="n">
        <v>0</v>
      </c>
      <c r="G10334" s="7" t="n">
        <v>0.649999976158142</v>
      </c>
      <c r="H10334" s="7" t="n">
        <v>0</v>
      </c>
      <c r="I10334" s="7" t="n">
        <v>0</v>
      </c>
      <c r="J10334" s="7" t="n">
        <v>0</v>
      </c>
      <c r="K10334" s="7" t="n">
        <v>1</v>
      </c>
    </row>
    <row r="10335" spans="1:9">
      <c r="A10335" t="s">
        <v>4</v>
      </c>
      <c r="B10335" s="4" t="s">
        <v>5</v>
      </c>
      <c r="C10335" s="4" t="s">
        <v>13</v>
      </c>
      <c r="D10335" s="4" t="s">
        <v>13</v>
      </c>
      <c r="E10335" s="4" t="s">
        <v>13</v>
      </c>
      <c r="F10335" s="4" t="s">
        <v>24</v>
      </c>
      <c r="G10335" s="4" t="s">
        <v>24</v>
      </c>
      <c r="H10335" s="4" t="s">
        <v>24</v>
      </c>
      <c r="I10335" s="4" t="s">
        <v>24</v>
      </c>
      <c r="J10335" s="4" t="s">
        <v>24</v>
      </c>
      <c r="K10335" s="4" t="s">
        <v>24</v>
      </c>
    </row>
    <row r="10336" spans="1:9">
      <c r="A10336" t="n">
        <v>80069</v>
      </c>
      <c r="B10336" s="96" t="n">
        <v>178</v>
      </c>
      <c r="C10336" s="7" t="n">
        <v>6</v>
      </c>
      <c r="D10336" s="7" t="n">
        <v>0</v>
      </c>
      <c r="E10336" s="7" t="n">
        <v>1</v>
      </c>
      <c r="F10336" s="7" t="n">
        <v>0.349999994039536</v>
      </c>
      <c r="G10336" s="7" t="n">
        <v>0.540000021457672</v>
      </c>
      <c r="H10336" s="7" t="n">
        <v>0</v>
      </c>
      <c r="I10336" s="7" t="n">
        <v>0</v>
      </c>
      <c r="J10336" s="7" t="n">
        <v>0</v>
      </c>
      <c r="K10336" s="7" t="n">
        <v>1</v>
      </c>
    </row>
    <row r="10337" spans="1:11">
      <c r="A10337" t="s">
        <v>4</v>
      </c>
      <c r="B10337" s="4" t="s">
        <v>5</v>
      </c>
      <c r="C10337" s="4" t="s">
        <v>13</v>
      </c>
      <c r="D10337" s="4" t="s">
        <v>13</v>
      </c>
      <c r="E10337" s="4" t="s">
        <v>13</v>
      </c>
      <c r="F10337" s="4" t="s">
        <v>24</v>
      </c>
      <c r="G10337" s="4" t="s">
        <v>24</v>
      </c>
      <c r="H10337" s="4" t="s">
        <v>24</v>
      </c>
      <c r="I10337" s="4" t="s">
        <v>24</v>
      </c>
      <c r="J10337" s="4" t="s">
        <v>24</v>
      </c>
      <c r="K10337" s="4" t="s">
        <v>24</v>
      </c>
    </row>
    <row r="10338" spans="1:11">
      <c r="A10338" t="n">
        <v>80097</v>
      </c>
      <c r="B10338" s="96" t="n">
        <v>178</v>
      </c>
      <c r="C10338" s="7" t="n">
        <v>6</v>
      </c>
      <c r="D10338" s="7" t="n">
        <v>0</v>
      </c>
      <c r="E10338" s="7" t="n">
        <v>2</v>
      </c>
      <c r="F10338" s="7" t="n">
        <v>0</v>
      </c>
      <c r="G10338" s="7" t="n">
        <v>0</v>
      </c>
      <c r="H10338" s="7" t="n">
        <v>0</v>
      </c>
      <c r="I10338" s="7" t="n">
        <v>0</v>
      </c>
      <c r="J10338" s="7" t="n">
        <v>0</v>
      </c>
      <c r="K10338" s="7" t="n">
        <v>1</v>
      </c>
    </row>
    <row r="10339" spans="1:11">
      <c r="A10339" t="s">
        <v>4</v>
      </c>
      <c r="B10339" s="4" t="s">
        <v>5</v>
      </c>
      <c r="C10339" s="4" t="s">
        <v>13</v>
      </c>
      <c r="D10339" s="4" t="s">
        <v>13</v>
      </c>
      <c r="E10339" s="4" t="s">
        <v>13</v>
      </c>
      <c r="F10339" s="4" t="s">
        <v>24</v>
      </c>
      <c r="G10339" s="4" t="s">
        <v>24</v>
      </c>
      <c r="H10339" s="4" t="s">
        <v>24</v>
      </c>
      <c r="I10339" s="4" t="s">
        <v>24</v>
      </c>
      <c r="J10339" s="4" t="s">
        <v>24</v>
      </c>
      <c r="K10339" s="4" t="s">
        <v>24</v>
      </c>
    </row>
    <row r="10340" spans="1:11">
      <c r="A10340" t="n">
        <v>80125</v>
      </c>
      <c r="B10340" s="96" t="n">
        <v>178</v>
      </c>
      <c r="C10340" s="7" t="n">
        <v>6</v>
      </c>
      <c r="D10340" s="7" t="n">
        <v>0</v>
      </c>
      <c r="E10340" s="7" t="n">
        <v>3</v>
      </c>
      <c r="F10340" s="7" t="n">
        <v>0.430000007152557</v>
      </c>
      <c r="G10340" s="7" t="n">
        <v>0</v>
      </c>
      <c r="H10340" s="7" t="n">
        <v>0</v>
      </c>
      <c r="I10340" s="7" t="n">
        <v>0</v>
      </c>
      <c r="J10340" s="7" t="n">
        <v>0</v>
      </c>
      <c r="K10340" s="7" t="n">
        <v>1</v>
      </c>
    </row>
    <row r="10341" spans="1:11">
      <c r="A10341" t="s">
        <v>4</v>
      </c>
      <c r="B10341" s="4" t="s">
        <v>5</v>
      </c>
      <c r="C10341" s="4" t="s">
        <v>13</v>
      </c>
      <c r="D10341" s="4" t="s">
        <v>13</v>
      </c>
      <c r="E10341" s="4" t="s">
        <v>10</v>
      </c>
      <c r="F10341" s="4" t="s">
        <v>24</v>
      </c>
      <c r="G10341" s="4" t="s">
        <v>24</v>
      </c>
      <c r="H10341" s="4" t="s">
        <v>24</v>
      </c>
      <c r="I10341" s="4" t="s">
        <v>24</v>
      </c>
      <c r="J10341" s="4" t="s">
        <v>24</v>
      </c>
      <c r="K10341" s="4" t="s">
        <v>24</v>
      </c>
      <c r="L10341" s="4" t="s">
        <v>24</v>
      </c>
    </row>
    <row r="10342" spans="1:11">
      <c r="A10342" t="n">
        <v>80153</v>
      </c>
      <c r="B10342" s="96" t="n">
        <v>178</v>
      </c>
      <c r="C10342" s="7" t="n">
        <v>1</v>
      </c>
      <c r="D10342" s="7" t="n">
        <v>0</v>
      </c>
      <c r="E10342" s="7" t="n">
        <v>0</v>
      </c>
      <c r="F10342" s="7" t="n">
        <v>0.0799999982118607</v>
      </c>
      <c r="G10342" s="7" t="n">
        <v>0</v>
      </c>
      <c r="H10342" s="7" t="n">
        <v>0</v>
      </c>
      <c r="I10342" s="7" t="n">
        <v>330</v>
      </c>
      <c r="J10342" s="7" t="n">
        <v>0</v>
      </c>
      <c r="K10342" s="7" t="n">
        <v>2.40000009536743</v>
      </c>
      <c r="L10342" s="7" t="n">
        <v>0</v>
      </c>
    </row>
    <row r="10343" spans="1:11">
      <c r="A10343" t="s">
        <v>4</v>
      </c>
      <c r="B10343" s="4" t="s">
        <v>5</v>
      </c>
      <c r="C10343" s="4" t="s">
        <v>13</v>
      </c>
      <c r="D10343" s="4" t="s">
        <v>13</v>
      </c>
      <c r="E10343" s="4" t="s">
        <v>24</v>
      </c>
    </row>
    <row r="10344" spans="1:11">
      <c r="A10344" t="n">
        <v>80186</v>
      </c>
      <c r="B10344" s="96" t="n">
        <v>178</v>
      </c>
      <c r="C10344" s="7" t="n">
        <v>3</v>
      </c>
      <c r="D10344" s="7" t="n">
        <v>0</v>
      </c>
      <c r="E10344" s="7" t="n">
        <v>0.25</v>
      </c>
    </row>
    <row r="10345" spans="1:11">
      <c r="A10345" t="s">
        <v>4</v>
      </c>
      <c r="B10345" s="4" t="s">
        <v>5</v>
      </c>
      <c r="C10345" s="4" t="s">
        <v>13</v>
      </c>
      <c r="D10345" s="4" t="s">
        <v>13</v>
      </c>
    </row>
    <row r="10346" spans="1:11">
      <c r="A10346" t="n">
        <v>80193</v>
      </c>
      <c r="B10346" s="96" t="n">
        <v>178</v>
      </c>
      <c r="C10346" s="7" t="n">
        <v>5</v>
      </c>
      <c r="D10346" s="7" t="n">
        <v>0</v>
      </c>
    </row>
    <row r="10347" spans="1:11">
      <c r="A10347" t="s">
        <v>4</v>
      </c>
      <c r="B10347" s="4" t="s">
        <v>5</v>
      </c>
      <c r="C10347" s="4" t="s">
        <v>13</v>
      </c>
      <c r="D10347" s="4" t="s">
        <v>10</v>
      </c>
      <c r="E10347" s="4" t="s">
        <v>10</v>
      </c>
      <c r="F10347" s="4" t="s">
        <v>13</v>
      </c>
    </row>
    <row r="10348" spans="1:11">
      <c r="A10348" t="n">
        <v>80196</v>
      </c>
      <c r="B10348" s="56" t="n">
        <v>25</v>
      </c>
      <c r="C10348" s="7" t="n">
        <v>1</v>
      </c>
      <c r="D10348" s="7" t="n">
        <v>10</v>
      </c>
      <c r="E10348" s="7" t="n">
        <v>50</v>
      </c>
      <c r="F10348" s="7" t="n">
        <v>0</v>
      </c>
    </row>
    <row r="10349" spans="1:11">
      <c r="A10349" t="s">
        <v>4</v>
      </c>
      <c r="B10349" s="4" t="s">
        <v>5</v>
      </c>
      <c r="C10349" s="4" t="s">
        <v>13</v>
      </c>
      <c r="D10349" s="4" t="s">
        <v>10</v>
      </c>
      <c r="E10349" s="4" t="s">
        <v>6</v>
      </c>
    </row>
    <row r="10350" spans="1:11">
      <c r="A10350" t="n">
        <v>80203</v>
      </c>
      <c r="B10350" s="48" t="n">
        <v>51</v>
      </c>
      <c r="C10350" s="7" t="n">
        <v>4</v>
      </c>
      <c r="D10350" s="7" t="n">
        <v>0</v>
      </c>
      <c r="E10350" s="7" t="s">
        <v>142</v>
      </c>
    </row>
    <row r="10351" spans="1:11">
      <c r="A10351" t="s">
        <v>4</v>
      </c>
      <c r="B10351" s="4" t="s">
        <v>5</v>
      </c>
      <c r="C10351" s="4" t="s">
        <v>10</v>
      </c>
    </row>
    <row r="10352" spans="1:11">
      <c r="A10352" t="n">
        <v>80216</v>
      </c>
      <c r="B10352" s="32" t="n">
        <v>16</v>
      </c>
      <c r="C10352" s="7" t="n">
        <v>0</v>
      </c>
    </row>
    <row r="10353" spans="1:12">
      <c r="A10353" t="s">
        <v>4</v>
      </c>
      <c r="B10353" s="4" t="s">
        <v>5</v>
      </c>
      <c r="C10353" s="4" t="s">
        <v>10</v>
      </c>
      <c r="D10353" s="4" t="s">
        <v>13</v>
      </c>
      <c r="E10353" s="4" t="s">
        <v>9</v>
      </c>
      <c r="F10353" s="4" t="s">
        <v>81</v>
      </c>
      <c r="G10353" s="4" t="s">
        <v>13</v>
      </c>
      <c r="H10353" s="4" t="s">
        <v>13</v>
      </c>
    </row>
    <row r="10354" spans="1:12">
      <c r="A10354" t="n">
        <v>80219</v>
      </c>
      <c r="B10354" s="49" t="n">
        <v>26</v>
      </c>
      <c r="C10354" s="7" t="n">
        <v>0</v>
      </c>
      <c r="D10354" s="7" t="n">
        <v>17</v>
      </c>
      <c r="E10354" s="7" t="n">
        <v>61834</v>
      </c>
      <c r="F10354" s="7" t="s">
        <v>677</v>
      </c>
      <c r="G10354" s="7" t="n">
        <v>2</v>
      </c>
      <c r="H10354" s="7" t="n">
        <v>0</v>
      </c>
    </row>
    <row r="10355" spans="1:12">
      <c r="A10355" t="s">
        <v>4</v>
      </c>
      <c r="B10355" s="4" t="s">
        <v>5</v>
      </c>
    </row>
    <row r="10356" spans="1:12">
      <c r="A10356" t="n">
        <v>80263</v>
      </c>
      <c r="B10356" s="50" t="n">
        <v>28</v>
      </c>
    </row>
    <row r="10357" spans="1:12">
      <c r="A10357" t="s">
        <v>4</v>
      </c>
      <c r="B10357" s="4" t="s">
        <v>5</v>
      </c>
      <c r="C10357" s="4" t="s">
        <v>13</v>
      </c>
      <c r="D10357" s="4" t="s">
        <v>10</v>
      </c>
      <c r="E10357" s="4" t="s">
        <v>10</v>
      </c>
      <c r="F10357" s="4" t="s">
        <v>13</v>
      </c>
    </row>
    <row r="10358" spans="1:12">
      <c r="A10358" t="n">
        <v>80264</v>
      </c>
      <c r="B10358" s="56" t="n">
        <v>25</v>
      </c>
      <c r="C10358" s="7" t="n">
        <v>1</v>
      </c>
      <c r="D10358" s="7" t="n">
        <v>250</v>
      </c>
      <c r="E10358" s="7" t="n">
        <v>300</v>
      </c>
      <c r="F10358" s="7" t="n">
        <v>0</v>
      </c>
    </row>
    <row r="10359" spans="1:12">
      <c r="A10359" t="s">
        <v>4</v>
      </c>
      <c r="B10359" s="4" t="s">
        <v>5</v>
      </c>
      <c r="C10359" s="4" t="s">
        <v>13</v>
      </c>
      <c r="D10359" s="4" t="s">
        <v>10</v>
      </c>
      <c r="E10359" s="4" t="s">
        <v>6</v>
      </c>
    </row>
    <row r="10360" spans="1:12">
      <c r="A10360" t="n">
        <v>80271</v>
      </c>
      <c r="B10360" s="48" t="n">
        <v>51</v>
      </c>
      <c r="C10360" s="7" t="n">
        <v>4</v>
      </c>
      <c r="D10360" s="7" t="n">
        <v>7032</v>
      </c>
      <c r="E10360" s="7" t="s">
        <v>278</v>
      </c>
    </row>
    <row r="10361" spans="1:12">
      <c r="A10361" t="s">
        <v>4</v>
      </c>
      <c r="B10361" s="4" t="s">
        <v>5</v>
      </c>
      <c r="C10361" s="4" t="s">
        <v>10</v>
      </c>
    </row>
    <row r="10362" spans="1:12">
      <c r="A10362" t="n">
        <v>80284</v>
      </c>
      <c r="B10362" s="32" t="n">
        <v>16</v>
      </c>
      <c r="C10362" s="7" t="n">
        <v>0</v>
      </c>
    </row>
    <row r="10363" spans="1:12">
      <c r="A10363" t="s">
        <v>4</v>
      </c>
      <c r="B10363" s="4" t="s">
        <v>5</v>
      </c>
      <c r="C10363" s="4" t="s">
        <v>10</v>
      </c>
      <c r="D10363" s="4" t="s">
        <v>13</v>
      </c>
      <c r="E10363" s="4" t="s">
        <v>9</v>
      </c>
      <c r="F10363" s="4" t="s">
        <v>81</v>
      </c>
      <c r="G10363" s="4" t="s">
        <v>13</v>
      </c>
      <c r="H10363" s="4" t="s">
        <v>13</v>
      </c>
    </row>
    <row r="10364" spans="1:12">
      <c r="A10364" t="n">
        <v>80287</v>
      </c>
      <c r="B10364" s="49" t="n">
        <v>26</v>
      </c>
      <c r="C10364" s="7" t="n">
        <v>7032</v>
      </c>
      <c r="D10364" s="7" t="n">
        <v>17</v>
      </c>
      <c r="E10364" s="7" t="n">
        <v>61835</v>
      </c>
      <c r="F10364" s="7" t="s">
        <v>678</v>
      </c>
      <c r="G10364" s="7" t="n">
        <v>2</v>
      </c>
      <c r="H10364" s="7" t="n">
        <v>0</v>
      </c>
    </row>
    <row r="10365" spans="1:12">
      <c r="A10365" t="s">
        <v>4</v>
      </c>
      <c r="B10365" s="4" t="s">
        <v>5</v>
      </c>
    </row>
    <row r="10366" spans="1:12">
      <c r="A10366" t="n">
        <v>80313</v>
      </c>
      <c r="B10366" s="50" t="n">
        <v>28</v>
      </c>
    </row>
    <row r="10367" spans="1:12">
      <c r="A10367" t="s">
        <v>4</v>
      </c>
      <c r="B10367" s="4" t="s">
        <v>5</v>
      </c>
      <c r="C10367" s="4" t="s">
        <v>10</v>
      </c>
      <c r="D10367" s="4" t="s">
        <v>13</v>
      </c>
    </row>
    <row r="10368" spans="1:12">
      <c r="A10368" t="n">
        <v>80314</v>
      </c>
      <c r="B10368" s="51" t="n">
        <v>89</v>
      </c>
      <c r="C10368" s="7" t="n">
        <v>65533</v>
      </c>
      <c r="D10368" s="7" t="n">
        <v>1</v>
      </c>
    </row>
    <row r="10369" spans="1:8">
      <c r="A10369" t="s">
        <v>4</v>
      </c>
      <c r="B10369" s="4" t="s">
        <v>5</v>
      </c>
      <c r="C10369" s="4" t="s">
        <v>13</v>
      </c>
      <c r="D10369" s="4" t="s">
        <v>10</v>
      </c>
      <c r="E10369" s="4" t="s">
        <v>10</v>
      </c>
      <c r="F10369" s="4" t="s">
        <v>13</v>
      </c>
    </row>
    <row r="10370" spans="1:8">
      <c r="A10370" t="n">
        <v>80318</v>
      </c>
      <c r="B10370" s="56" t="n">
        <v>25</v>
      </c>
      <c r="C10370" s="7" t="n">
        <v>1</v>
      </c>
      <c r="D10370" s="7" t="n">
        <v>65535</v>
      </c>
      <c r="E10370" s="7" t="n">
        <v>65535</v>
      </c>
      <c r="F10370" s="7" t="n">
        <v>0</v>
      </c>
    </row>
    <row r="10371" spans="1:8">
      <c r="A10371" t="s">
        <v>4</v>
      </c>
      <c r="B10371" s="4" t="s">
        <v>5</v>
      </c>
      <c r="C10371" s="4" t="s">
        <v>13</v>
      </c>
      <c r="D10371" s="4" t="s">
        <v>13</v>
      </c>
      <c r="E10371" s="4" t="s">
        <v>24</v>
      </c>
    </row>
    <row r="10372" spans="1:8">
      <c r="A10372" t="n">
        <v>80325</v>
      </c>
      <c r="B10372" s="96" t="n">
        <v>178</v>
      </c>
      <c r="C10372" s="7" t="n">
        <v>4</v>
      </c>
      <c r="D10372" s="7" t="n">
        <v>0</v>
      </c>
      <c r="E10372" s="7" t="n">
        <v>0.25</v>
      </c>
    </row>
    <row r="10373" spans="1:8">
      <c r="A10373" t="s">
        <v>4</v>
      </c>
      <c r="B10373" s="4" t="s">
        <v>5</v>
      </c>
      <c r="C10373" s="4" t="s">
        <v>13</v>
      </c>
      <c r="D10373" s="4" t="s">
        <v>13</v>
      </c>
    </row>
    <row r="10374" spans="1:8">
      <c r="A10374" t="n">
        <v>80332</v>
      </c>
      <c r="B10374" s="96" t="n">
        <v>178</v>
      </c>
      <c r="C10374" s="7" t="n">
        <v>5</v>
      </c>
      <c r="D10374" s="7" t="n">
        <v>0</v>
      </c>
    </row>
    <row r="10375" spans="1:8">
      <c r="A10375" t="s">
        <v>4</v>
      </c>
      <c r="B10375" s="4" t="s">
        <v>5</v>
      </c>
      <c r="C10375" s="4" t="s">
        <v>10</v>
      </c>
      <c r="D10375" s="4" t="s">
        <v>9</v>
      </c>
      <c r="E10375" s="4" t="s">
        <v>13</v>
      </c>
    </row>
    <row r="10376" spans="1:8">
      <c r="A10376" t="n">
        <v>80335</v>
      </c>
      <c r="B10376" s="72" t="n">
        <v>35</v>
      </c>
      <c r="C10376" s="7" t="n">
        <v>7033</v>
      </c>
      <c r="D10376" s="7" t="n">
        <v>0</v>
      </c>
      <c r="E10376" s="7" t="n">
        <v>0</v>
      </c>
    </row>
    <row r="10377" spans="1:8">
      <c r="A10377" t="s">
        <v>4</v>
      </c>
      <c r="B10377" s="4" t="s">
        <v>5</v>
      </c>
      <c r="C10377" s="4" t="s">
        <v>13</v>
      </c>
      <c r="D10377" s="4" t="s">
        <v>10</v>
      </c>
      <c r="E10377" s="4" t="s">
        <v>24</v>
      </c>
    </row>
    <row r="10378" spans="1:8">
      <c r="A10378" t="n">
        <v>80343</v>
      </c>
      <c r="B10378" s="22" t="n">
        <v>58</v>
      </c>
      <c r="C10378" s="7" t="n">
        <v>101</v>
      </c>
      <c r="D10378" s="7" t="n">
        <v>500</v>
      </c>
      <c r="E10378" s="7" t="n">
        <v>1</v>
      </c>
    </row>
    <row r="10379" spans="1:8">
      <c r="A10379" t="s">
        <v>4</v>
      </c>
      <c r="B10379" s="4" t="s">
        <v>5</v>
      </c>
      <c r="C10379" s="4" t="s">
        <v>13</v>
      </c>
      <c r="D10379" s="4" t="s">
        <v>10</v>
      </c>
    </row>
    <row r="10380" spans="1:8">
      <c r="A10380" t="n">
        <v>80351</v>
      </c>
      <c r="B10380" s="22" t="n">
        <v>58</v>
      </c>
      <c r="C10380" s="7" t="n">
        <v>254</v>
      </c>
      <c r="D10380" s="7" t="n">
        <v>0</v>
      </c>
    </row>
    <row r="10381" spans="1:8">
      <c r="A10381" t="s">
        <v>4</v>
      </c>
      <c r="B10381" s="4" t="s">
        <v>5</v>
      </c>
      <c r="C10381" s="4" t="s">
        <v>13</v>
      </c>
      <c r="D10381" s="4" t="s">
        <v>13</v>
      </c>
      <c r="E10381" s="4" t="s">
        <v>24</v>
      </c>
      <c r="F10381" s="4" t="s">
        <v>24</v>
      </c>
      <c r="G10381" s="4" t="s">
        <v>24</v>
      </c>
      <c r="H10381" s="4" t="s">
        <v>10</v>
      </c>
    </row>
    <row r="10382" spans="1:8">
      <c r="A10382" t="n">
        <v>80355</v>
      </c>
      <c r="B10382" s="39" t="n">
        <v>45</v>
      </c>
      <c r="C10382" s="7" t="n">
        <v>2</v>
      </c>
      <c r="D10382" s="7" t="n">
        <v>3</v>
      </c>
      <c r="E10382" s="7" t="n">
        <v>8.59000015258789</v>
      </c>
      <c r="F10382" s="7" t="n">
        <v>9.52999973297119</v>
      </c>
      <c r="G10382" s="7" t="n">
        <v>-174.440002441406</v>
      </c>
      <c r="H10382" s="7" t="n">
        <v>0</v>
      </c>
    </row>
    <row r="10383" spans="1:8">
      <c r="A10383" t="s">
        <v>4</v>
      </c>
      <c r="B10383" s="4" t="s">
        <v>5</v>
      </c>
      <c r="C10383" s="4" t="s">
        <v>13</v>
      </c>
      <c r="D10383" s="4" t="s">
        <v>13</v>
      </c>
      <c r="E10383" s="4" t="s">
        <v>24</v>
      </c>
      <c r="F10383" s="4" t="s">
        <v>24</v>
      </c>
      <c r="G10383" s="4" t="s">
        <v>24</v>
      </c>
      <c r="H10383" s="4" t="s">
        <v>10</v>
      </c>
      <c r="I10383" s="4" t="s">
        <v>13</v>
      </c>
    </row>
    <row r="10384" spans="1:8">
      <c r="A10384" t="n">
        <v>80372</v>
      </c>
      <c r="B10384" s="39" t="n">
        <v>45</v>
      </c>
      <c r="C10384" s="7" t="n">
        <v>4</v>
      </c>
      <c r="D10384" s="7" t="n">
        <v>3</v>
      </c>
      <c r="E10384" s="7" t="n">
        <v>344.489990234375</v>
      </c>
      <c r="F10384" s="7" t="n">
        <v>63.0999984741211</v>
      </c>
      <c r="G10384" s="7" t="n">
        <v>0</v>
      </c>
      <c r="H10384" s="7" t="n">
        <v>0</v>
      </c>
      <c r="I10384" s="7" t="n">
        <v>1</v>
      </c>
    </row>
    <row r="10385" spans="1:9">
      <c r="A10385" t="s">
        <v>4</v>
      </c>
      <c r="B10385" s="4" t="s">
        <v>5</v>
      </c>
      <c r="C10385" s="4" t="s">
        <v>13</v>
      </c>
      <c r="D10385" s="4" t="s">
        <v>13</v>
      </c>
      <c r="E10385" s="4" t="s">
        <v>24</v>
      </c>
      <c r="F10385" s="4" t="s">
        <v>10</v>
      </c>
    </row>
    <row r="10386" spans="1:9">
      <c r="A10386" t="n">
        <v>80390</v>
      </c>
      <c r="B10386" s="39" t="n">
        <v>45</v>
      </c>
      <c r="C10386" s="7" t="n">
        <v>5</v>
      </c>
      <c r="D10386" s="7" t="n">
        <v>3</v>
      </c>
      <c r="E10386" s="7" t="n">
        <v>8.19999980926514</v>
      </c>
      <c r="F10386" s="7" t="n">
        <v>0</v>
      </c>
    </row>
    <row r="10387" spans="1:9">
      <c r="A10387" t="s">
        <v>4</v>
      </c>
      <c r="B10387" s="4" t="s">
        <v>5</v>
      </c>
      <c r="C10387" s="4" t="s">
        <v>13</v>
      </c>
      <c r="D10387" s="4" t="s">
        <v>13</v>
      </c>
      <c r="E10387" s="4" t="s">
        <v>24</v>
      </c>
      <c r="F10387" s="4" t="s">
        <v>10</v>
      </c>
    </row>
    <row r="10388" spans="1:9">
      <c r="A10388" t="n">
        <v>80399</v>
      </c>
      <c r="B10388" s="39" t="n">
        <v>45</v>
      </c>
      <c r="C10388" s="7" t="n">
        <v>11</v>
      </c>
      <c r="D10388" s="7" t="n">
        <v>3</v>
      </c>
      <c r="E10388" s="7" t="n">
        <v>39.4000015258789</v>
      </c>
      <c r="F10388" s="7" t="n">
        <v>0</v>
      </c>
    </row>
    <row r="10389" spans="1:9">
      <c r="A10389" t="s">
        <v>4</v>
      </c>
      <c r="B10389" s="4" t="s">
        <v>5</v>
      </c>
      <c r="C10389" s="4" t="s">
        <v>13</v>
      </c>
      <c r="D10389" s="4" t="s">
        <v>13</v>
      </c>
      <c r="E10389" s="4" t="s">
        <v>24</v>
      </c>
      <c r="F10389" s="4" t="s">
        <v>10</v>
      </c>
    </row>
    <row r="10390" spans="1:9">
      <c r="A10390" t="n">
        <v>80408</v>
      </c>
      <c r="B10390" s="39" t="n">
        <v>45</v>
      </c>
      <c r="C10390" s="7" t="n">
        <v>5</v>
      </c>
      <c r="D10390" s="7" t="n">
        <v>2</v>
      </c>
      <c r="E10390" s="7" t="n">
        <v>4.40000009536743</v>
      </c>
      <c r="F10390" s="7" t="n">
        <v>10000</v>
      </c>
    </row>
    <row r="10391" spans="1:9">
      <c r="A10391" t="s">
        <v>4</v>
      </c>
      <c r="B10391" s="4" t="s">
        <v>5</v>
      </c>
      <c r="C10391" s="4" t="s">
        <v>13</v>
      </c>
      <c r="D10391" s="4" t="s">
        <v>10</v>
      </c>
    </row>
    <row r="10392" spans="1:9">
      <c r="A10392" t="n">
        <v>80417</v>
      </c>
      <c r="B10392" s="22" t="n">
        <v>58</v>
      </c>
      <c r="C10392" s="7" t="n">
        <v>255</v>
      </c>
      <c r="D10392" s="7" t="n">
        <v>0</v>
      </c>
    </row>
    <row r="10393" spans="1:9">
      <c r="A10393" t="s">
        <v>4</v>
      </c>
      <c r="B10393" s="4" t="s">
        <v>5</v>
      </c>
      <c r="C10393" s="4" t="s">
        <v>10</v>
      </c>
      <c r="D10393" s="4" t="s">
        <v>24</v>
      </c>
      <c r="E10393" s="4" t="s">
        <v>24</v>
      </c>
      <c r="F10393" s="4" t="s">
        <v>13</v>
      </c>
    </row>
    <row r="10394" spans="1:9">
      <c r="A10394" t="n">
        <v>80421</v>
      </c>
      <c r="B10394" s="77" t="n">
        <v>52</v>
      </c>
      <c r="C10394" s="7" t="n">
        <v>7033</v>
      </c>
      <c r="D10394" s="7" t="n">
        <v>210.699996948242</v>
      </c>
      <c r="E10394" s="7" t="n">
        <v>5</v>
      </c>
      <c r="F10394" s="7" t="n">
        <v>0</v>
      </c>
    </row>
    <row r="10395" spans="1:9">
      <c r="A10395" t="s">
        <v>4</v>
      </c>
      <c r="B10395" s="4" t="s">
        <v>5</v>
      </c>
      <c r="C10395" s="4" t="s">
        <v>13</v>
      </c>
      <c r="D10395" s="4" t="s">
        <v>10</v>
      </c>
      <c r="E10395" s="4" t="s">
        <v>24</v>
      </c>
      <c r="F10395" s="4" t="s">
        <v>10</v>
      </c>
      <c r="G10395" s="4" t="s">
        <v>9</v>
      </c>
      <c r="H10395" s="4" t="s">
        <v>9</v>
      </c>
      <c r="I10395" s="4" t="s">
        <v>10</v>
      </c>
      <c r="J10395" s="4" t="s">
        <v>10</v>
      </c>
      <c r="K10395" s="4" t="s">
        <v>9</v>
      </c>
      <c r="L10395" s="4" t="s">
        <v>9</v>
      </c>
      <c r="M10395" s="4" t="s">
        <v>9</v>
      </c>
      <c r="N10395" s="4" t="s">
        <v>9</v>
      </c>
      <c r="O10395" s="4" t="s">
        <v>6</v>
      </c>
    </row>
    <row r="10396" spans="1:9">
      <c r="A10396" t="n">
        <v>80433</v>
      </c>
      <c r="B10396" s="15" t="n">
        <v>50</v>
      </c>
      <c r="C10396" s="7" t="n">
        <v>0</v>
      </c>
      <c r="D10396" s="7" t="n">
        <v>4427</v>
      </c>
      <c r="E10396" s="7" t="n">
        <v>1</v>
      </c>
      <c r="F10396" s="7" t="n">
        <v>300</v>
      </c>
      <c r="G10396" s="7" t="n">
        <v>0</v>
      </c>
      <c r="H10396" s="7" t="n">
        <v>-1069547520</v>
      </c>
      <c r="I10396" s="7" t="n">
        <v>1</v>
      </c>
      <c r="J10396" s="7" t="n">
        <v>7033</v>
      </c>
      <c r="K10396" s="7" t="n">
        <v>0</v>
      </c>
      <c r="L10396" s="7" t="n">
        <v>0</v>
      </c>
      <c r="M10396" s="7" t="n">
        <v>0</v>
      </c>
      <c r="N10396" s="7" t="n">
        <v>1101004800</v>
      </c>
      <c r="O10396" s="7" t="s">
        <v>12</v>
      </c>
    </row>
    <row r="10397" spans="1:9">
      <c r="A10397" t="s">
        <v>4</v>
      </c>
      <c r="B10397" s="4" t="s">
        <v>5</v>
      </c>
      <c r="C10397" s="4" t="s">
        <v>10</v>
      </c>
    </row>
    <row r="10398" spans="1:9">
      <c r="A10398" t="n">
        <v>80472</v>
      </c>
      <c r="B10398" s="32" t="n">
        <v>16</v>
      </c>
      <c r="C10398" s="7" t="n">
        <v>500</v>
      </c>
    </row>
    <row r="10399" spans="1:9">
      <c r="A10399" t="s">
        <v>4</v>
      </c>
      <c r="B10399" s="4" t="s">
        <v>5</v>
      </c>
      <c r="C10399" s="4" t="s">
        <v>10</v>
      </c>
      <c r="D10399" s="4" t="s">
        <v>13</v>
      </c>
      <c r="E10399" s="4" t="s">
        <v>6</v>
      </c>
      <c r="F10399" s="4" t="s">
        <v>24</v>
      </c>
      <c r="G10399" s="4" t="s">
        <v>24</v>
      </c>
      <c r="H10399" s="4" t="s">
        <v>24</v>
      </c>
    </row>
    <row r="10400" spans="1:9">
      <c r="A10400" t="n">
        <v>80475</v>
      </c>
      <c r="B10400" s="55" t="n">
        <v>48</v>
      </c>
      <c r="C10400" s="7" t="n">
        <v>7033</v>
      </c>
      <c r="D10400" s="7" t="n">
        <v>0</v>
      </c>
      <c r="E10400" s="7" t="s">
        <v>665</v>
      </c>
      <c r="F10400" s="7" t="n">
        <v>-1</v>
      </c>
      <c r="G10400" s="7" t="n">
        <v>2</v>
      </c>
      <c r="H10400" s="7" t="n">
        <v>0</v>
      </c>
    </row>
    <row r="10401" spans="1:15">
      <c r="A10401" t="s">
        <v>4</v>
      </c>
      <c r="B10401" s="4" t="s">
        <v>5</v>
      </c>
      <c r="C10401" s="4" t="s">
        <v>10</v>
      </c>
    </row>
    <row r="10402" spans="1:15">
      <c r="A10402" t="n">
        <v>80502</v>
      </c>
      <c r="B10402" s="32" t="n">
        <v>16</v>
      </c>
      <c r="C10402" s="7" t="n">
        <v>1166</v>
      </c>
    </row>
    <row r="10403" spans="1:15">
      <c r="A10403" t="s">
        <v>4</v>
      </c>
      <c r="B10403" s="4" t="s">
        <v>5</v>
      </c>
      <c r="C10403" s="4" t="s">
        <v>10</v>
      </c>
      <c r="D10403" s="4" t="s">
        <v>10</v>
      </c>
      <c r="E10403" s="4" t="s">
        <v>24</v>
      </c>
      <c r="F10403" s="4" t="s">
        <v>24</v>
      </c>
      <c r="G10403" s="4" t="s">
        <v>24</v>
      </c>
      <c r="H10403" s="4" t="s">
        <v>24</v>
      </c>
      <c r="I10403" s="4" t="s">
        <v>24</v>
      </c>
      <c r="J10403" s="4" t="s">
        <v>13</v>
      </c>
      <c r="K10403" s="4" t="s">
        <v>10</v>
      </c>
    </row>
    <row r="10404" spans="1:15">
      <c r="A10404" t="n">
        <v>80505</v>
      </c>
      <c r="B10404" s="71" t="n">
        <v>55</v>
      </c>
      <c r="C10404" s="7" t="n">
        <v>7033</v>
      </c>
      <c r="D10404" s="7" t="n">
        <v>65026</v>
      </c>
      <c r="E10404" s="7" t="n">
        <v>-3.99000000953674</v>
      </c>
      <c r="F10404" s="7" t="n">
        <v>13.2399997711182</v>
      </c>
      <c r="G10404" s="7" t="n">
        <v>-185.690002441406</v>
      </c>
      <c r="H10404" s="7" t="n">
        <v>5</v>
      </c>
      <c r="I10404" s="7" t="n">
        <v>60</v>
      </c>
      <c r="J10404" s="7" t="n">
        <v>0</v>
      </c>
      <c r="K10404" s="7" t="n">
        <v>129</v>
      </c>
    </row>
    <row r="10405" spans="1:15">
      <c r="A10405" t="s">
        <v>4</v>
      </c>
      <c r="B10405" s="4" t="s">
        <v>5</v>
      </c>
      <c r="C10405" s="4" t="s">
        <v>13</v>
      </c>
      <c r="D10405" s="4" t="s">
        <v>9</v>
      </c>
      <c r="E10405" s="4" t="s">
        <v>9</v>
      </c>
      <c r="F10405" s="4" t="s">
        <v>9</v>
      </c>
    </row>
    <row r="10406" spans="1:15">
      <c r="A10406" t="n">
        <v>80533</v>
      </c>
      <c r="B10406" s="15" t="n">
        <v>50</v>
      </c>
      <c r="C10406" s="7" t="n">
        <v>255</v>
      </c>
      <c r="D10406" s="7" t="n">
        <v>1050253722</v>
      </c>
      <c r="E10406" s="7" t="n">
        <v>1065353216</v>
      </c>
      <c r="F10406" s="7" t="n">
        <v>1045220557</v>
      </c>
    </row>
    <row r="10407" spans="1:15">
      <c r="A10407" t="s">
        <v>4</v>
      </c>
      <c r="B10407" s="4" t="s">
        <v>5</v>
      </c>
      <c r="C10407" s="4" t="s">
        <v>10</v>
      </c>
      <c r="D10407" s="4" t="s">
        <v>24</v>
      </c>
      <c r="E10407" s="4" t="s">
        <v>24</v>
      </c>
      <c r="F10407" s="4" t="s">
        <v>13</v>
      </c>
    </row>
    <row r="10408" spans="1:15">
      <c r="A10408" t="n">
        <v>80547</v>
      </c>
      <c r="B10408" s="77" t="n">
        <v>52</v>
      </c>
      <c r="C10408" s="7" t="n">
        <v>61489</v>
      </c>
      <c r="D10408" s="7" t="n">
        <v>351.100006103516</v>
      </c>
      <c r="E10408" s="7" t="n">
        <v>2.5</v>
      </c>
      <c r="F10408" s="7" t="n">
        <v>0</v>
      </c>
    </row>
    <row r="10409" spans="1:15">
      <c r="A10409" t="s">
        <v>4</v>
      </c>
      <c r="B10409" s="4" t="s">
        <v>5</v>
      </c>
      <c r="C10409" s="4" t="s">
        <v>10</v>
      </c>
      <c r="D10409" s="4" t="s">
        <v>24</v>
      </c>
      <c r="E10409" s="4" t="s">
        <v>24</v>
      </c>
      <c r="F10409" s="4" t="s">
        <v>13</v>
      </c>
    </row>
    <row r="10410" spans="1:15">
      <c r="A10410" t="n">
        <v>80559</v>
      </c>
      <c r="B10410" s="77" t="n">
        <v>52</v>
      </c>
      <c r="C10410" s="7" t="n">
        <v>61490</v>
      </c>
      <c r="D10410" s="7" t="n">
        <v>348.100006103516</v>
      </c>
      <c r="E10410" s="7" t="n">
        <v>2.5</v>
      </c>
      <c r="F10410" s="7" t="n">
        <v>0</v>
      </c>
    </row>
    <row r="10411" spans="1:15">
      <c r="A10411" t="s">
        <v>4</v>
      </c>
      <c r="B10411" s="4" t="s">
        <v>5</v>
      </c>
      <c r="C10411" s="4" t="s">
        <v>10</v>
      </c>
      <c r="D10411" s="4" t="s">
        <v>24</v>
      </c>
      <c r="E10411" s="4" t="s">
        <v>24</v>
      </c>
      <c r="F10411" s="4" t="s">
        <v>13</v>
      </c>
    </row>
    <row r="10412" spans="1:15">
      <c r="A10412" t="n">
        <v>80571</v>
      </c>
      <c r="B10412" s="77" t="n">
        <v>52</v>
      </c>
      <c r="C10412" s="7" t="n">
        <v>61488</v>
      </c>
      <c r="D10412" s="7" t="n">
        <v>8.10000038146973</v>
      </c>
      <c r="E10412" s="7" t="n">
        <v>2.5</v>
      </c>
      <c r="F10412" s="7" t="n">
        <v>0</v>
      </c>
    </row>
    <row r="10413" spans="1:15">
      <c r="A10413" t="s">
        <v>4</v>
      </c>
      <c r="B10413" s="4" t="s">
        <v>5</v>
      </c>
      <c r="C10413" s="4" t="s">
        <v>10</v>
      </c>
      <c r="D10413" s="4" t="s">
        <v>24</v>
      </c>
      <c r="E10413" s="4" t="s">
        <v>24</v>
      </c>
      <c r="F10413" s="4" t="s">
        <v>13</v>
      </c>
    </row>
    <row r="10414" spans="1:15">
      <c r="A10414" t="n">
        <v>80583</v>
      </c>
      <c r="B10414" s="77" t="n">
        <v>52</v>
      </c>
      <c r="C10414" s="7" t="n">
        <v>3</v>
      </c>
      <c r="D10414" s="7" t="n">
        <v>1</v>
      </c>
      <c r="E10414" s="7" t="n">
        <v>2.5</v>
      </c>
      <c r="F10414" s="7" t="n">
        <v>0</v>
      </c>
    </row>
    <row r="10415" spans="1:15">
      <c r="A10415" t="s">
        <v>4</v>
      </c>
      <c r="B10415" s="4" t="s">
        <v>5</v>
      </c>
      <c r="C10415" s="4" t="s">
        <v>10</v>
      </c>
      <c r="D10415" s="4" t="s">
        <v>24</v>
      </c>
      <c r="E10415" s="4" t="s">
        <v>24</v>
      </c>
      <c r="F10415" s="4" t="s">
        <v>13</v>
      </c>
    </row>
    <row r="10416" spans="1:15">
      <c r="A10416" t="n">
        <v>80595</v>
      </c>
      <c r="B10416" s="77" t="n">
        <v>52</v>
      </c>
      <c r="C10416" s="7" t="n">
        <v>5</v>
      </c>
      <c r="D10416" s="7" t="n">
        <v>344.700012207031</v>
      </c>
      <c r="E10416" s="7" t="n">
        <v>2.5</v>
      </c>
      <c r="F10416" s="7" t="n">
        <v>0</v>
      </c>
    </row>
    <row r="10417" spans="1:11">
      <c r="A10417" t="s">
        <v>4</v>
      </c>
      <c r="B10417" s="4" t="s">
        <v>5</v>
      </c>
      <c r="C10417" s="4" t="s">
        <v>10</v>
      </c>
      <c r="D10417" s="4" t="s">
        <v>24</v>
      </c>
      <c r="E10417" s="4" t="s">
        <v>24</v>
      </c>
      <c r="F10417" s="4" t="s">
        <v>13</v>
      </c>
    </row>
    <row r="10418" spans="1:11">
      <c r="A10418" t="n">
        <v>80607</v>
      </c>
      <c r="B10418" s="77" t="n">
        <v>52</v>
      </c>
      <c r="C10418" s="7" t="n">
        <v>6</v>
      </c>
      <c r="D10418" s="7" t="n">
        <v>19.6000003814697</v>
      </c>
      <c r="E10418" s="7" t="n">
        <v>2.5</v>
      </c>
      <c r="F10418" s="7" t="n">
        <v>0</v>
      </c>
    </row>
    <row r="10419" spans="1:11">
      <c r="A10419" t="s">
        <v>4</v>
      </c>
      <c r="B10419" s="4" t="s">
        <v>5</v>
      </c>
      <c r="C10419" s="4" t="s">
        <v>10</v>
      </c>
      <c r="D10419" s="4" t="s">
        <v>24</v>
      </c>
      <c r="E10419" s="4" t="s">
        <v>24</v>
      </c>
      <c r="F10419" s="4" t="s">
        <v>13</v>
      </c>
    </row>
    <row r="10420" spans="1:11">
      <c r="A10420" t="n">
        <v>80619</v>
      </c>
      <c r="B10420" s="77" t="n">
        <v>52</v>
      </c>
      <c r="C10420" s="7" t="n">
        <v>11</v>
      </c>
      <c r="D10420" s="7" t="n">
        <v>33.7000007629395</v>
      </c>
      <c r="E10420" s="7" t="n">
        <v>2.5</v>
      </c>
      <c r="F10420" s="7" t="n">
        <v>0</v>
      </c>
    </row>
    <row r="10421" spans="1:11">
      <c r="A10421" t="s">
        <v>4</v>
      </c>
      <c r="B10421" s="4" t="s">
        <v>5</v>
      </c>
      <c r="C10421" s="4" t="s">
        <v>10</v>
      </c>
    </row>
    <row r="10422" spans="1:11">
      <c r="A10422" t="n">
        <v>80631</v>
      </c>
      <c r="B10422" s="32" t="n">
        <v>16</v>
      </c>
      <c r="C10422" s="7" t="n">
        <v>1200</v>
      </c>
    </row>
    <row r="10423" spans="1:11">
      <c r="A10423" t="s">
        <v>4</v>
      </c>
      <c r="B10423" s="4" t="s">
        <v>5</v>
      </c>
      <c r="C10423" s="4" t="s">
        <v>10</v>
      </c>
      <c r="D10423" s="4" t="s">
        <v>13</v>
      </c>
      <c r="E10423" s="4" t="s">
        <v>6</v>
      </c>
      <c r="F10423" s="4" t="s">
        <v>24</v>
      </c>
      <c r="G10423" s="4" t="s">
        <v>24</v>
      </c>
      <c r="H10423" s="4" t="s">
        <v>24</v>
      </c>
    </row>
    <row r="10424" spans="1:11">
      <c r="A10424" t="n">
        <v>80634</v>
      </c>
      <c r="B10424" s="55" t="n">
        <v>48</v>
      </c>
      <c r="C10424" s="7" t="n">
        <v>7033</v>
      </c>
      <c r="D10424" s="7" t="n">
        <v>0</v>
      </c>
      <c r="E10424" s="7" t="s">
        <v>666</v>
      </c>
      <c r="F10424" s="7" t="n">
        <v>-1</v>
      </c>
      <c r="G10424" s="7" t="n">
        <v>2</v>
      </c>
      <c r="H10424" s="7" t="n">
        <v>0</v>
      </c>
    </row>
    <row r="10425" spans="1:11">
      <c r="A10425" t="s">
        <v>4</v>
      </c>
      <c r="B10425" s="4" t="s">
        <v>5</v>
      </c>
      <c r="C10425" s="4" t="s">
        <v>13</v>
      </c>
      <c r="D10425" s="4" t="s">
        <v>24</v>
      </c>
      <c r="E10425" s="4" t="s">
        <v>24</v>
      </c>
      <c r="F10425" s="4" t="s">
        <v>24</v>
      </c>
    </row>
    <row r="10426" spans="1:11">
      <c r="A10426" t="n">
        <v>80661</v>
      </c>
      <c r="B10426" s="39" t="n">
        <v>45</v>
      </c>
      <c r="C10426" s="7" t="n">
        <v>9</v>
      </c>
      <c r="D10426" s="7" t="n">
        <v>0.0199999995529652</v>
      </c>
      <c r="E10426" s="7" t="n">
        <v>0.0199999995529652</v>
      </c>
      <c r="F10426" s="7" t="n">
        <v>0.5</v>
      </c>
    </row>
    <row r="10427" spans="1:11">
      <c r="A10427" t="s">
        <v>4</v>
      </c>
      <c r="B10427" s="4" t="s">
        <v>5</v>
      </c>
      <c r="C10427" s="4" t="s">
        <v>13</v>
      </c>
      <c r="D10427" s="4" t="s">
        <v>9</v>
      </c>
      <c r="E10427" s="4" t="s">
        <v>9</v>
      </c>
      <c r="F10427" s="4" t="s">
        <v>9</v>
      </c>
    </row>
    <row r="10428" spans="1:11">
      <c r="A10428" t="n">
        <v>80675</v>
      </c>
      <c r="B10428" s="15" t="n">
        <v>50</v>
      </c>
      <c r="C10428" s="7" t="n">
        <v>255</v>
      </c>
      <c r="D10428" s="7" t="n">
        <v>1050253722</v>
      </c>
      <c r="E10428" s="7" t="n">
        <v>1065353216</v>
      </c>
      <c r="F10428" s="7" t="n">
        <v>1045220557</v>
      </c>
    </row>
    <row r="10429" spans="1:11">
      <c r="A10429" t="s">
        <v>4</v>
      </c>
      <c r="B10429" s="4" t="s">
        <v>5</v>
      </c>
      <c r="C10429" s="4" t="s">
        <v>10</v>
      </c>
    </row>
    <row r="10430" spans="1:11">
      <c r="A10430" t="n">
        <v>80689</v>
      </c>
      <c r="B10430" s="32" t="n">
        <v>16</v>
      </c>
      <c r="C10430" s="7" t="n">
        <v>1000</v>
      </c>
    </row>
    <row r="10431" spans="1:11">
      <c r="A10431" t="s">
        <v>4</v>
      </c>
      <c r="B10431" s="4" t="s">
        <v>5</v>
      </c>
      <c r="C10431" s="4" t="s">
        <v>10</v>
      </c>
      <c r="D10431" s="4" t="s">
        <v>13</v>
      </c>
    </row>
    <row r="10432" spans="1:11">
      <c r="A10432" t="n">
        <v>80692</v>
      </c>
      <c r="B10432" s="70" t="n">
        <v>56</v>
      </c>
      <c r="C10432" s="7" t="n">
        <v>7033</v>
      </c>
      <c r="D10432" s="7" t="n">
        <v>0</v>
      </c>
    </row>
    <row r="10433" spans="1:8">
      <c r="A10433" t="s">
        <v>4</v>
      </c>
      <c r="B10433" s="4" t="s">
        <v>5</v>
      </c>
      <c r="C10433" s="4" t="s">
        <v>10</v>
      </c>
    </row>
    <row r="10434" spans="1:8">
      <c r="A10434" t="n">
        <v>80696</v>
      </c>
      <c r="B10434" s="32" t="n">
        <v>16</v>
      </c>
      <c r="C10434" s="7" t="n">
        <v>500</v>
      </c>
    </row>
    <row r="10435" spans="1:8">
      <c r="A10435" t="s">
        <v>4</v>
      </c>
      <c r="B10435" s="4" t="s">
        <v>5</v>
      </c>
      <c r="C10435" s="4" t="s">
        <v>13</v>
      </c>
      <c r="D10435" s="4" t="s">
        <v>10</v>
      </c>
      <c r="E10435" s="4" t="s">
        <v>24</v>
      </c>
    </row>
    <row r="10436" spans="1:8">
      <c r="A10436" t="n">
        <v>80699</v>
      </c>
      <c r="B10436" s="22" t="n">
        <v>58</v>
      </c>
      <c r="C10436" s="7" t="n">
        <v>101</v>
      </c>
      <c r="D10436" s="7" t="n">
        <v>500</v>
      </c>
      <c r="E10436" s="7" t="n">
        <v>1</v>
      </c>
    </row>
    <row r="10437" spans="1:8">
      <c r="A10437" t="s">
        <v>4</v>
      </c>
      <c r="B10437" s="4" t="s">
        <v>5</v>
      </c>
      <c r="C10437" s="4" t="s">
        <v>13</v>
      </c>
      <c r="D10437" s="4" t="s">
        <v>10</v>
      </c>
    </row>
    <row r="10438" spans="1:8">
      <c r="A10438" t="n">
        <v>80707</v>
      </c>
      <c r="B10438" s="22" t="n">
        <v>58</v>
      </c>
      <c r="C10438" s="7" t="n">
        <v>254</v>
      </c>
      <c r="D10438" s="7" t="n">
        <v>0</v>
      </c>
    </row>
    <row r="10439" spans="1:8">
      <c r="A10439" t="s">
        <v>4</v>
      </c>
      <c r="B10439" s="4" t="s">
        <v>5</v>
      </c>
      <c r="C10439" s="4" t="s">
        <v>13</v>
      </c>
      <c r="D10439" s="4" t="s">
        <v>10</v>
      </c>
      <c r="E10439" s="4" t="s">
        <v>10</v>
      </c>
      <c r="F10439" s="4" t="s">
        <v>9</v>
      </c>
    </row>
    <row r="10440" spans="1:8">
      <c r="A10440" t="n">
        <v>80711</v>
      </c>
      <c r="B10440" s="40" t="n">
        <v>84</v>
      </c>
      <c r="C10440" s="7" t="n">
        <v>1</v>
      </c>
      <c r="D10440" s="7" t="n">
        <v>0</v>
      </c>
      <c r="E10440" s="7" t="n">
        <v>0</v>
      </c>
      <c r="F10440" s="7" t="n">
        <v>0</v>
      </c>
    </row>
    <row r="10441" spans="1:8">
      <c r="A10441" t="s">
        <v>4</v>
      </c>
      <c r="B10441" s="4" t="s">
        <v>5</v>
      </c>
      <c r="C10441" s="4" t="s">
        <v>13</v>
      </c>
    </row>
    <row r="10442" spans="1:8">
      <c r="A10442" t="n">
        <v>80721</v>
      </c>
      <c r="B10442" s="43" t="n">
        <v>116</v>
      </c>
      <c r="C10442" s="7" t="n">
        <v>0</v>
      </c>
    </row>
    <row r="10443" spans="1:8">
      <c r="A10443" t="s">
        <v>4</v>
      </c>
      <c r="B10443" s="4" t="s">
        <v>5</v>
      </c>
      <c r="C10443" s="4" t="s">
        <v>13</v>
      </c>
      <c r="D10443" s="4" t="s">
        <v>10</v>
      </c>
    </row>
    <row r="10444" spans="1:8">
      <c r="A10444" t="n">
        <v>80723</v>
      </c>
      <c r="B10444" s="43" t="n">
        <v>116</v>
      </c>
      <c r="C10444" s="7" t="n">
        <v>2</v>
      </c>
      <c r="D10444" s="7" t="n">
        <v>1</v>
      </c>
    </row>
    <row r="10445" spans="1:8">
      <c r="A10445" t="s">
        <v>4</v>
      </c>
      <c r="B10445" s="4" t="s">
        <v>5</v>
      </c>
      <c r="C10445" s="4" t="s">
        <v>13</v>
      </c>
      <c r="D10445" s="4" t="s">
        <v>9</v>
      </c>
    </row>
    <row r="10446" spans="1:8">
      <c r="A10446" t="n">
        <v>80727</v>
      </c>
      <c r="B10446" s="43" t="n">
        <v>116</v>
      </c>
      <c r="C10446" s="7" t="n">
        <v>5</v>
      </c>
      <c r="D10446" s="7" t="n">
        <v>1120403456</v>
      </c>
    </row>
    <row r="10447" spans="1:8">
      <c r="A10447" t="s">
        <v>4</v>
      </c>
      <c r="B10447" s="4" t="s">
        <v>5</v>
      </c>
      <c r="C10447" s="4" t="s">
        <v>13</v>
      </c>
      <c r="D10447" s="4" t="s">
        <v>10</v>
      </c>
    </row>
    <row r="10448" spans="1:8">
      <c r="A10448" t="n">
        <v>80733</v>
      </c>
      <c r="B10448" s="43" t="n">
        <v>116</v>
      </c>
      <c r="C10448" s="7" t="n">
        <v>6</v>
      </c>
      <c r="D10448" s="7" t="n">
        <v>1</v>
      </c>
    </row>
    <row r="10449" spans="1:6">
      <c r="A10449" t="s">
        <v>4</v>
      </c>
      <c r="B10449" s="4" t="s">
        <v>5</v>
      </c>
      <c r="C10449" s="4" t="s">
        <v>13</v>
      </c>
      <c r="D10449" s="4" t="s">
        <v>13</v>
      </c>
      <c r="E10449" s="4" t="s">
        <v>24</v>
      </c>
      <c r="F10449" s="4" t="s">
        <v>24</v>
      </c>
      <c r="G10449" s="4" t="s">
        <v>24</v>
      </c>
      <c r="H10449" s="4" t="s">
        <v>10</v>
      </c>
    </row>
    <row r="10450" spans="1:6">
      <c r="A10450" t="n">
        <v>80737</v>
      </c>
      <c r="B10450" s="39" t="n">
        <v>45</v>
      </c>
      <c r="C10450" s="7" t="n">
        <v>2</v>
      </c>
      <c r="D10450" s="7" t="n">
        <v>3</v>
      </c>
      <c r="E10450" s="7" t="n">
        <v>3.99000000953674</v>
      </c>
      <c r="F10450" s="7" t="n">
        <v>13.539999961853</v>
      </c>
      <c r="G10450" s="7" t="n">
        <v>-185.789993286133</v>
      </c>
      <c r="H10450" s="7" t="n">
        <v>0</v>
      </c>
    </row>
    <row r="10451" spans="1:6">
      <c r="A10451" t="s">
        <v>4</v>
      </c>
      <c r="B10451" s="4" t="s">
        <v>5</v>
      </c>
      <c r="C10451" s="4" t="s">
        <v>13</v>
      </c>
      <c r="D10451" s="4" t="s">
        <v>13</v>
      </c>
      <c r="E10451" s="4" t="s">
        <v>24</v>
      </c>
      <c r="F10451" s="4" t="s">
        <v>24</v>
      </c>
      <c r="G10451" s="4" t="s">
        <v>24</v>
      </c>
      <c r="H10451" s="4" t="s">
        <v>10</v>
      </c>
      <c r="I10451" s="4" t="s">
        <v>13</v>
      </c>
    </row>
    <row r="10452" spans="1:6">
      <c r="A10452" t="n">
        <v>80754</v>
      </c>
      <c r="B10452" s="39" t="n">
        <v>45</v>
      </c>
      <c r="C10452" s="7" t="n">
        <v>4</v>
      </c>
      <c r="D10452" s="7" t="n">
        <v>3</v>
      </c>
      <c r="E10452" s="7" t="n">
        <v>33.8300018310547</v>
      </c>
      <c r="F10452" s="7" t="n">
        <v>285.600006103516</v>
      </c>
      <c r="G10452" s="7" t="n">
        <v>0</v>
      </c>
      <c r="H10452" s="7" t="n">
        <v>0</v>
      </c>
      <c r="I10452" s="7" t="n">
        <v>0</v>
      </c>
    </row>
    <row r="10453" spans="1:6">
      <c r="A10453" t="s">
        <v>4</v>
      </c>
      <c r="B10453" s="4" t="s">
        <v>5</v>
      </c>
      <c r="C10453" s="4" t="s">
        <v>13</v>
      </c>
      <c r="D10453" s="4" t="s">
        <v>13</v>
      </c>
      <c r="E10453" s="4" t="s">
        <v>24</v>
      </c>
      <c r="F10453" s="4" t="s">
        <v>10</v>
      </c>
    </row>
    <row r="10454" spans="1:6">
      <c r="A10454" t="n">
        <v>80772</v>
      </c>
      <c r="B10454" s="39" t="n">
        <v>45</v>
      </c>
      <c r="C10454" s="7" t="n">
        <v>5</v>
      </c>
      <c r="D10454" s="7" t="n">
        <v>3</v>
      </c>
      <c r="E10454" s="7" t="n">
        <v>14.3000001907349</v>
      </c>
      <c r="F10454" s="7" t="n">
        <v>0</v>
      </c>
    </row>
    <row r="10455" spans="1:6">
      <c r="A10455" t="s">
        <v>4</v>
      </c>
      <c r="B10455" s="4" t="s">
        <v>5</v>
      </c>
      <c r="C10455" s="4" t="s">
        <v>13</v>
      </c>
      <c r="D10455" s="4" t="s">
        <v>13</v>
      </c>
      <c r="E10455" s="4" t="s">
        <v>24</v>
      </c>
      <c r="F10455" s="4" t="s">
        <v>10</v>
      </c>
    </row>
    <row r="10456" spans="1:6">
      <c r="A10456" t="n">
        <v>80781</v>
      </c>
      <c r="B10456" s="39" t="n">
        <v>45</v>
      </c>
      <c r="C10456" s="7" t="n">
        <v>11</v>
      </c>
      <c r="D10456" s="7" t="n">
        <v>3</v>
      </c>
      <c r="E10456" s="7" t="n">
        <v>39.4000015258789</v>
      </c>
      <c r="F10456" s="7" t="n">
        <v>0</v>
      </c>
    </row>
    <row r="10457" spans="1:6">
      <c r="A10457" t="s">
        <v>4</v>
      </c>
      <c r="B10457" s="4" t="s">
        <v>5</v>
      </c>
      <c r="C10457" s="4" t="s">
        <v>13</v>
      </c>
      <c r="D10457" s="4" t="s">
        <v>13</v>
      </c>
      <c r="E10457" s="4" t="s">
        <v>24</v>
      </c>
      <c r="F10457" s="4" t="s">
        <v>24</v>
      </c>
      <c r="G10457" s="4" t="s">
        <v>24</v>
      </c>
      <c r="H10457" s="4" t="s">
        <v>10</v>
      </c>
      <c r="I10457" s="4" t="s">
        <v>13</v>
      </c>
    </row>
    <row r="10458" spans="1:6">
      <c r="A10458" t="n">
        <v>80790</v>
      </c>
      <c r="B10458" s="39" t="n">
        <v>45</v>
      </c>
      <c r="C10458" s="7" t="n">
        <v>4</v>
      </c>
      <c r="D10458" s="7" t="n">
        <v>3</v>
      </c>
      <c r="E10458" s="7" t="n">
        <v>36.1500015258789</v>
      </c>
      <c r="F10458" s="7" t="n">
        <v>278.679992675781</v>
      </c>
      <c r="G10458" s="7" t="n">
        <v>0</v>
      </c>
      <c r="H10458" s="7" t="n">
        <v>4500</v>
      </c>
      <c r="I10458" s="7" t="n">
        <v>1</v>
      </c>
    </row>
    <row r="10459" spans="1:6">
      <c r="A10459" t="s">
        <v>4</v>
      </c>
      <c r="B10459" s="4" t="s">
        <v>5</v>
      </c>
      <c r="C10459" s="4" t="s">
        <v>13</v>
      </c>
      <c r="D10459" s="4" t="s">
        <v>13</v>
      </c>
      <c r="E10459" s="4" t="s">
        <v>24</v>
      </c>
      <c r="F10459" s="4" t="s">
        <v>10</v>
      </c>
    </row>
    <row r="10460" spans="1:6">
      <c r="A10460" t="n">
        <v>80808</v>
      </c>
      <c r="B10460" s="39" t="n">
        <v>45</v>
      </c>
      <c r="C10460" s="7" t="n">
        <v>5</v>
      </c>
      <c r="D10460" s="7" t="n">
        <v>3</v>
      </c>
      <c r="E10460" s="7" t="n">
        <v>13.8999996185303</v>
      </c>
      <c r="F10460" s="7" t="n">
        <v>4500</v>
      </c>
    </row>
    <row r="10461" spans="1:6">
      <c r="A10461" t="s">
        <v>4</v>
      </c>
      <c r="B10461" s="4" t="s">
        <v>5</v>
      </c>
      <c r="C10461" s="4" t="s">
        <v>10</v>
      </c>
      <c r="D10461" s="4" t="s">
        <v>24</v>
      </c>
      <c r="E10461" s="4" t="s">
        <v>24</v>
      </c>
      <c r="F10461" s="4" t="s">
        <v>24</v>
      </c>
      <c r="G10461" s="4" t="s">
        <v>24</v>
      </c>
    </row>
    <row r="10462" spans="1:6">
      <c r="A10462" t="n">
        <v>80817</v>
      </c>
      <c r="B10462" s="37" t="n">
        <v>46</v>
      </c>
      <c r="C10462" s="7" t="n">
        <v>61489</v>
      </c>
      <c r="D10462" s="7" t="n">
        <v>3.88000011444092</v>
      </c>
      <c r="E10462" s="7" t="n">
        <v>13.210000038147</v>
      </c>
      <c r="F10462" s="7" t="n">
        <v>-182.710006713867</v>
      </c>
      <c r="G10462" s="7" t="n">
        <v>219.300003051758</v>
      </c>
    </row>
    <row r="10463" spans="1:6">
      <c r="A10463" t="s">
        <v>4</v>
      </c>
      <c r="B10463" s="4" t="s">
        <v>5</v>
      </c>
      <c r="C10463" s="4" t="s">
        <v>10</v>
      </c>
      <c r="D10463" s="4" t="s">
        <v>24</v>
      </c>
      <c r="E10463" s="4" t="s">
        <v>24</v>
      </c>
      <c r="F10463" s="4" t="s">
        <v>24</v>
      </c>
      <c r="G10463" s="4" t="s">
        <v>24</v>
      </c>
    </row>
    <row r="10464" spans="1:6">
      <c r="A10464" t="n">
        <v>80836</v>
      </c>
      <c r="B10464" s="37" t="n">
        <v>46</v>
      </c>
      <c r="C10464" s="7" t="n">
        <v>61490</v>
      </c>
      <c r="D10464" s="7" t="n">
        <v>2.78999996185303</v>
      </c>
      <c r="E10464" s="7" t="n">
        <v>13.210000038147</v>
      </c>
      <c r="F10464" s="7" t="n">
        <v>-183.710006713867</v>
      </c>
      <c r="G10464" s="7" t="n">
        <v>204.899993896484</v>
      </c>
    </row>
    <row r="10465" spans="1:9">
      <c r="A10465" t="s">
        <v>4</v>
      </c>
      <c r="B10465" s="4" t="s">
        <v>5</v>
      </c>
      <c r="C10465" s="4" t="s">
        <v>10</v>
      </c>
      <c r="D10465" s="4" t="s">
        <v>24</v>
      </c>
      <c r="E10465" s="4" t="s">
        <v>24</v>
      </c>
      <c r="F10465" s="4" t="s">
        <v>24</v>
      </c>
      <c r="G10465" s="4" t="s">
        <v>24</v>
      </c>
    </row>
    <row r="10466" spans="1:9">
      <c r="A10466" t="n">
        <v>80855</v>
      </c>
      <c r="B10466" s="37" t="n">
        <v>46</v>
      </c>
      <c r="C10466" s="7" t="n">
        <v>61488</v>
      </c>
      <c r="D10466" s="7" t="n">
        <v>7.46999979019165</v>
      </c>
      <c r="E10466" s="7" t="n">
        <v>13.210000038147</v>
      </c>
      <c r="F10466" s="7" t="n">
        <v>-186.009994506836</v>
      </c>
      <c r="G10466" s="7" t="n">
        <v>276.399993896484</v>
      </c>
    </row>
    <row r="10467" spans="1:9">
      <c r="A10467" t="s">
        <v>4</v>
      </c>
      <c r="B10467" s="4" t="s">
        <v>5</v>
      </c>
      <c r="C10467" s="4" t="s">
        <v>10</v>
      </c>
      <c r="D10467" s="4" t="s">
        <v>24</v>
      </c>
      <c r="E10467" s="4" t="s">
        <v>24</v>
      </c>
      <c r="F10467" s="4" t="s">
        <v>24</v>
      </c>
      <c r="G10467" s="4" t="s">
        <v>24</v>
      </c>
    </row>
    <row r="10468" spans="1:9">
      <c r="A10468" t="n">
        <v>80874</v>
      </c>
      <c r="B10468" s="37" t="n">
        <v>46</v>
      </c>
      <c r="C10468" s="7" t="n">
        <v>3</v>
      </c>
      <c r="D10468" s="7" t="n">
        <v>4.63000011444092</v>
      </c>
      <c r="E10468" s="7" t="n">
        <v>13.210000038147</v>
      </c>
      <c r="F10468" s="7" t="n">
        <v>-184.289993286133</v>
      </c>
      <c r="G10468" s="7" t="n">
        <v>229.199996948242</v>
      </c>
    </row>
    <row r="10469" spans="1:9">
      <c r="A10469" t="s">
        <v>4</v>
      </c>
      <c r="B10469" s="4" t="s">
        <v>5</v>
      </c>
      <c r="C10469" s="4" t="s">
        <v>10</v>
      </c>
      <c r="D10469" s="4" t="s">
        <v>24</v>
      </c>
      <c r="E10469" s="4" t="s">
        <v>24</v>
      </c>
      <c r="F10469" s="4" t="s">
        <v>24</v>
      </c>
      <c r="G10469" s="4" t="s">
        <v>24</v>
      </c>
    </row>
    <row r="10470" spans="1:9">
      <c r="A10470" t="n">
        <v>80893</v>
      </c>
      <c r="B10470" s="37" t="n">
        <v>46</v>
      </c>
      <c r="C10470" s="7" t="n">
        <v>5</v>
      </c>
      <c r="D10470" s="7" t="n">
        <v>5.69999980926514</v>
      </c>
      <c r="E10470" s="7" t="n">
        <v>13.210000038147</v>
      </c>
      <c r="F10470" s="7" t="n">
        <v>-184.919998168945</v>
      </c>
      <c r="G10470" s="7" t="n">
        <v>298.899993896484</v>
      </c>
    </row>
    <row r="10471" spans="1:9">
      <c r="A10471" t="s">
        <v>4</v>
      </c>
      <c r="B10471" s="4" t="s">
        <v>5</v>
      </c>
      <c r="C10471" s="4" t="s">
        <v>10</v>
      </c>
      <c r="D10471" s="4" t="s">
        <v>24</v>
      </c>
      <c r="E10471" s="4" t="s">
        <v>24</v>
      </c>
      <c r="F10471" s="4" t="s">
        <v>24</v>
      </c>
      <c r="G10471" s="4" t="s">
        <v>24</v>
      </c>
    </row>
    <row r="10472" spans="1:9">
      <c r="A10472" t="n">
        <v>80912</v>
      </c>
      <c r="B10472" s="37" t="n">
        <v>46</v>
      </c>
      <c r="C10472" s="7" t="n">
        <v>6</v>
      </c>
      <c r="D10472" s="7" t="n">
        <v>5.69000005722046</v>
      </c>
      <c r="E10472" s="7" t="n">
        <v>13.210000038147</v>
      </c>
      <c r="F10472" s="7" t="n">
        <v>-186.009994506836</v>
      </c>
      <c r="G10472" s="7" t="n">
        <v>256.399993896484</v>
      </c>
    </row>
    <row r="10473" spans="1:9">
      <c r="A10473" t="s">
        <v>4</v>
      </c>
      <c r="B10473" s="4" t="s">
        <v>5</v>
      </c>
      <c r="C10473" s="4" t="s">
        <v>10</v>
      </c>
      <c r="D10473" s="4" t="s">
        <v>24</v>
      </c>
      <c r="E10473" s="4" t="s">
        <v>24</v>
      </c>
      <c r="F10473" s="4" t="s">
        <v>24</v>
      </c>
      <c r="G10473" s="4" t="s">
        <v>24</v>
      </c>
    </row>
    <row r="10474" spans="1:9">
      <c r="A10474" t="n">
        <v>80931</v>
      </c>
      <c r="B10474" s="37" t="n">
        <v>46</v>
      </c>
      <c r="C10474" s="7" t="n">
        <v>11</v>
      </c>
      <c r="D10474" s="7" t="n">
        <v>7.23999977111816</v>
      </c>
      <c r="E10474" s="7" t="n">
        <v>13.210000038147</v>
      </c>
      <c r="F10474" s="7" t="n">
        <v>-187.970001220703</v>
      </c>
      <c r="G10474" s="7" t="n">
        <v>324.899993896484</v>
      </c>
    </row>
    <row r="10475" spans="1:9">
      <c r="A10475" t="s">
        <v>4</v>
      </c>
      <c r="B10475" s="4" t="s">
        <v>5</v>
      </c>
      <c r="C10475" s="4" t="s">
        <v>13</v>
      </c>
      <c r="D10475" s="4" t="s">
        <v>10</v>
      </c>
    </row>
    <row r="10476" spans="1:9">
      <c r="A10476" t="n">
        <v>80950</v>
      </c>
      <c r="B10476" s="22" t="n">
        <v>58</v>
      </c>
      <c r="C10476" s="7" t="n">
        <v>255</v>
      </c>
      <c r="D10476" s="7" t="n">
        <v>0</v>
      </c>
    </row>
    <row r="10477" spans="1:9">
      <c r="A10477" t="s">
        <v>4</v>
      </c>
      <c r="B10477" s="4" t="s">
        <v>5</v>
      </c>
      <c r="C10477" s="4" t="s">
        <v>10</v>
      </c>
      <c r="D10477" s="4" t="s">
        <v>24</v>
      </c>
      <c r="E10477" s="4" t="s">
        <v>24</v>
      </c>
      <c r="F10477" s="4" t="s">
        <v>13</v>
      </c>
    </row>
    <row r="10478" spans="1:9">
      <c r="A10478" t="n">
        <v>80954</v>
      </c>
      <c r="B10478" s="77" t="n">
        <v>52</v>
      </c>
      <c r="C10478" s="7" t="n">
        <v>7033</v>
      </c>
      <c r="D10478" s="7" t="n">
        <v>90.4000015258789</v>
      </c>
      <c r="E10478" s="7" t="n">
        <v>5</v>
      </c>
      <c r="F10478" s="7" t="n">
        <v>0</v>
      </c>
    </row>
    <row r="10479" spans="1:9">
      <c r="A10479" t="s">
        <v>4</v>
      </c>
      <c r="B10479" s="4" t="s">
        <v>5</v>
      </c>
      <c r="C10479" s="4" t="s">
        <v>10</v>
      </c>
    </row>
    <row r="10480" spans="1:9">
      <c r="A10480" t="n">
        <v>80966</v>
      </c>
      <c r="B10480" s="54" t="n">
        <v>54</v>
      </c>
      <c r="C10480" s="7" t="n">
        <v>7033</v>
      </c>
    </row>
    <row r="10481" spans="1:7">
      <c r="A10481" t="s">
        <v>4</v>
      </c>
      <c r="B10481" s="4" t="s">
        <v>5</v>
      </c>
      <c r="C10481" s="4" t="s">
        <v>10</v>
      </c>
    </row>
    <row r="10482" spans="1:7">
      <c r="A10482" t="n">
        <v>80969</v>
      </c>
      <c r="B10482" s="32" t="n">
        <v>16</v>
      </c>
      <c r="C10482" s="7" t="n">
        <v>1000</v>
      </c>
    </row>
    <row r="10483" spans="1:7">
      <c r="A10483" t="s">
        <v>4</v>
      </c>
      <c r="B10483" s="4" t="s">
        <v>5</v>
      </c>
      <c r="C10483" s="4" t="s">
        <v>13</v>
      </c>
      <c r="D10483" s="4" t="s">
        <v>10</v>
      </c>
      <c r="E10483" s="4" t="s">
        <v>6</v>
      </c>
    </row>
    <row r="10484" spans="1:7">
      <c r="A10484" t="n">
        <v>80972</v>
      </c>
      <c r="B10484" s="48" t="n">
        <v>51</v>
      </c>
      <c r="C10484" s="7" t="n">
        <v>4</v>
      </c>
      <c r="D10484" s="7" t="n">
        <v>6</v>
      </c>
      <c r="E10484" s="7" t="s">
        <v>560</v>
      </c>
    </row>
    <row r="10485" spans="1:7">
      <c r="A10485" t="s">
        <v>4</v>
      </c>
      <c r="B10485" s="4" t="s">
        <v>5</v>
      </c>
      <c r="C10485" s="4" t="s">
        <v>10</v>
      </c>
    </row>
    <row r="10486" spans="1:7">
      <c r="A10486" t="n">
        <v>80987</v>
      </c>
      <c r="B10486" s="32" t="n">
        <v>16</v>
      </c>
      <c r="C10486" s="7" t="n">
        <v>0</v>
      </c>
    </row>
    <row r="10487" spans="1:7">
      <c r="A10487" t="s">
        <v>4</v>
      </c>
      <c r="B10487" s="4" t="s">
        <v>5</v>
      </c>
      <c r="C10487" s="4" t="s">
        <v>10</v>
      </c>
      <c r="D10487" s="4" t="s">
        <v>13</v>
      </c>
      <c r="E10487" s="4" t="s">
        <v>9</v>
      </c>
      <c r="F10487" s="4" t="s">
        <v>81</v>
      </c>
      <c r="G10487" s="4" t="s">
        <v>13</v>
      </c>
      <c r="H10487" s="4" t="s">
        <v>13</v>
      </c>
    </row>
    <row r="10488" spans="1:7">
      <c r="A10488" t="n">
        <v>80990</v>
      </c>
      <c r="B10488" s="49" t="n">
        <v>26</v>
      </c>
      <c r="C10488" s="7" t="n">
        <v>6</v>
      </c>
      <c r="D10488" s="7" t="n">
        <v>17</v>
      </c>
      <c r="E10488" s="7" t="n">
        <v>61836</v>
      </c>
      <c r="F10488" s="7" t="s">
        <v>377</v>
      </c>
      <c r="G10488" s="7" t="n">
        <v>2</v>
      </c>
      <c r="H10488" s="7" t="n">
        <v>0</v>
      </c>
    </row>
    <row r="10489" spans="1:7">
      <c r="A10489" t="s">
        <v>4</v>
      </c>
      <c r="B10489" s="4" t="s">
        <v>5</v>
      </c>
    </row>
    <row r="10490" spans="1:7">
      <c r="A10490" t="n">
        <v>81009</v>
      </c>
      <c r="B10490" s="50" t="n">
        <v>28</v>
      </c>
    </row>
    <row r="10491" spans="1:7">
      <c r="A10491" t="s">
        <v>4</v>
      </c>
      <c r="B10491" s="4" t="s">
        <v>5</v>
      </c>
      <c r="C10491" s="4" t="s">
        <v>13</v>
      </c>
      <c r="D10491" s="4" t="s">
        <v>10</v>
      </c>
      <c r="E10491" s="4" t="s">
        <v>6</v>
      </c>
    </row>
    <row r="10492" spans="1:7">
      <c r="A10492" t="n">
        <v>81010</v>
      </c>
      <c r="B10492" s="48" t="n">
        <v>51</v>
      </c>
      <c r="C10492" s="7" t="n">
        <v>4</v>
      </c>
      <c r="D10492" s="7" t="n">
        <v>5</v>
      </c>
      <c r="E10492" s="7" t="s">
        <v>84</v>
      </c>
    </row>
    <row r="10493" spans="1:7">
      <c r="A10493" t="s">
        <v>4</v>
      </c>
      <c r="B10493" s="4" t="s">
        <v>5</v>
      </c>
      <c r="C10493" s="4" t="s">
        <v>10</v>
      </c>
    </row>
    <row r="10494" spans="1:7">
      <c r="A10494" t="n">
        <v>81024</v>
      </c>
      <c r="B10494" s="32" t="n">
        <v>16</v>
      </c>
      <c r="C10494" s="7" t="n">
        <v>0</v>
      </c>
    </row>
    <row r="10495" spans="1:7">
      <c r="A10495" t="s">
        <v>4</v>
      </c>
      <c r="B10495" s="4" t="s">
        <v>5</v>
      </c>
      <c r="C10495" s="4" t="s">
        <v>10</v>
      </c>
      <c r="D10495" s="4" t="s">
        <v>13</v>
      </c>
      <c r="E10495" s="4" t="s">
        <v>9</v>
      </c>
      <c r="F10495" s="4" t="s">
        <v>81</v>
      </c>
      <c r="G10495" s="4" t="s">
        <v>13</v>
      </c>
      <c r="H10495" s="4" t="s">
        <v>13</v>
      </c>
    </row>
    <row r="10496" spans="1:7">
      <c r="A10496" t="n">
        <v>81027</v>
      </c>
      <c r="B10496" s="49" t="n">
        <v>26</v>
      </c>
      <c r="C10496" s="7" t="n">
        <v>5</v>
      </c>
      <c r="D10496" s="7" t="n">
        <v>17</v>
      </c>
      <c r="E10496" s="7" t="n">
        <v>61837</v>
      </c>
      <c r="F10496" s="7" t="s">
        <v>679</v>
      </c>
      <c r="G10496" s="7" t="n">
        <v>2</v>
      </c>
      <c r="H10496" s="7" t="n">
        <v>0</v>
      </c>
    </row>
    <row r="10497" spans="1:8">
      <c r="A10497" t="s">
        <v>4</v>
      </c>
      <c r="B10497" s="4" t="s">
        <v>5</v>
      </c>
    </row>
    <row r="10498" spans="1:8">
      <c r="A10498" t="n">
        <v>81050</v>
      </c>
      <c r="B10498" s="50" t="n">
        <v>28</v>
      </c>
    </row>
    <row r="10499" spans="1:8">
      <c r="A10499" t="s">
        <v>4</v>
      </c>
      <c r="B10499" s="4" t="s">
        <v>5</v>
      </c>
      <c r="C10499" s="4" t="s">
        <v>13</v>
      </c>
      <c r="D10499" s="4" t="s">
        <v>13</v>
      </c>
      <c r="E10499" s="4" t="s">
        <v>13</v>
      </c>
      <c r="F10499" s="4" t="s">
        <v>13</v>
      </c>
    </row>
    <row r="10500" spans="1:8">
      <c r="A10500" t="n">
        <v>81051</v>
      </c>
      <c r="B10500" s="8" t="n">
        <v>14</v>
      </c>
      <c r="C10500" s="7" t="n">
        <v>0</v>
      </c>
      <c r="D10500" s="7" t="n">
        <v>128</v>
      </c>
      <c r="E10500" s="7" t="n">
        <v>0</v>
      </c>
      <c r="F10500" s="7" t="n">
        <v>0</v>
      </c>
    </row>
    <row r="10501" spans="1:8">
      <c r="A10501" t="s">
        <v>4</v>
      </c>
      <c r="B10501" s="4" t="s">
        <v>5</v>
      </c>
      <c r="C10501" s="4" t="s">
        <v>6</v>
      </c>
      <c r="D10501" s="4" t="s">
        <v>10</v>
      </c>
    </row>
    <row r="10502" spans="1:8">
      <c r="A10502" t="n">
        <v>81056</v>
      </c>
      <c r="B10502" s="74" t="n">
        <v>29</v>
      </c>
      <c r="C10502" s="7" t="s">
        <v>680</v>
      </c>
      <c r="D10502" s="7" t="n">
        <v>65533</v>
      </c>
    </row>
    <row r="10503" spans="1:8">
      <c r="A10503" t="s">
        <v>4</v>
      </c>
      <c r="B10503" s="4" t="s">
        <v>5</v>
      </c>
      <c r="C10503" s="4" t="s">
        <v>13</v>
      </c>
      <c r="D10503" s="4" t="s">
        <v>24</v>
      </c>
      <c r="E10503" s="4" t="s">
        <v>24</v>
      </c>
      <c r="F10503" s="4" t="s">
        <v>24</v>
      </c>
    </row>
    <row r="10504" spans="1:8">
      <c r="A10504" t="n">
        <v>81074</v>
      </c>
      <c r="B10504" s="39" t="n">
        <v>45</v>
      </c>
      <c r="C10504" s="7" t="n">
        <v>9</v>
      </c>
      <c r="D10504" s="7" t="n">
        <v>0.00999999977648258</v>
      </c>
      <c r="E10504" s="7" t="n">
        <v>0.00999999977648258</v>
      </c>
      <c r="F10504" s="7" t="n">
        <v>0.5</v>
      </c>
    </row>
    <row r="10505" spans="1:8">
      <c r="A10505" t="s">
        <v>4</v>
      </c>
      <c r="B10505" s="4" t="s">
        <v>5</v>
      </c>
      <c r="C10505" s="4" t="s">
        <v>13</v>
      </c>
      <c r="D10505" s="4" t="s">
        <v>10</v>
      </c>
      <c r="E10505" s="4" t="s">
        <v>6</v>
      </c>
    </row>
    <row r="10506" spans="1:8">
      <c r="A10506" t="n">
        <v>81088</v>
      </c>
      <c r="B10506" s="48" t="n">
        <v>51</v>
      </c>
      <c r="C10506" s="7" t="n">
        <v>4</v>
      </c>
      <c r="D10506" s="7" t="n">
        <v>7033</v>
      </c>
      <c r="E10506" s="7" t="s">
        <v>142</v>
      </c>
    </row>
    <row r="10507" spans="1:8">
      <c r="A10507" t="s">
        <v>4</v>
      </c>
      <c r="B10507" s="4" t="s">
        <v>5</v>
      </c>
      <c r="C10507" s="4" t="s">
        <v>10</v>
      </c>
    </row>
    <row r="10508" spans="1:8">
      <c r="A10508" t="n">
        <v>81101</v>
      </c>
      <c r="B10508" s="32" t="n">
        <v>16</v>
      </c>
      <c r="C10508" s="7" t="n">
        <v>0</v>
      </c>
    </row>
    <row r="10509" spans="1:8">
      <c r="A10509" t="s">
        <v>4</v>
      </c>
      <c r="B10509" s="4" t="s">
        <v>5</v>
      </c>
      <c r="C10509" s="4" t="s">
        <v>10</v>
      </c>
      <c r="D10509" s="4" t="s">
        <v>13</v>
      </c>
      <c r="E10509" s="4" t="s">
        <v>9</v>
      </c>
      <c r="F10509" s="4" t="s">
        <v>81</v>
      </c>
      <c r="G10509" s="4" t="s">
        <v>13</v>
      </c>
      <c r="H10509" s="4" t="s">
        <v>13</v>
      </c>
      <c r="I10509" s="4" t="s">
        <v>13</v>
      </c>
      <c r="J10509" s="4" t="s">
        <v>9</v>
      </c>
      <c r="K10509" s="4" t="s">
        <v>81</v>
      </c>
      <c r="L10509" s="4" t="s">
        <v>13</v>
      </c>
      <c r="M10509" s="4" t="s">
        <v>13</v>
      </c>
    </row>
    <row r="10510" spans="1:8">
      <c r="A10510" t="n">
        <v>81104</v>
      </c>
      <c r="B10510" s="49" t="n">
        <v>26</v>
      </c>
      <c r="C10510" s="7" t="n">
        <v>7033</v>
      </c>
      <c r="D10510" s="7" t="n">
        <v>17</v>
      </c>
      <c r="E10510" s="7" t="n">
        <v>61838</v>
      </c>
      <c r="F10510" s="7" t="s">
        <v>681</v>
      </c>
      <c r="G10510" s="7" t="n">
        <v>2</v>
      </c>
      <c r="H10510" s="7" t="n">
        <v>3</v>
      </c>
      <c r="I10510" s="7" t="n">
        <v>17</v>
      </c>
      <c r="J10510" s="7" t="n">
        <v>61839</v>
      </c>
      <c r="K10510" s="7" t="s">
        <v>682</v>
      </c>
      <c r="L10510" s="7" t="n">
        <v>2</v>
      </c>
      <c r="M10510" s="7" t="n">
        <v>0</v>
      </c>
    </row>
    <row r="10511" spans="1:8">
      <c r="A10511" t="s">
        <v>4</v>
      </c>
      <c r="B10511" s="4" t="s">
        <v>5</v>
      </c>
    </row>
    <row r="10512" spans="1:8">
      <c r="A10512" t="n">
        <v>81190</v>
      </c>
      <c r="B10512" s="50" t="n">
        <v>28</v>
      </c>
    </row>
    <row r="10513" spans="1:13">
      <c r="A10513" t="s">
        <v>4</v>
      </c>
      <c r="B10513" s="4" t="s">
        <v>5</v>
      </c>
      <c r="C10513" s="4" t="s">
        <v>10</v>
      </c>
      <c r="D10513" s="4" t="s">
        <v>13</v>
      </c>
    </row>
    <row r="10514" spans="1:13">
      <c r="A10514" t="n">
        <v>81191</v>
      </c>
      <c r="B10514" s="51" t="n">
        <v>89</v>
      </c>
      <c r="C10514" s="7" t="n">
        <v>65533</v>
      </c>
      <c r="D10514" s="7" t="n">
        <v>1</v>
      </c>
    </row>
    <row r="10515" spans="1:13">
      <c r="A10515" t="s">
        <v>4</v>
      </c>
      <c r="B10515" s="4" t="s">
        <v>5</v>
      </c>
      <c r="C10515" s="4" t="s">
        <v>6</v>
      </c>
      <c r="D10515" s="4" t="s">
        <v>10</v>
      </c>
    </row>
    <row r="10516" spans="1:13">
      <c r="A10516" t="n">
        <v>81195</v>
      </c>
      <c r="B10516" s="74" t="n">
        <v>29</v>
      </c>
      <c r="C10516" s="7" t="s">
        <v>12</v>
      </c>
      <c r="D10516" s="7" t="n">
        <v>65533</v>
      </c>
    </row>
    <row r="10517" spans="1:13">
      <c r="A10517" t="s">
        <v>4</v>
      </c>
      <c r="B10517" s="4" t="s">
        <v>5</v>
      </c>
      <c r="C10517" s="4" t="s">
        <v>9</v>
      </c>
    </row>
    <row r="10518" spans="1:13">
      <c r="A10518" t="n">
        <v>81199</v>
      </c>
      <c r="B10518" s="46" t="n">
        <v>15</v>
      </c>
      <c r="C10518" s="7" t="n">
        <v>32768</v>
      </c>
    </row>
    <row r="10519" spans="1:13">
      <c r="A10519" t="s">
        <v>4</v>
      </c>
      <c r="B10519" s="4" t="s">
        <v>5</v>
      </c>
      <c r="C10519" s="4" t="s">
        <v>13</v>
      </c>
      <c r="D10519" s="4" t="s">
        <v>10</v>
      </c>
      <c r="E10519" s="4" t="s">
        <v>24</v>
      </c>
    </row>
    <row r="10520" spans="1:13">
      <c r="A10520" t="n">
        <v>81204</v>
      </c>
      <c r="B10520" s="22" t="n">
        <v>58</v>
      </c>
      <c r="C10520" s="7" t="n">
        <v>101</v>
      </c>
      <c r="D10520" s="7" t="n">
        <v>500</v>
      </c>
      <c r="E10520" s="7" t="n">
        <v>1</v>
      </c>
    </row>
    <row r="10521" spans="1:13">
      <c r="A10521" t="s">
        <v>4</v>
      </c>
      <c r="B10521" s="4" t="s">
        <v>5</v>
      </c>
      <c r="C10521" s="4" t="s">
        <v>13</v>
      </c>
      <c r="D10521" s="4" t="s">
        <v>10</v>
      </c>
    </row>
    <row r="10522" spans="1:13">
      <c r="A10522" t="n">
        <v>81212</v>
      </c>
      <c r="B10522" s="22" t="n">
        <v>58</v>
      </c>
      <c r="C10522" s="7" t="n">
        <v>254</v>
      </c>
      <c r="D10522" s="7" t="n">
        <v>0</v>
      </c>
    </row>
    <row r="10523" spans="1:13">
      <c r="A10523" t="s">
        <v>4</v>
      </c>
      <c r="B10523" s="4" t="s">
        <v>5</v>
      </c>
      <c r="C10523" s="4" t="s">
        <v>13</v>
      </c>
      <c r="D10523" s="4" t="s">
        <v>13</v>
      </c>
      <c r="E10523" s="4" t="s">
        <v>24</v>
      </c>
      <c r="F10523" s="4" t="s">
        <v>24</v>
      </c>
      <c r="G10523" s="4" t="s">
        <v>24</v>
      </c>
      <c r="H10523" s="4" t="s">
        <v>10</v>
      </c>
    </row>
    <row r="10524" spans="1:13">
      <c r="A10524" t="n">
        <v>81216</v>
      </c>
      <c r="B10524" s="39" t="n">
        <v>45</v>
      </c>
      <c r="C10524" s="7" t="n">
        <v>2</v>
      </c>
      <c r="D10524" s="7" t="n">
        <v>3</v>
      </c>
      <c r="E10524" s="7" t="n">
        <v>5.63000011444092</v>
      </c>
      <c r="F10524" s="7" t="n">
        <v>14.5299997329712</v>
      </c>
      <c r="G10524" s="7" t="n">
        <v>-184.940002441406</v>
      </c>
      <c r="H10524" s="7" t="n">
        <v>0</v>
      </c>
    </row>
    <row r="10525" spans="1:13">
      <c r="A10525" t="s">
        <v>4</v>
      </c>
      <c r="B10525" s="4" t="s">
        <v>5</v>
      </c>
      <c r="C10525" s="4" t="s">
        <v>13</v>
      </c>
      <c r="D10525" s="4" t="s">
        <v>13</v>
      </c>
      <c r="E10525" s="4" t="s">
        <v>24</v>
      </c>
      <c r="F10525" s="4" t="s">
        <v>24</v>
      </c>
      <c r="G10525" s="4" t="s">
        <v>24</v>
      </c>
      <c r="H10525" s="4" t="s">
        <v>10</v>
      </c>
      <c r="I10525" s="4" t="s">
        <v>13</v>
      </c>
    </row>
    <row r="10526" spans="1:13">
      <c r="A10526" t="n">
        <v>81233</v>
      </c>
      <c r="B10526" s="39" t="n">
        <v>45</v>
      </c>
      <c r="C10526" s="7" t="n">
        <v>4</v>
      </c>
      <c r="D10526" s="7" t="n">
        <v>3</v>
      </c>
      <c r="E10526" s="7" t="n">
        <v>16.9099998474121</v>
      </c>
      <c r="F10526" s="7" t="n">
        <v>283.470001220703</v>
      </c>
      <c r="G10526" s="7" t="n">
        <v>0</v>
      </c>
      <c r="H10526" s="7" t="n">
        <v>0</v>
      </c>
      <c r="I10526" s="7" t="n">
        <v>0</v>
      </c>
    </row>
    <row r="10527" spans="1:13">
      <c r="A10527" t="s">
        <v>4</v>
      </c>
      <c r="B10527" s="4" t="s">
        <v>5</v>
      </c>
      <c r="C10527" s="4" t="s">
        <v>13</v>
      </c>
      <c r="D10527" s="4" t="s">
        <v>13</v>
      </c>
      <c r="E10527" s="4" t="s">
        <v>24</v>
      </c>
      <c r="F10527" s="4" t="s">
        <v>10</v>
      </c>
    </row>
    <row r="10528" spans="1:13">
      <c r="A10528" t="n">
        <v>81251</v>
      </c>
      <c r="B10528" s="39" t="n">
        <v>45</v>
      </c>
      <c r="C10528" s="7" t="n">
        <v>5</v>
      </c>
      <c r="D10528" s="7" t="n">
        <v>3</v>
      </c>
      <c r="E10528" s="7" t="n">
        <v>1.5</v>
      </c>
      <c r="F10528" s="7" t="n">
        <v>0</v>
      </c>
    </row>
    <row r="10529" spans="1:9">
      <c r="A10529" t="s">
        <v>4</v>
      </c>
      <c r="B10529" s="4" t="s">
        <v>5</v>
      </c>
      <c r="C10529" s="4" t="s">
        <v>13</v>
      </c>
      <c r="D10529" s="4" t="s">
        <v>13</v>
      </c>
      <c r="E10529" s="4" t="s">
        <v>24</v>
      </c>
      <c r="F10529" s="4" t="s">
        <v>10</v>
      </c>
    </row>
    <row r="10530" spans="1:9">
      <c r="A10530" t="n">
        <v>81260</v>
      </c>
      <c r="B10530" s="39" t="n">
        <v>45</v>
      </c>
      <c r="C10530" s="7" t="n">
        <v>11</v>
      </c>
      <c r="D10530" s="7" t="n">
        <v>3</v>
      </c>
      <c r="E10530" s="7" t="n">
        <v>39.4000015258789</v>
      </c>
      <c r="F10530" s="7" t="n">
        <v>0</v>
      </c>
    </row>
    <row r="10531" spans="1:9">
      <c r="A10531" t="s">
        <v>4</v>
      </c>
      <c r="B10531" s="4" t="s">
        <v>5</v>
      </c>
      <c r="C10531" s="4" t="s">
        <v>10</v>
      </c>
      <c r="D10531" s="4" t="s">
        <v>24</v>
      </c>
      <c r="E10531" s="4" t="s">
        <v>24</v>
      </c>
      <c r="F10531" s="4" t="s">
        <v>24</v>
      </c>
      <c r="G10531" s="4" t="s">
        <v>24</v>
      </c>
    </row>
    <row r="10532" spans="1:9">
      <c r="A10532" t="n">
        <v>81269</v>
      </c>
      <c r="B10532" s="37" t="n">
        <v>46</v>
      </c>
      <c r="C10532" s="7" t="n">
        <v>5</v>
      </c>
      <c r="D10532" s="7" t="n">
        <v>5.69999980926514</v>
      </c>
      <c r="E10532" s="7" t="n">
        <v>13.210000038147</v>
      </c>
      <c r="F10532" s="7" t="n">
        <v>-184.919998168945</v>
      </c>
      <c r="G10532" s="7" t="n">
        <v>253.100006103516</v>
      </c>
    </row>
    <row r="10533" spans="1:9">
      <c r="A10533" t="s">
        <v>4</v>
      </c>
      <c r="B10533" s="4" t="s">
        <v>5</v>
      </c>
      <c r="C10533" s="4" t="s">
        <v>10</v>
      </c>
      <c r="D10533" s="4" t="s">
        <v>10</v>
      </c>
      <c r="E10533" s="4" t="s">
        <v>10</v>
      </c>
    </row>
    <row r="10534" spans="1:9">
      <c r="A10534" t="n">
        <v>81288</v>
      </c>
      <c r="B10534" s="45" t="n">
        <v>61</v>
      </c>
      <c r="C10534" s="7" t="n">
        <v>5</v>
      </c>
      <c r="D10534" s="7" t="n">
        <v>7033</v>
      </c>
      <c r="E10534" s="7" t="n">
        <v>0</v>
      </c>
    </row>
    <row r="10535" spans="1:9">
      <c r="A10535" t="s">
        <v>4</v>
      </c>
      <c r="B10535" s="4" t="s">
        <v>5</v>
      </c>
      <c r="C10535" s="4" t="s">
        <v>13</v>
      </c>
      <c r="D10535" s="4" t="s">
        <v>10</v>
      </c>
    </row>
    <row r="10536" spans="1:9">
      <c r="A10536" t="n">
        <v>81295</v>
      </c>
      <c r="B10536" s="22" t="n">
        <v>58</v>
      </c>
      <c r="C10536" s="7" t="n">
        <v>255</v>
      </c>
      <c r="D10536" s="7" t="n">
        <v>0</v>
      </c>
    </row>
    <row r="10537" spans="1:9">
      <c r="A10537" t="s">
        <v>4</v>
      </c>
      <c r="B10537" s="4" t="s">
        <v>5</v>
      </c>
      <c r="C10537" s="4" t="s">
        <v>10</v>
      </c>
      <c r="D10537" s="4" t="s">
        <v>13</v>
      </c>
      <c r="E10537" s="4" t="s">
        <v>24</v>
      </c>
      <c r="F10537" s="4" t="s">
        <v>10</v>
      </c>
    </row>
    <row r="10538" spans="1:9">
      <c r="A10538" t="n">
        <v>81299</v>
      </c>
      <c r="B10538" s="52" t="n">
        <v>59</v>
      </c>
      <c r="C10538" s="7" t="n">
        <v>5</v>
      </c>
      <c r="D10538" s="7" t="n">
        <v>1</v>
      </c>
      <c r="E10538" s="7" t="n">
        <v>0.150000005960464</v>
      </c>
      <c r="F10538" s="7" t="n">
        <v>0</v>
      </c>
    </row>
    <row r="10539" spans="1:9">
      <c r="A10539" t="s">
        <v>4</v>
      </c>
      <c r="B10539" s="4" t="s">
        <v>5</v>
      </c>
      <c r="C10539" s="4" t="s">
        <v>10</v>
      </c>
    </row>
    <row r="10540" spans="1:9">
      <c r="A10540" t="n">
        <v>81309</v>
      </c>
      <c r="B10540" s="32" t="n">
        <v>16</v>
      </c>
      <c r="C10540" s="7" t="n">
        <v>1300</v>
      </c>
    </row>
    <row r="10541" spans="1:9">
      <c r="A10541" t="s">
        <v>4</v>
      </c>
      <c r="B10541" s="4" t="s">
        <v>5</v>
      </c>
      <c r="C10541" s="4" t="s">
        <v>13</v>
      </c>
      <c r="D10541" s="4" t="s">
        <v>10</v>
      </c>
      <c r="E10541" s="4" t="s">
        <v>6</v>
      </c>
      <c r="F10541" s="4" t="s">
        <v>6</v>
      </c>
      <c r="G10541" s="4" t="s">
        <v>6</v>
      </c>
      <c r="H10541" s="4" t="s">
        <v>6</v>
      </c>
    </row>
    <row r="10542" spans="1:9">
      <c r="A10542" t="n">
        <v>81312</v>
      </c>
      <c r="B10542" s="48" t="n">
        <v>51</v>
      </c>
      <c r="C10542" s="7" t="n">
        <v>3</v>
      </c>
      <c r="D10542" s="7" t="n">
        <v>5</v>
      </c>
      <c r="E10542" s="7" t="s">
        <v>186</v>
      </c>
      <c r="F10542" s="7" t="s">
        <v>185</v>
      </c>
      <c r="G10542" s="7" t="s">
        <v>79</v>
      </c>
      <c r="H10542" s="7" t="s">
        <v>78</v>
      </c>
    </row>
    <row r="10543" spans="1:9">
      <c r="A10543" t="s">
        <v>4</v>
      </c>
      <c r="B10543" s="4" t="s">
        <v>5</v>
      </c>
      <c r="C10543" s="4" t="s">
        <v>10</v>
      </c>
      <c r="D10543" s="4" t="s">
        <v>13</v>
      </c>
      <c r="E10543" s="4" t="s">
        <v>13</v>
      </c>
      <c r="F10543" s="4" t="s">
        <v>6</v>
      </c>
    </row>
    <row r="10544" spans="1:9">
      <c r="A10544" t="n">
        <v>81325</v>
      </c>
      <c r="B10544" s="19" t="n">
        <v>20</v>
      </c>
      <c r="C10544" s="7" t="n">
        <v>5</v>
      </c>
      <c r="D10544" s="7" t="n">
        <v>2</v>
      </c>
      <c r="E10544" s="7" t="n">
        <v>10</v>
      </c>
      <c r="F10544" s="7" t="s">
        <v>133</v>
      </c>
    </row>
    <row r="10545" spans="1:8">
      <c r="A10545" t="s">
        <v>4</v>
      </c>
      <c r="B10545" s="4" t="s">
        <v>5</v>
      </c>
      <c r="C10545" s="4" t="s">
        <v>10</v>
      </c>
    </row>
    <row r="10546" spans="1:8">
      <c r="A10546" t="n">
        <v>81346</v>
      </c>
      <c r="B10546" s="32" t="n">
        <v>16</v>
      </c>
      <c r="C10546" s="7" t="n">
        <v>500</v>
      </c>
    </row>
    <row r="10547" spans="1:8">
      <c r="A10547" t="s">
        <v>4</v>
      </c>
      <c r="B10547" s="4" t="s">
        <v>5</v>
      </c>
      <c r="C10547" s="4" t="s">
        <v>13</v>
      </c>
      <c r="D10547" s="4" t="s">
        <v>10</v>
      </c>
      <c r="E10547" s="4" t="s">
        <v>6</v>
      </c>
    </row>
    <row r="10548" spans="1:8">
      <c r="A10548" t="n">
        <v>81349</v>
      </c>
      <c r="B10548" s="48" t="n">
        <v>51</v>
      </c>
      <c r="C10548" s="7" t="n">
        <v>4</v>
      </c>
      <c r="D10548" s="7" t="n">
        <v>5</v>
      </c>
      <c r="E10548" s="7" t="s">
        <v>89</v>
      </c>
    </row>
    <row r="10549" spans="1:8">
      <c r="A10549" t="s">
        <v>4</v>
      </c>
      <c r="B10549" s="4" t="s">
        <v>5</v>
      </c>
      <c r="C10549" s="4" t="s">
        <v>10</v>
      </c>
    </row>
    <row r="10550" spans="1:8">
      <c r="A10550" t="n">
        <v>81362</v>
      </c>
      <c r="B10550" s="32" t="n">
        <v>16</v>
      </c>
      <c r="C10550" s="7" t="n">
        <v>0</v>
      </c>
    </row>
    <row r="10551" spans="1:8">
      <c r="A10551" t="s">
        <v>4</v>
      </c>
      <c r="B10551" s="4" t="s">
        <v>5</v>
      </c>
      <c r="C10551" s="4" t="s">
        <v>10</v>
      </c>
      <c r="D10551" s="4" t="s">
        <v>13</v>
      </c>
      <c r="E10551" s="4" t="s">
        <v>9</v>
      </c>
      <c r="F10551" s="4" t="s">
        <v>81</v>
      </c>
      <c r="G10551" s="4" t="s">
        <v>13</v>
      </c>
      <c r="H10551" s="4" t="s">
        <v>13</v>
      </c>
    </row>
    <row r="10552" spans="1:8">
      <c r="A10552" t="n">
        <v>81365</v>
      </c>
      <c r="B10552" s="49" t="n">
        <v>26</v>
      </c>
      <c r="C10552" s="7" t="n">
        <v>5</v>
      </c>
      <c r="D10552" s="7" t="n">
        <v>17</v>
      </c>
      <c r="E10552" s="7" t="n">
        <v>61840</v>
      </c>
      <c r="F10552" s="7" t="s">
        <v>604</v>
      </c>
      <c r="G10552" s="7" t="n">
        <v>2</v>
      </c>
      <c r="H10552" s="7" t="n">
        <v>0</v>
      </c>
    </row>
    <row r="10553" spans="1:8">
      <c r="A10553" t="s">
        <v>4</v>
      </c>
      <c r="B10553" s="4" t="s">
        <v>5</v>
      </c>
    </row>
    <row r="10554" spans="1:8">
      <c r="A10554" t="n">
        <v>81384</v>
      </c>
      <c r="B10554" s="50" t="n">
        <v>28</v>
      </c>
    </row>
    <row r="10555" spans="1:8">
      <c r="A10555" t="s">
        <v>4</v>
      </c>
      <c r="B10555" s="4" t="s">
        <v>5</v>
      </c>
      <c r="C10555" s="4" t="s">
        <v>10</v>
      </c>
      <c r="D10555" s="4" t="s">
        <v>13</v>
      </c>
    </row>
    <row r="10556" spans="1:8">
      <c r="A10556" t="n">
        <v>81385</v>
      </c>
      <c r="B10556" s="51" t="n">
        <v>89</v>
      </c>
      <c r="C10556" s="7" t="n">
        <v>65533</v>
      </c>
      <c r="D10556" s="7" t="n">
        <v>1</v>
      </c>
    </row>
    <row r="10557" spans="1:8">
      <c r="A10557" t="s">
        <v>4</v>
      </c>
      <c r="B10557" s="4" t="s">
        <v>5</v>
      </c>
      <c r="C10557" s="4" t="s">
        <v>13</v>
      </c>
      <c r="D10557" s="4" t="s">
        <v>10</v>
      </c>
      <c r="E10557" s="4" t="s">
        <v>6</v>
      </c>
      <c r="F10557" s="4" t="s">
        <v>6</v>
      </c>
      <c r="G10557" s="4" t="s">
        <v>6</v>
      </c>
      <c r="H10557" s="4" t="s">
        <v>6</v>
      </c>
    </row>
    <row r="10558" spans="1:8">
      <c r="A10558" t="n">
        <v>81389</v>
      </c>
      <c r="B10558" s="48" t="n">
        <v>51</v>
      </c>
      <c r="C10558" s="7" t="n">
        <v>3</v>
      </c>
      <c r="D10558" s="7" t="n">
        <v>5</v>
      </c>
      <c r="E10558" s="7" t="s">
        <v>173</v>
      </c>
      <c r="F10558" s="7" t="s">
        <v>185</v>
      </c>
      <c r="G10558" s="7" t="s">
        <v>79</v>
      </c>
      <c r="H10558" s="7" t="s">
        <v>78</v>
      </c>
    </row>
    <row r="10559" spans="1:8">
      <c r="A10559" t="s">
        <v>4</v>
      </c>
      <c r="B10559" s="4" t="s">
        <v>5</v>
      </c>
      <c r="C10559" s="4" t="s">
        <v>10</v>
      </c>
      <c r="D10559" s="4" t="s">
        <v>13</v>
      </c>
      <c r="E10559" s="4" t="s">
        <v>13</v>
      </c>
      <c r="F10559" s="4" t="s">
        <v>6</v>
      </c>
    </row>
    <row r="10560" spans="1:8">
      <c r="A10560" t="n">
        <v>81402</v>
      </c>
      <c r="B10560" s="27" t="n">
        <v>47</v>
      </c>
      <c r="C10560" s="7" t="n">
        <v>5</v>
      </c>
      <c r="D10560" s="7" t="n">
        <v>0</v>
      </c>
      <c r="E10560" s="7" t="n">
        <v>0</v>
      </c>
      <c r="F10560" s="7" t="s">
        <v>158</v>
      </c>
    </row>
    <row r="10561" spans="1:8">
      <c r="A10561" t="s">
        <v>4</v>
      </c>
      <c r="B10561" s="4" t="s">
        <v>5</v>
      </c>
      <c r="C10561" s="4" t="s">
        <v>10</v>
      </c>
    </row>
    <row r="10562" spans="1:8">
      <c r="A10562" t="n">
        <v>81417</v>
      </c>
      <c r="B10562" s="32" t="n">
        <v>16</v>
      </c>
      <c r="C10562" s="7" t="n">
        <v>900</v>
      </c>
    </row>
    <row r="10563" spans="1:8">
      <c r="A10563" t="s">
        <v>4</v>
      </c>
      <c r="B10563" s="4" t="s">
        <v>5</v>
      </c>
      <c r="C10563" s="4" t="s">
        <v>13</v>
      </c>
      <c r="D10563" s="4" t="s">
        <v>10</v>
      </c>
      <c r="E10563" s="4" t="s">
        <v>6</v>
      </c>
      <c r="F10563" s="4" t="s">
        <v>6</v>
      </c>
      <c r="G10563" s="4" t="s">
        <v>6</v>
      </c>
      <c r="H10563" s="4" t="s">
        <v>6</v>
      </c>
    </row>
    <row r="10564" spans="1:8">
      <c r="A10564" t="n">
        <v>81420</v>
      </c>
      <c r="B10564" s="48" t="n">
        <v>51</v>
      </c>
      <c r="C10564" s="7" t="n">
        <v>3</v>
      </c>
      <c r="D10564" s="7" t="n">
        <v>5</v>
      </c>
      <c r="E10564" s="7" t="s">
        <v>177</v>
      </c>
      <c r="F10564" s="7" t="s">
        <v>185</v>
      </c>
      <c r="G10564" s="7" t="s">
        <v>79</v>
      </c>
      <c r="H10564" s="7" t="s">
        <v>78</v>
      </c>
    </row>
    <row r="10565" spans="1:8">
      <c r="A10565" t="s">
        <v>4</v>
      </c>
      <c r="B10565" s="4" t="s">
        <v>5</v>
      </c>
      <c r="C10565" s="4" t="s">
        <v>10</v>
      </c>
      <c r="D10565" s="4" t="s">
        <v>9</v>
      </c>
      <c r="E10565" s="4" t="s">
        <v>13</v>
      </c>
    </row>
    <row r="10566" spans="1:8">
      <c r="A10566" t="n">
        <v>81433</v>
      </c>
      <c r="B10566" s="72" t="n">
        <v>35</v>
      </c>
      <c r="C10566" s="7" t="n">
        <v>5</v>
      </c>
      <c r="D10566" s="7" t="n">
        <v>0</v>
      </c>
      <c r="E10566" s="7" t="n">
        <v>0</v>
      </c>
    </row>
    <row r="10567" spans="1:8">
      <c r="A10567" t="s">
        <v>4</v>
      </c>
      <c r="B10567" s="4" t="s">
        <v>5</v>
      </c>
      <c r="C10567" s="4" t="s">
        <v>10</v>
      </c>
    </row>
    <row r="10568" spans="1:8">
      <c r="A10568" t="n">
        <v>81441</v>
      </c>
      <c r="B10568" s="32" t="n">
        <v>16</v>
      </c>
      <c r="C10568" s="7" t="n">
        <v>300</v>
      </c>
    </row>
    <row r="10569" spans="1:8">
      <c r="A10569" t="s">
        <v>4</v>
      </c>
      <c r="B10569" s="4" t="s">
        <v>5</v>
      </c>
      <c r="C10569" s="4" t="s">
        <v>13</v>
      </c>
      <c r="D10569" s="4" t="s">
        <v>10</v>
      </c>
      <c r="E10569" s="4" t="s">
        <v>6</v>
      </c>
      <c r="F10569" s="4" t="s">
        <v>6</v>
      </c>
      <c r="G10569" s="4" t="s">
        <v>6</v>
      </c>
      <c r="H10569" s="4" t="s">
        <v>6</v>
      </c>
    </row>
    <row r="10570" spans="1:8">
      <c r="A10570" t="n">
        <v>81444</v>
      </c>
      <c r="B10570" s="48" t="n">
        <v>51</v>
      </c>
      <c r="C10570" s="7" t="n">
        <v>3</v>
      </c>
      <c r="D10570" s="7" t="n">
        <v>5</v>
      </c>
      <c r="E10570" s="7" t="s">
        <v>186</v>
      </c>
      <c r="F10570" s="7" t="s">
        <v>223</v>
      </c>
      <c r="G10570" s="7" t="s">
        <v>79</v>
      </c>
      <c r="H10570" s="7" t="s">
        <v>78</v>
      </c>
    </row>
    <row r="10571" spans="1:8">
      <c r="A10571" t="s">
        <v>4</v>
      </c>
      <c r="B10571" s="4" t="s">
        <v>5</v>
      </c>
      <c r="C10571" s="4" t="s">
        <v>13</v>
      </c>
      <c r="D10571" s="4" t="s">
        <v>13</v>
      </c>
      <c r="E10571" s="4" t="s">
        <v>24</v>
      </c>
      <c r="F10571" s="4" t="s">
        <v>24</v>
      </c>
      <c r="G10571" s="4" t="s">
        <v>24</v>
      </c>
      <c r="H10571" s="4" t="s">
        <v>10</v>
      </c>
    </row>
    <row r="10572" spans="1:8">
      <c r="A10572" t="n">
        <v>81457</v>
      </c>
      <c r="B10572" s="39" t="n">
        <v>45</v>
      </c>
      <c r="C10572" s="7" t="n">
        <v>2</v>
      </c>
      <c r="D10572" s="7" t="n">
        <v>3</v>
      </c>
      <c r="E10572" s="7" t="n">
        <v>5.63000011444092</v>
      </c>
      <c r="F10572" s="7" t="n">
        <v>14.5299997329712</v>
      </c>
      <c r="G10572" s="7" t="n">
        <v>-184.940002441406</v>
      </c>
      <c r="H10572" s="7" t="n">
        <v>3000</v>
      </c>
    </row>
    <row r="10573" spans="1:8">
      <c r="A10573" t="s">
        <v>4</v>
      </c>
      <c r="B10573" s="4" t="s">
        <v>5</v>
      </c>
      <c r="C10573" s="4" t="s">
        <v>13</v>
      </c>
      <c r="D10573" s="4" t="s">
        <v>13</v>
      </c>
      <c r="E10573" s="4" t="s">
        <v>24</v>
      </c>
      <c r="F10573" s="4" t="s">
        <v>24</v>
      </c>
      <c r="G10573" s="4" t="s">
        <v>24</v>
      </c>
      <c r="H10573" s="4" t="s">
        <v>10</v>
      </c>
      <c r="I10573" s="4" t="s">
        <v>13</v>
      </c>
    </row>
    <row r="10574" spans="1:8">
      <c r="A10574" t="n">
        <v>81474</v>
      </c>
      <c r="B10574" s="39" t="n">
        <v>45</v>
      </c>
      <c r="C10574" s="7" t="n">
        <v>4</v>
      </c>
      <c r="D10574" s="7" t="n">
        <v>3</v>
      </c>
      <c r="E10574" s="7" t="n">
        <v>20.2900009155273</v>
      </c>
      <c r="F10574" s="7" t="n">
        <v>276.950012207031</v>
      </c>
      <c r="G10574" s="7" t="n">
        <v>0</v>
      </c>
      <c r="H10574" s="7" t="n">
        <v>3000</v>
      </c>
      <c r="I10574" s="7" t="n">
        <v>1</v>
      </c>
    </row>
    <row r="10575" spans="1:8">
      <c r="A10575" t="s">
        <v>4</v>
      </c>
      <c r="B10575" s="4" t="s">
        <v>5</v>
      </c>
      <c r="C10575" s="4" t="s">
        <v>13</v>
      </c>
      <c r="D10575" s="4" t="s">
        <v>13</v>
      </c>
      <c r="E10575" s="4" t="s">
        <v>24</v>
      </c>
      <c r="F10575" s="4" t="s">
        <v>10</v>
      </c>
    </row>
    <row r="10576" spans="1:8">
      <c r="A10576" t="n">
        <v>81492</v>
      </c>
      <c r="B10576" s="39" t="n">
        <v>45</v>
      </c>
      <c r="C10576" s="7" t="n">
        <v>5</v>
      </c>
      <c r="D10576" s="7" t="n">
        <v>3</v>
      </c>
      <c r="E10576" s="7" t="n">
        <v>2.5</v>
      </c>
      <c r="F10576" s="7" t="n">
        <v>3000</v>
      </c>
    </row>
    <row r="10577" spans="1:9">
      <c r="A10577" t="s">
        <v>4</v>
      </c>
      <c r="B10577" s="4" t="s">
        <v>5</v>
      </c>
      <c r="C10577" s="4" t="s">
        <v>13</v>
      </c>
      <c r="D10577" s="4" t="s">
        <v>10</v>
      </c>
      <c r="E10577" s="4" t="s">
        <v>10</v>
      </c>
      <c r="F10577" s="4" t="s">
        <v>9</v>
      </c>
    </row>
    <row r="10578" spans="1:9">
      <c r="A10578" t="n">
        <v>81501</v>
      </c>
      <c r="B10578" s="40" t="n">
        <v>84</v>
      </c>
      <c r="C10578" s="7" t="n">
        <v>0</v>
      </c>
      <c r="D10578" s="7" t="n">
        <v>2</v>
      </c>
      <c r="E10578" s="7" t="n">
        <v>0</v>
      </c>
      <c r="F10578" s="7" t="n">
        <v>1036831949</v>
      </c>
    </row>
    <row r="10579" spans="1:9">
      <c r="A10579" t="s">
        <v>4</v>
      </c>
      <c r="B10579" s="4" t="s">
        <v>5</v>
      </c>
      <c r="C10579" s="4" t="s">
        <v>13</v>
      </c>
      <c r="D10579" s="4" t="s">
        <v>10</v>
      </c>
      <c r="E10579" s="4" t="s">
        <v>24</v>
      </c>
    </row>
    <row r="10580" spans="1:9">
      <c r="A10580" t="n">
        <v>81511</v>
      </c>
      <c r="B10580" s="22" t="n">
        <v>58</v>
      </c>
      <c r="C10580" s="7" t="n">
        <v>101</v>
      </c>
      <c r="D10580" s="7" t="n">
        <v>300</v>
      </c>
      <c r="E10580" s="7" t="n">
        <v>1</v>
      </c>
    </row>
    <row r="10581" spans="1:9">
      <c r="A10581" t="s">
        <v>4</v>
      </c>
      <c r="B10581" s="4" t="s">
        <v>5</v>
      </c>
      <c r="C10581" s="4" t="s">
        <v>13</v>
      </c>
      <c r="D10581" s="4" t="s">
        <v>10</v>
      </c>
    </row>
    <row r="10582" spans="1:9">
      <c r="A10582" t="n">
        <v>81519</v>
      </c>
      <c r="B10582" s="22" t="n">
        <v>58</v>
      </c>
      <c r="C10582" s="7" t="n">
        <v>254</v>
      </c>
      <c r="D10582" s="7" t="n">
        <v>0</v>
      </c>
    </row>
    <row r="10583" spans="1:9">
      <c r="A10583" t="s">
        <v>4</v>
      </c>
      <c r="B10583" s="4" t="s">
        <v>5</v>
      </c>
      <c r="C10583" s="4" t="s">
        <v>10</v>
      </c>
      <c r="D10583" s="4" t="s">
        <v>13</v>
      </c>
      <c r="E10583" s="4" t="s">
        <v>13</v>
      </c>
      <c r="F10583" s="4" t="s">
        <v>6</v>
      </c>
    </row>
    <row r="10584" spans="1:9">
      <c r="A10584" t="n">
        <v>81523</v>
      </c>
      <c r="B10584" s="27" t="n">
        <v>47</v>
      </c>
      <c r="C10584" s="7" t="n">
        <v>5</v>
      </c>
      <c r="D10584" s="7" t="n">
        <v>0</v>
      </c>
      <c r="E10584" s="7" t="n">
        <v>0</v>
      </c>
      <c r="F10584" s="7" t="s">
        <v>669</v>
      </c>
    </row>
    <row r="10585" spans="1:9">
      <c r="A10585" t="s">
        <v>4</v>
      </c>
      <c r="B10585" s="4" t="s">
        <v>5</v>
      </c>
      <c r="C10585" s="4" t="s">
        <v>13</v>
      </c>
      <c r="D10585" s="4" t="s">
        <v>10</v>
      </c>
      <c r="E10585" s="4" t="s">
        <v>10</v>
      </c>
      <c r="F10585" s="4" t="s">
        <v>10</v>
      </c>
      <c r="G10585" s="4" t="s">
        <v>10</v>
      </c>
      <c r="H10585" s="4" t="s">
        <v>10</v>
      </c>
      <c r="I10585" s="4" t="s">
        <v>6</v>
      </c>
      <c r="J10585" s="4" t="s">
        <v>24</v>
      </c>
      <c r="K10585" s="4" t="s">
        <v>24</v>
      </c>
      <c r="L10585" s="4" t="s">
        <v>24</v>
      </c>
      <c r="M10585" s="4" t="s">
        <v>9</v>
      </c>
      <c r="N10585" s="4" t="s">
        <v>9</v>
      </c>
      <c r="O10585" s="4" t="s">
        <v>24</v>
      </c>
      <c r="P10585" s="4" t="s">
        <v>24</v>
      </c>
      <c r="Q10585" s="4" t="s">
        <v>24</v>
      </c>
      <c r="R10585" s="4" t="s">
        <v>24</v>
      </c>
      <c r="S10585" s="4" t="s">
        <v>13</v>
      </c>
    </row>
    <row r="10586" spans="1:9">
      <c r="A10586" t="n">
        <v>81538</v>
      </c>
      <c r="B10586" s="66" t="n">
        <v>39</v>
      </c>
      <c r="C10586" s="7" t="n">
        <v>12</v>
      </c>
      <c r="D10586" s="7" t="n">
        <v>65533</v>
      </c>
      <c r="E10586" s="7" t="n">
        <v>201</v>
      </c>
      <c r="F10586" s="7" t="n">
        <v>0</v>
      </c>
      <c r="G10586" s="7" t="n">
        <v>5</v>
      </c>
      <c r="H10586" s="7" t="n">
        <v>1</v>
      </c>
      <c r="I10586" s="7" t="s">
        <v>12</v>
      </c>
      <c r="J10586" s="7" t="n">
        <v>0</v>
      </c>
      <c r="K10586" s="7" t="n">
        <v>0</v>
      </c>
      <c r="L10586" s="7" t="n">
        <v>0</v>
      </c>
      <c r="M10586" s="7" t="n">
        <v>0</v>
      </c>
      <c r="N10586" s="7" t="n">
        <v>0</v>
      </c>
      <c r="O10586" s="7" t="n">
        <v>0</v>
      </c>
      <c r="P10586" s="7" t="n">
        <v>1</v>
      </c>
      <c r="Q10586" s="7" t="n">
        <v>1</v>
      </c>
      <c r="R10586" s="7" t="n">
        <v>1</v>
      </c>
      <c r="S10586" s="7" t="n">
        <v>103</v>
      </c>
    </row>
    <row r="10587" spans="1:9">
      <c r="A10587" t="s">
        <v>4</v>
      </c>
      <c r="B10587" s="4" t="s">
        <v>5</v>
      </c>
      <c r="C10587" s="4" t="s">
        <v>13</v>
      </c>
      <c r="D10587" s="4" t="s">
        <v>10</v>
      </c>
      <c r="E10587" s="4" t="s">
        <v>24</v>
      </c>
      <c r="F10587" s="4" t="s">
        <v>10</v>
      </c>
      <c r="G10587" s="4" t="s">
        <v>9</v>
      </c>
      <c r="H10587" s="4" t="s">
        <v>9</v>
      </c>
      <c r="I10587" s="4" t="s">
        <v>10</v>
      </c>
      <c r="J10587" s="4" t="s">
        <v>10</v>
      </c>
      <c r="K10587" s="4" t="s">
        <v>9</v>
      </c>
      <c r="L10587" s="4" t="s">
        <v>9</v>
      </c>
      <c r="M10587" s="4" t="s">
        <v>9</v>
      </c>
      <c r="N10587" s="4" t="s">
        <v>9</v>
      </c>
      <c r="O10587" s="4" t="s">
        <v>6</v>
      </c>
    </row>
    <row r="10588" spans="1:9">
      <c r="A10588" t="n">
        <v>81588</v>
      </c>
      <c r="B10588" s="15" t="n">
        <v>50</v>
      </c>
      <c r="C10588" s="7" t="n">
        <v>0</v>
      </c>
      <c r="D10588" s="7" t="n">
        <v>4350</v>
      </c>
      <c r="E10588" s="7" t="n">
        <v>0.800000011920929</v>
      </c>
      <c r="F10588" s="7" t="n">
        <v>400</v>
      </c>
      <c r="G10588" s="7" t="n">
        <v>0</v>
      </c>
      <c r="H10588" s="7" t="n">
        <v>-1082130432</v>
      </c>
      <c r="I10588" s="7" t="n">
        <v>0</v>
      </c>
      <c r="J10588" s="7" t="n">
        <v>65533</v>
      </c>
      <c r="K10588" s="7" t="n">
        <v>0</v>
      </c>
      <c r="L10588" s="7" t="n">
        <v>0</v>
      </c>
      <c r="M10588" s="7" t="n">
        <v>0</v>
      </c>
      <c r="N10588" s="7" t="n">
        <v>0</v>
      </c>
      <c r="O10588" s="7" t="s">
        <v>12</v>
      </c>
    </row>
    <row r="10589" spans="1:9">
      <c r="A10589" t="s">
        <v>4</v>
      </c>
      <c r="B10589" s="4" t="s">
        <v>5</v>
      </c>
      <c r="C10589" s="4" t="s">
        <v>13</v>
      </c>
      <c r="D10589" s="4" t="s">
        <v>10</v>
      </c>
      <c r="E10589" s="4" t="s">
        <v>24</v>
      </c>
      <c r="F10589" s="4" t="s">
        <v>10</v>
      </c>
      <c r="G10589" s="4" t="s">
        <v>9</v>
      </c>
      <c r="H10589" s="4" t="s">
        <v>9</v>
      </c>
      <c r="I10589" s="4" t="s">
        <v>10</v>
      </c>
      <c r="J10589" s="4" t="s">
        <v>10</v>
      </c>
      <c r="K10589" s="4" t="s">
        <v>9</v>
      </c>
      <c r="L10589" s="4" t="s">
        <v>9</v>
      </c>
      <c r="M10589" s="4" t="s">
        <v>9</v>
      </c>
      <c r="N10589" s="4" t="s">
        <v>9</v>
      </c>
      <c r="O10589" s="4" t="s">
        <v>6</v>
      </c>
    </row>
    <row r="10590" spans="1:9">
      <c r="A10590" t="n">
        <v>81627</v>
      </c>
      <c r="B10590" s="15" t="n">
        <v>50</v>
      </c>
      <c r="C10590" s="7" t="n">
        <v>0</v>
      </c>
      <c r="D10590" s="7" t="n">
        <v>5046</v>
      </c>
      <c r="E10590" s="7" t="n">
        <v>1</v>
      </c>
      <c r="F10590" s="7" t="n">
        <v>0</v>
      </c>
      <c r="G10590" s="7" t="n">
        <v>0</v>
      </c>
      <c r="H10590" s="7" t="n">
        <v>1065353216</v>
      </c>
      <c r="I10590" s="7" t="n">
        <v>0</v>
      </c>
      <c r="J10590" s="7" t="n">
        <v>65533</v>
      </c>
      <c r="K10590" s="7" t="n">
        <v>0</v>
      </c>
      <c r="L10590" s="7" t="n">
        <v>0</v>
      </c>
      <c r="M10590" s="7" t="n">
        <v>0</v>
      </c>
      <c r="N10590" s="7" t="n">
        <v>0</v>
      </c>
      <c r="O10590" s="7" t="s">
        <v>12</v>
      </c>
    </row>
    <row r="10591" spans="1:9">
      <c r="A10591" t="s">
        <v>4</v>
      </c>
      <c r="B10591" s="4" t="s">
        <v>5</v>
      </c>
      <c r="C10591" s="4" t="s">
        <v>10</v>
      </c>
    </row>
    <row r="10592" spans="1:9">
      <c r="A10592" t="n">
        <v>81666</v>
      </c>
      <c r="B10592" s="32" t="n">
        <v>16</v>
      </c>
      <c r="C10592" s="7" t="n">
        <v>2000</v>
      </c>
    </row>
    <row r="10593" spans="1:19">
      <c r="A10593" t="s">
        <v>4</v>
      </c>
      <c r="B10593" s="4" t="s">
        <v>5</v>
      </c>
      <c r="C10593" s="4" t="s">
        <v>13</v>
      </c>
      <c r="D10593" s="4" t="s">
        <v>10</v>
      </c>
    </row>
    <row r="10594" spans="1:19">
      <c r="A10594" t="n">
        <v>81669</v>
      </c>
      <c r="B10594" s="39" t="n">
        <v>45</v>
      </c>
      <c r="C10594" s="7" t="n">
        <v>7</v>
      </c>
      <c r="D10594" s="7" t="n">
        <v>255</v>
      </c>
    </row>
    <row r="10595" spans="1:19">
      <c r="A10595" t="s">
        <v>4</v>
      </c>
      <c r="B10595" s="4" t="s">
        <v>5</v>
      </c>
      <c r="C10595" s="4" t="s">
        <v>13</v>
      </c>
      <c r="D10595" s="4" t="s">
        <v>10</v>
      </c>
      <c r="E10595" s="4" t="s">
        <v>24</v>
      </c>
    </row>
    <row r="10596" spans="1:19">
      <c r="A10596" t="n">
        <v>81673</v>
      </c>
      <c r="B10596" s="22" t="n">
        <v>58</v>
      </c>
      <c r="C10596" s="7" t="n">
        <v>101</v>
      </c>
      <c r="D10596" s="7" t="n">
        <v>500</v>
      </c>
      <c r="E10596" s="7" t="n">
        <v>1</v>
      </c>
    </row>
    <row r="10597" spans="1:19">
      <c r="A10597" t="s">
        <v>4</v>
      </c>
      <c r="B10597" s="4" t="s">
        <v>5</v>
      </c>
      <c r="C10597" s="4" t="s">
        <v>13</v>
      </c>
      <c r="D10597" s="4" t="s">
        <v>10</v>
      </c>
    </row>
    <row r="10598" spans="1:19">
      <c r="A10598" t="n">
        <v>81681</v>
      </c>
      <c r="B10598" s="22" t="n">
        <v>58</v>
      </c>
      <c r="C10598" s="7" t="n">
        <v>254</v>
      </c>
      <c r="D10598" s="7" t="n">
        <v>0</v>
      </c>
    </row>
    <row r="10599" spans="1:19">
      <c r="A10599" t="s">
        <v>4</v>
      </c>
      <c r="B10599" s="4" t="s">
        <v>5</v>
      </c>
      <c r="C10599" s="4" t="s">
        <v>13</v>
      </c>
      <c r="D10599" s="4" t="s">
        <v>13</v>
      </c>
      <c r="E10599" s="4" t="s">
        <v>24</v>
      </c>
      <c r="F10599" s="4" t="s">
        <v>24</v>
      </c>
      <c r="G10599" s="4" t="s">
        <v>24</v>
      </c>
      <c r="H10599" s="4" t="s">
        <v>10</v>
      </c>
    </row>
    <row r="10600" spans="1:19">
      <c r="A10600" t="n">
        <v>81685</v>
      </c>
      <c r="B10600" s="39" t="n">
        <v>45</v>
      </c>
      <c r="C10600" s="7" t="n">
        <v>2</v>
      </c>
      <c r="D10600" s="7" t="n">
        <v>3</v>
      </c>
      <c r="E10600" s="7" t="n">
        <v>-4.23999977111816</v>
      </c>
      <c r="F10600" s="7" t="n">
        <v>13.2600002288818</v>
      </c>
      <c r="G10600" s="7" t="n">
        <v>-185.699996948242</v>
      </c>
      <c r="H10600" s="7" t="n">
        <v>0</v>
      </c>
    </row>
    <row r="10601" spans="1:19">
      <c r="A10601" t="s">
        <v>4</v>
      </c>
      <c r="B10601" s="4" t="s">
        <v>5</v>
      </c>
      <c r="C10601" s="4" t="s">
        <v>13</v>
      </c>
      <c r="D10601" s="4" t="s">
        <v>13</v>
      </c>
      <c r="E10601" s="4" t="s">
        <v>24</v>
      </c>
      <c r="F10601" s="4" t="s">
        <v>24</v>
      </c>
      <c r="G10601" s="4" t="s">
        <v>24</v>
      </c>
      <c r="H10601" s="4" t="s">
        <v>10</v>
      </c>
      <c r="I10601" s="4" t="s">
        <v>13</v>
      </c>
    </row>
    <row r="10602" spans="1:19">
      <c r="A10602" t="n">
        <v>81702</v>
      </c>
      <c r="B10602" s="39" t="n">
        <v>45</v>
      </c>
      <c r="C10602" s="7" t="n">
        <v>4</v>
      </c>
      <c r="D10602" s="7" t="n">
        <v>3</v>
      </c>
      <c r="E10602" s="7" t="n">
        <v>15.8800001144409</v>
      </c>
      <c r="F10602" s="7" t="n">
        <v>146.419998168945</v>
      </c>
      <c r="G10602" s="7" t="n">
        <v>348</v>
      </c>
      <c r="H10602" s="7" t="n">
        <v>0</v>
      </c>
      <c r="I10602" s="7" t="n">
        <v>0</v>
      </c>
    </row>
    <row r="10603" spans="1:19">
      <c r="A10603" t="s">
        <v>4</v>
      </c>
      <c r="B10603" s="4" t="s">
        <v>5</v>
      </c>
      <c r="C10603" s="4" t="s">
        <v>13</v>
      </c>
      <c r="D10603" s="4" t="s">
        <v>13</v>
      </c>
      <c r="E10603" s="4" t="s">
        <v>24</v>
      </c>
      <c r="F10603" s="4" t="s">
        <v>10</v>
      </c>
    </row>
    <row r="10604" spans="1:19">
      <c r="A10604" t="n">
        <v>81720</v>
      </c>
      <c r="B10604" s="39" t="n">
        <v>45</v>
      </c>
      <c r="C10604" s="7" t="n">
        <v>5</v>
      </c>
      <c r="D10604" s="7" t="n">
        <v>3</v>
      </c>
      <c r="E10604" s="7" t="n">
        <v>8.60000038146973</v>
      </c>
      <c r="F10604" s="7" t="n">
        <v>0</v>
      </c>
    </row>
    <row r="10605" spans="1:19">
      <c r="A10605" t="s">
        <v>4</v>
      </c>
      <c r="B10605" s="4" t="s">
        <v>5</v>
      </c>
      <c r="C10605" s="4" t="s">
        <v>13</v>
      </c>
      <c r="D10605" s="4" t="s">
        <v>13</v>
      </c>
      <c r="E10605" s="4" t="s">
        <v>24</v>
      </c>
      <c r="F10605" s="4" t="s">
        <v>10</v>
      </c>
    </row>
    <row r="10606" spans="1:19">
      <c r="A10606" t="n">
        <v>81729</v>
      </c>
      <c r="B10606" s="39" t="n">
        <v>45</v>
      </c>
      <c r="C10606" s="7" t="n">
        <v>11</v>
      </c>
      <c r="D10606" s="7" t="n">
        <v>3</v>
      </c>
      <c r="E10606" s="7" t="n">
        <v>39.4000015258789</v>
      </c>
      <c r="F10606" s="7" t="n">
        <v>0</v>
      </c>
    </row>
    <row r="10607" spans="1:19">
      <c r="A10607" t="s">
        <v>4</v>
      </c>
      <c r="B10607" s="4" t="s">
        <v>5</v>
      </c>
      <c r="C10607" s="4" t="s">
        <v>13</v>
      </c>
      <c r="D10607" s="4" t="s">
        <v>13</v>
      </c>
      <c r="E10607" s="4" t="s">
        <v>24</v>
      </c>
      <c r="F10607" s="4" t="s">
        <v>24</v>
      </c>
      <c r="G10607" s="4" t="s">
        <v>24</v>
      </c>
      <c r="H10607" s="4" t="s">
        <v>10</v>
      </c>
    </row>
    <row r="10608" spans="1:19">
      <c r="A10608" t="n">
        <v>81738</v>
      </c>
      <c r="B10608" s="39" t="n">
        <v>45</v>
      </c>
      <c r="C10608" s="7" t="n">
        <v>2</v>
      </c>
      <c r="D10608" s="7" t="n">
        <v>3</v>
      </c>
      <c r="E10608" s="7" t="n">
        <v>-4.23999977111816</v>
      </c>
      <c r="F10608" s="7" t="n">
        <v>13.2600002288818</v>
      </c>
      <c r="G10608" s="7" t="n">
        <v>-185.699996948242</v>
      </c>
      <c r="H10608" s="7" t="n">
        <v>4500</v>
      </c>
    </row>
    <row r="10609" spans="1:9">
      <c r="A10609" t="s">
        <v>4</v>
      </c>
      <c r="B10609" s="4" t="s">
        <v>5</v>
      </c>
      <c r="C10609" s="4" t="s">
        <v>13</v>
      </c>
      <c r="D10609" s="4" t="s">
        <v>13</v>
      </c>
      <c r="E10609" s="4" t="s">
        <v>24</v>
      </c>
      <c r="F10609" s="4" t="s">
        <v>24</v>
      </c>
      <c r="G10609" s="4" t="s">
        <v>24</v>
      </c>
      <c r="H10609" s="4" t="s">
        <v>10</v>
      </c>
      <c r="I10609" s="4" t="s">
        <v>13</v>
      </c>
    </row>
    <row r="10610" spans="1:9">
      <c r="A10610" t="n">
        <v>81755</v>
      </c>
      <c r="B10610" s="39" t="n">
        <v>45</v>
      </c>
      <c r="C10610" s="7" t="n">
        <v>4</v>
      </c>
      <c r="D10610" s="7" t="n">
        <v>3</v>
      </c>
      <c r="E10610" s="7" t="n">
        <v>29.8999996185303</v>
      </c>
      <c r="F10610" s="7" t="n">
        <v>74.5199966430664</v>
      </c>
      <c r="G10610" s="7" t="n">
        <v>348</v>
      </c>
      <c r="H10610" s="7" t="n">
        <v>4500</v>
      </c>
      <c r="I10610" s="7" t="n">
        <v>1</v>
      </c>
    </row>
    <row r="10611" spans="1:9">
      <c r="A10611" t="s">
        <v>4</v>
      </c>
      <c r="B10611" s="4" t="s">
        <v>5</v>
      </c>
      <c r="C10611" s="4" t="s">
        <v>13</v>
      </c>
      <c r="D10611" s="4" t="s">
        <v>13</v>
      </c>
      <c r="E10611" s="4" t="s">
        <v>24</v>
      </c>
      <c r="F10611" s="4" t="s">
        <v>10</v>
      </c>
    </row>
    <row r="10612" spans="1:9">
      <c r="A10612" t="n">
        <v>81773</v>
      </c>
      <c r="B10612" s="39" t="n">
        <v>45</v>
      </c>
      <c r="C10612" s="7" t="n">
        <v>5</v>
      </c>
      <c r="D10612" s="7" t="n">
        <v>3</v>
      </c>
      <c r="E10612" s="7" t="n">
        <v>10.1000003814697</v>
      </c>
      <c r="F10612" s="7" t="n">
        <v>4500</v>
      </c>
    </row>
    <row r="10613" spans="1:9">
      <c r="A10613" t="s">
        <v>4</v>
      </c>
      <c r="B10613" s="4" t="s">
        <v>5</v>
      </c>
      <c r="C10613" s="4" t="s">
        <v>13</v>
      </c>
      <c r="D10613" s="4" t="s">
        <v>13</v>
      </c>
      <c r="E10613" s="4" t="s">
        <v>24</v>
      </c>
      <c r="F10613" s="4" t="s">
        <v>10</v>
      </c>
    </row>
    <row r="10614" spans="1:9">
      <c r="A10614" t="n">
        <v>81782</v>
      </c>
      <c r="B10614" s="39" t="n">
        <v>45</v>
      </c>
      <c r="C10614" s="7" t="n">
        <v>11</v>
      </c>
      <c r="D10614" s="7" t="n">
        <v>3</v>
      </c>
      <c r="E10614" s="7" t="n">
        <v>39.4000015258789</v>
      </c>
      <c r="F10614" s="7" t="n">
        <v>4500</v>
      </c>
    </row>
    <row r="10615" spans="1:9">
      <c r="A10615" t="s">
        <v>4</v>
      </c>
      <c r="B10615" s="4" t="s">
        <v>5</v>
      </c>
      <c r="C10615" s="4" t="s">
        <v>13</v>
      </c>
      <c r="D10615" s="4" t="s">
        <v>10</v>
      </c>
    </row>
    <row r="10616" spans="1:9">
      <c r="A10616" t="n">
        <v>81791</v>
      </c>
      <c r="B10616" s="22" t="n">
        <v>58</v>
      </c>
      <c r="C10616" s="7" t="n">
        <v>255</v>
      </c>
      <c r="D10616" s="7" t="n">
        <v>0</v>
      </c>
    </row>
    <row r="10617" spans="1:9">
      <c r="A10617" t="s">
        <v>4</v>
      </c>
      <c r="B10617" s="4" t="s">
        <v>5</v>
      </c>
      <c r="C10617" s="4" t="s">
        <v>10</v>
      </c>
    </row>
    <row r="10618" spans="1:9">
      <c r="A10618" t="n">
        <v>81795</v>
      </c>
      <c r="B10618" s="32" t="n">
        <v>16</v>
      </c>
      <c r="C10618" s="7" t="n">
        <v>500</v>
      </c>
    </row>
    <row r="10619" spans="1:9">
      <c r="A10619" t="s">
        <v>4</v>
      </c>
      <c r="B10619" s="4" t="s">
        <v>5</v>
      </c>
      <c r="C10619" s="4" t="s">
        <v>13</v>
      </c>
      <c r="D10619" s="4" t="s">
        <v>10</v>
      </c>
      <c r="E10619" s="4" t="s">
        <v>10</v>
      </c>
      <c r="F10619" s="4" t="s">
        <v>10</v>
      </c>
      <c r="G10619" s="4" t="s">
        <v>10</v>
      </c>
      <c r="H10619" s="4" t="s">
        <v>10</v>
      </c>
      <c r="I10619" s="4" t="s">
        <v>6</v>
      </c>
      <c r="J10619" s="4" t="s">
        <v>24</v>
      </c>
      <c r="K10619" s="4" t="s">
        <v>24</v>
      </c>
      <c r="L10619" s="4" t="s">
        <v>24</v>
      </c>
      <c r="M10619" s="4" t="s">
        <v>9</v>
      </c>
      <c r="N10619" s="4" t="s">
        <v>9</v>
      </c>
      <c r="O10619" s="4" t="s">
        <v>24</v>
      </c>
      <c r="P10619" s="4" t="s">
        <v>24</v>
      </c>
      <c r="Q10619" s="4" t="s">
        <v>24</v>
      </c>
      <c r="R10619" s="4" t="s">
        <v>24</v>
      </c>
      <c r="S10619" s="4" t="s">
        <v>13</v>
      </c>
    </row>
    <row r="10620" spans="1:9">
      <c r="A10620" t="n">
        <v>81798</v>
      </c>
      <c r="B10620" s="66" t="n">
        <v>39</v>
      </c>
      <c r="C10620" s="7" t="n">
        <v>12</v>
      </c>
      <c r="D10620" s="7" t="n">
        <v>65533</v>
      </c>
      <c r="E10620" s="7" t="n">
        <v>202</v>
      </c>
      <c r="F10620" s="7" t="n">
        <v>0</v>
      </c>
      <c r="G10620" s="7" t="n">
        <v>65533</v>
      </c>
      <c r="H10620" s="7" t="n">
        <v>3</v>
      </c>
      <c r="I10620" s="7" t="s">
        <v>12</v>
      </c>
      <c r="J10620" s="7" t="n">
        <v>-3.99000000953674</v>
      </c>
      <c r="K10620" s="7" t="n">
        <v>13.2399997711182</v>
      </c>
      <c r="L10620" s="7" t="n">
        <v>-185.690002441406</v>
      </c>
      <c r="M10620" s="7" t="n">
        <v>0</v>
      </c>
      <c r="N10620" s="7" t="n">
        <v>0</v>
      </c>
      <c r="O10620" s="7" t="n">
        <v>0</v>
      </c>
      <c r="P10620" s="7" t="n">
        <v>6</v>
      </c>
      <c r="Q10620" s="7" t="n">
        <v>6</v>
      </c>
      <c r="R10620" s="7" t="n">
        <v>6</v>
      </c>
      <c r="S10620" s="7" t="n">
        <v>100</v>
      </c>
    </row>
    <row r="10621" spans="1:9">
      <c r="A10621" t="s">
        <v>4</v>
      </c>
      <c r="B10621" s="4" t="s">
        <v>5</v>
      </c>
      <c r="C10621" s="4" t="s">
        <v>13</v>
      </c>
      <c r="D10621" s="4" t="s">
        <v>10</v>
      </c>
      <c r="E10621" s="4" t="s">
        <v>10</v>
      </c>
      <c r="F10621" s="4" t="s">
        <v>10</v>
      </c>
      <c r="G10621" s="4" t="s">
        <v>10</v>
      </c>
      <c r="H10621" s="4" t="s">
        <v>10</v>
      </c>
      <c r="I10621" s="4" t="s">
        <v>6</v>
      </c>
      <c r="J10621" s="4" t="s">
        <v>24</v>
      </c>
      <c r="K10621" s="4" t="s">
        <v>24</v>
      </c>
      <c r="L10621" s="4" t="s">
        <v>24</v>
      </c>
      <c r="M10621" s="4" t="s">
        <v>9</v>
      </c>
      <c r="N10621" s="4" t="s">
        <v>9</v>
      </c>
      <c r="O10621" s="4" t="s">
        <v>24</v>
      </c>
      <c r="P10621" s="4" t="s">
        <v>24</v>
      </c>
      <c r="Q10621" s="4" t="s">
        <v>24</v>
      </c>
      <c r="R10621" s="4" t="s">
        <v>24</v>
      </c>
      <c r="S10621" s="4" t="s">
        <v>13</v>
      </c>
    </row>
    <row r="10622" spans="1:9">
      <c r="A10622" t="n">
        <v>81848</v>
      </c>
      <c r="B10622" s="66" t="n">
        <v>39</v>
      </c>
      <c r="C10622" s="7" t="n">
        <v>12</v>
      </c>
      <c r="D10622" s="7" t="n">
        <v>65533</v>
      </c>
      <c r="E10622" s="7" t="n">
        <v>204</v>
      </c>
      <c r="F10622" s="7" t="n">
        <v>0</v>
      </c>
      <c r="G10622" s="7" t="n">
        <v>7033</v>
      </c>
      <c r="H10622" s="7" t="n">
        <v>3</v>
      </c>
      <c r="I10622" s="7" t="s">
        <v>12</v>
      </c>
      <c r="J10622" s="7" t="n">
        <v>0</v>
      </c>
      <c r="K10622" s="7" t="n">
        <v>1.00999999046326</v>
      </c>
      <c r="L10622" s="7" t="n">
        <v>0</v>
      </c>
      <c r="M10622" s="7" t="n">
        <v>0</v>
      </c>
      <c r="N10622" s="7" t="n">
        <v>0</v>
      </c>
      <c r="O10622" s="7" t="n">
        <v>0</v>
      </c>
      <c r="P10622" s="7" t="n">
        <v>4</v>
      </c>
      <c r="Q10622" s="7" t="n">
        <v>4</v>
      </c>
      <c r="R10622" s="7" t="n">
        <v>4</v>
      </c>
      <c r="S10622" s="7" t="n">
        <v>101</v>
      </c>
    </row>
    <row r="10623" spans="1:9">
      <c r="A10623" t="s">
        <v>4</v>
      </c>
      <c r="B10623" s="4" t="s">
        <v>5</v>
      </c>
      <c r="C10623" s="4" t="s">
        <v>13</v>
      </c>
      <c r="D10623" s="4" t="s">
        <v>10</v>
      </c>
      <c r="E10623" s="4" t="s">
        <v>24</v>
      </c>
      <c r="F10623" s="4" t="s">
        <v>10</v>
      </c>
      <c r="G10623" s="4" t="s">
        <v>9</v>
      </c>
      <c r="H10623" s="4" t="s">
        <v>9</v>
      </c>
      <c r="I10623" s="4" t="s">
        <v>10</v>
      </c>
      <c r="J10623" s="4" t="s">
        <v>10</v>
      </c>
      <c r="K10623" s="4" t="s">
        <v>9</v>
      </c>
      <c r="L10623" s="4" t="s">
        <v>9</v>
      </c>
      <c r="M10623" s="4" t="s">
        <v>9</v>
      </c>
      <c r="N10623" s="4" t="s">
        <v>9</v>
      </c>
      <c r="O10623" s="4" t="s">
        <v>6</v>
      </c>
    </row>
    <row r="10624" spans="1:9">
      <c r="A10624" t="n">
        <v>81898</v>
      </c>
      <c r="B10624" s="15" t="n">
        <v>50</v>
      </c>
      <c r="C10624" s="7" t="n">
        <v>0</v>
      </c>
      <c r="D10624" s="7" t="n">
        <v>4402</v>
      </c>
      <c r="E10624" s="7" t="n">
        <v>1</v>
      </c>
      <c r="F10624" s="7" t="n">
        <v>600</v>
      </c>
      <c r="G10624" s="7" t="n">
        <v>0</v>
      </c>
      <c r="H10624" s="7" t="n">
        <v>-1069547520</v>
      </c>
      <c r="I10624" s="7" t="n">
        <v>1</v>
      </c>
      <c r="J10624" s="7" t="n">
        <v>7033</v>
      </c>
      <c r="K10624" s="7" t="n">
        <v>0</v>
      </c>
      <c r="L10624" s="7" t="n">
        <v>0</v>
      </c>
      <c r="M10624" s="7" t="n">
        <v>0</v>
      </c>
      <c r="N10624" s="7" t="n">
        <v>1109393408</v>
      </c>
      <c r="O10624" s="7" t="s">
        <v>12</v>
      </c>
    </row>
    <row r="10625" spans="1:19">
      <c r="A10625" t="s">
        <v>4</v>
      </c>
      <c r="B10625" s="4" t="s">
        <v>5</v>
      </c>
      <c r="C10625" s="4" t="s">
        <v>13</v>
      </c>
      <c r="D10625" s="4" t="s">
        <v>10</v>
      </c>
      <c r="E10625" s="4" t="s">
        <v>24</v>
      </c>
      <c r="F10625" s="4" t="s">
        <v>10</v>
      </c>
      <c r="G10625" s="4" t="s">
        <v>9</v>
      </c>
      <c r="H10625" s="4" t="s">
        <v>9</v>
      </c>
      <c r="I10625" s="4" t="s">
        <v>10</v>
      </c>
      <c r="J10625" s="4" t="s">
        <v>10</v>
      </c>
      <c r="K10625" s="4" t="s">
        <v>9</v>
      </c>
      <c r="L10625" s="4" t="s">
        <v>9</v>
      </c>
      <c r="M10625" s="4" t="s">
        <v>9</v>
      </c>
      <c r="N10625" s="4" t="s">
        <v>9</v>
      </c>
      <c r="O10625" s="4" t="s">
        <v>6</v>
      </c>
    </row>
    <row r="10626" spans="1:19">
      <c r="A10626" t="n">
        <v>81937</v>
      </c>
      <c r="B10626" s="15" t="n">
        <v>50</v>
      </c>
      <c r="C10626" s="7" t="n">
        <v>0</v>
      </c>
      <c r="D10626" s="7" t="n">
        <v>5045</v>
      </c>
      <c r="E10626" s="7" t="n">
        <v>0.800000011920929</v>
      </c>
      <c r="F10626" s="7" t="n">
        <v>2000</v>
      </c>
      <c r="G10626" s="7" t="n">
        <v>0</v>
      </c>
      <c r="H10626" s="7" t="n">
        <v>1077936128</v>
      </c>
      <c r="I10626" s="7" t="n">
        <v>1</v>
      </c>
      <c r="J10626" s="7" t="n">
        <v>7033</v>
      </c>
      <c r="K10626" s="7" t="n">
        <v>0</v>
      </c>
      <c r="L10626" s="7" t="n">
        <v>0</v>
      </c>
      <c r="M10626" s="7" t="n">
        <v>0</v>
      </c>
      <c r="N10626" s="7" t="n">
        <v>1109393408</v>
      </c>
      <c r="O10626" s="7" t="s">
        <v>12</v>
      </c>
    </row>
    <row r="10627" spans="1:19">
      <c r="A10627" t="s">
        <v>4</v>
      </c>
      <c r="B10627" s="4" t="s">
        <v>5</v>
      </c>
      <c r="C10627" s="4" t="s">
        <v>13</v>
      </c>
      <c r="D10627" s="4" t="s">
        <v>10</v>
      </c>
      <c r="E10627" s="4" t="s">
        <v>24</v>
      </c>
      <c r="F10627" s="4" t="s">
        <v>10</v>
      </c>
      <c r="G10627" s="4" t="s">
        <v>9</v>
      </c>
      <c r="H10627" s="4" t="s">
        <v>9</v>
      </c>
      <c r="I10627" s="4" t="s">
        <v>10</v>
      </c>
      <c r="J10627" s="4" t="s">
        <v>10</v>
      </c>
      <c r="K10627" s="4" t="s">
        <v>9</v>
      </c>
      <c r="L10627" s="4" t="s">
        <v>9</v>
      </c>
      <c r="M10627" s="4" t="s">
        <v>9</v>
      </c>
      <c r="N10627" s="4" t="s">
        <v>9</v>
      </c>
      <c r="O10627" s="4" t="s">
        <v>6</v>
      </c>
    </row>
    <row r="10628" spans="1:19">
      <c r="A10628" t="n">
        <v>81976</v>
      </c>
      <c r="B10628" s="15" t="n">
        <v>50</v>
      </c>
      <c r="C10628" s="7" t="n">
        <v>0</v>
      </c>
      <c r="D10628" s="7" t="n">
        <v>4521</v>
      </c>
      <c r="E10628" s="7" t="n">
        <v>0.800000011920929</v>
      </c>
      <c r="F10628" s="7" t="n">
        <v>2000</v>
      </c>
      <c r="G10628" s="7" t="n">
        <v>0</v>
      </c>
      <c r="H10628" s="7" t="n">
        <v>1077936128</v>
      </c>
      <c r="I10628" s="7" t="n">
        <v>1</v>
      </c>
      <c r="J10628" s="7" t="n">
        <v>7033</v>
      </c>
      <c r="K10628" s="7" t="n">
        <v>0</v>
      </c>
      <c r="L10628" s="7" t="n">
        <v>0</v>
      </c>
      <c r="M10628" s="7" t="n">
        <v>0</v>
      </c>
      <c r="N10628" s="7" t="n">
        <v>1109393408</v>
      </c>
      <c r="O10628" s="7" t="s">
        <v>12</v>
      </c>
    </row>
    <row r="10629" spans="1:19">
      <c r="A10629" t="s">
        <v>4</v>
      </c>
      <c r="B10629" s="4" t="s">
        <v>5</v>
      </c>
      <c r="C10629" s="4" t="s">
        <v>10</v>
      </c>
    </row>
    <row r="10630" spans="1:19">
      <c r="A10630" t="n">
        <v>82015</v>
      </c>
      <c r="B10630" s="32" t="n">
        <v>16</v>
      </c>
      <c r="C10630" s="7" t="n">
        <v>2000</v>
      </c>
    </row>
    <row r="10631" spans="1:19">
      <c r="A10631" t="s">
        <v>4</v>
      </c>
      <c r="B10631" s="4" t="s">
        <v>5</v>
      </c>
      <c r="C10631" s="4" t="s">
        <v>13</v>
      </c>
      <c r="D10631" s="4" t="s">
        <v>10</v>
      </c>
      <c r="E10631" s="4" t="s">
        <v>10</v>
      </c>
    </row>
    <row r="10632" spans="1:19">
      <c r="A10632" t="n">
        <v>82018</v>
      </c>
      <c r="B10632" s="15" t="n">
        <v>50</v>
      </c>
      <c r="C10632" s="7" t="n">
        <v>1</v>
      </c>
      <c r="D10632" s="7" t="n">
        <v>5046</v>
      </c>
      <c r="E10632" s="7" t="n">
        <v>2000</v>
      </c>
    </row>
    <row r="10633" spans="1:19">
      <c r="A10633" t="s">
        <v>4</v>
      </c>
      <c r="B10633" s="4" t="s">
        <v>5</v>
      </c>
      <c r="C10633" s="4" t="s">
        <v>13</v>
      </c>
      <c r="D10633" s="4" t="s">
        <v>10</v>
      </c>
    </row>
    <row r="10634" spans="1:19">
      <c r="A10634" t="n">
        <v>82024</v>
      </c>
      <c r="B10634" s="39" t="n">
        <v>45</v>
      </c>
      <c r="C10634" s="7" t="n">
        <v>7</v>
      </c>
      <c r="D10634" s="7" t="n">
        <v>255</v>
      </c>
    </row>
    <row r="10635" spans="1:19">
      <c r="A10635" t="s">
        <v>4</v>
      </c>
      <c r="B10635" s="4" t="s">
        <v>5</v>
      </c>
      <c r="C10635" s="4" t="s">
        <v>13</v>
      </c>
      <c r="D10635" s="4" t="s">
        <v>10</v>
      </c>
      <c r="E10635" s="4" t="s">
        <v>24</v>
      </c>
    </row>
    <row r="10636" spans="1:19">
      <c r="A10636" t="n">
        <v>82028</v>
      </c>
      <c r="B10636" s="22" t="n">
        <v>58</v>
      </c>
      <c r="C10636" s="7" t="n">
        <v>101</v>
      </c>
      <c r="D10636" s="7" t="n">
        <v>500</v>
      </c>
      <c r="E10636" s="7" t="n">
        <v>1</v>
      </c>
    </row>
    <row r="10637" spans="1:19">
      <c r="A10637" t="s">
        <v>4</v>
      </c>
      <c r="B10637" s="4" t="s">
        <v>5</v>
      </c>
      <c r="C10637" s="4" t="s">
        <v>13</v>
      </c>
      <c r="D10637" s="4" t="s">
        <v>10</v>
      </c>
    </row>
    <row r="10638" spans="1:19">
      <c r="A10638" t="n">
        <v>82036</v>
      </c>
      <c r="B10638" s="22" t="n">
        <v>58</v>
      </c>
      <c r="C10638" s="7" t="n">
        <v>254</v>
      </c>
      <c r="D10638" s="7" t="n">
        <v>0</v>
      </c>
    </row>
    <row r="10639" spans="1:19">
      <c r="A10639" t="s">
        <v>4</v>
      </c>
      <c r="B10639" s="4" t="s">
        <v>5</v>
      </c>
      <c r="C10639" s="4" t="s">
        <v>13</v>
      </c>
      <c r="D10639" s="4" t="s">
        <v>13</v>
      </c>
      <c r="E10639" s="4" t="s">
        <v>24</v>
      </c>
      <c r="F10639" s="4" t="s">
        <v>24</v>
      </c>
      <c r="G10639" s="4" t="s">
        <v>24</v>
      </c>
      <c r="H10639" s="4" t="s">
        <v>10</v>
      </c>
    </row>
    <row r="10640" spans="1:19">
      <c r="A10640" t="n">
        <v>82040</v>
      </c>
      <c r="B10640" s="39" t="n">
        <v>45</v>
      </c>
      <c r="C10640" s="7" t="n">
        <v>2</v>
      </c>
      <c r="D10640" s="7" t="n">
        <v>3</v>
      </c>
      <c r="E10640" s="7" t="n">
        <v>-4.23999977111816</v>
      </c>
      <c r="F10640" s="7" t="n">
        <v>15.6199998855591</v>
      </c>
      <c r="G10640" s="7" t="n">
        <v>-185.699996948242</v>
      </c>
      <c r="H10640" s="7" t="n">
        <v>0</v>
      </c>
    </row>
    <row r="10641" spans="1:15">
      <c r="A10641" t="s">
        <v>4</v>
      </c>
      <c r="B10641" s="4" t="s">
        <v>5</v>
      </c>
      <c r="C10641" s="4" t="s">
        <v>13</v>
      </c>
      <c r="D10641" s="4" t="s">
        <v>13</v>
      </c>
      <c r="E10641" s="4" t="s">
        <v>24</v>
      </c>
      <c r="F10641" s="4" t="s">
        <v>24</v>
      </c>
      <c r="G10641" s="4" t="s">
        <v>24</v>
      </c>
      <c r="H10641" s="4" t="s">
        <v>10</v>
      </c>
      <c r="I10641" s="4" t="s">
        <v>13</v>
      </c>
    </row>
    <row r="10642" spans="1:15">
      <c r="A10642" t="n">
        <v>82057</v>
      </c>
      <c r="B10642" s="39" t="n">
        <v>45</v>
      </c>
      <c r="C10642" s="7" t="n">
        <v>4</v>
      </c>
      <c r="D10642" s="7" t="n">
        <v>3</v>
      </c>
      <c r="E10642" s="7" t="n">
        <v>355.170013427734</v>
      </c>
      <c r="F10642" s="7" t="n">
        <v>81.7399978637695</v>
      </c>
      <c r="G10642" s="7" t="n">
        <v>348</v>
      </c>
      <c r="H10642" s="7" t="n">
        <v>0</v>
      </c>
      <c r="I10642" s="7" t="n">
        <v>0</v>
      </c>
    </row>
    <row r="10643" spans="1:15">
      <c r="A10643" t="s">
        <v>4</v>
      </c>
      <c r="B10643" s="4" t="s">
        <v>5</v>
      </c>
      <c r="C10643" s="4" t="s">
        <v>13</v>
      </c>
      <c r="D10643" s="4" t="s">
        <v>13</v>
      </c>
      <c r="E10643" s="4" t="s">
        <v>24</v>
      </c>
      <c r="F10643" s="4" t="s">
        <v>10</v>
      </c>
    </row>
    <row r="10644" spans="1:15">
      <c r="A10644" t="n">
        <v>82075</v>
      </c>
      <c r="B10644" s="39" t="n">
        <v>45</v>
      </c>
      <c r="C10644" s="7" t="n">
        <v>5</v>
      </c>
      <c r="D10644" s="7" t="n">
        <v>3</v>
      </c>
      <c r="E10644" s="7" t="n">
        <v>14.1999998092651</v>
      </c>
      <c r="F10644" s="7" t="n">
        <v>0</v>
      </c>
    </row>
    <row r="10645" spans="1:15">
      <c r="A10645" t="s">
        <v>4</v>
      </c>
      <c r="B10645" s="4" t="s">
        <v>5</v>
      </c>
      <c r="C10645" s="4" t="s">
        <v>13</v>
      </c>
      <c r="D10645" s="4" t="s">
        <v>13</v>
      </c>
      <c r="E10645" s="4" t="s">
        <v>24</v>
      </c>
      <c r="F10645" s="4" t="s">
        <v>10</v>
      </c>
    </row>
    <row r="10646" spans="1:15">
      <c r="A10646" t="n">
        <v>82084</v>
      </c>
      <c r="B10646" s="39" t="n">
        <v>45</v>
      </c>
      <c r="C10646" s="7" t="n">
        <v>11</v>
      </c>
      <c r="D10646" s="7" t="n">
        <v>3</v>
      </c>
      <c r="E10646" s="7" t="n">
        <v>39.4000015258789</v>
      </c>
      <c r="F10646" s="7" t="n">
        <v>0</v>
      </c>
    </row>
    <row r="10647" spans="1:15">
      <c r="A10647" t="s">
        <v>4</v>
      </c>
      <c r="B10647" s="4" t="s">
        <v>5</v>
      </c>
      <c r="C10647" s="4" t="s">
        <v>13</v>
      </c>
      <c r="D10647" s="4" t="s">
        <v>13</v>
      </c>
      <c r="E10647" s="4" t="s">
        <v>24</v>
      </c>
      <c r="F10647" s="4" t="s">
        <v>24</v>
      </c>
      <c r="G10647" s="4" t="s">
        <v>24</v>
      </c>
      <c r="H10647" s="4" t="s">
        <v>10</v>
      </c>
    </row>
    <row r="10648" spans="1:15">
      <c r="A10648" t="n">
        <v>82093</v>
      </c>
      <c r="B10648" s="39" t="n">
        <v>45</v>
      </c>
      <c r="C10648" s="7" t="n">
        <v>2</v>
      </c>
      <c r="D10648" s="7" t="n">
        <v>3</v>
      </c>
      <c r="E10648" s="7" t="n">
        <v>-4.23999977111816</v>
      </c>
      <c r="F10648" s="7" t="n">
        <v>15.6199998855591</v>
      </c>
      <c r="G10648" s="7" t="n">
        <v>-185.699996948242</v>
      </c>
      <c r="H10648" s="7" t="n">
        <v>5000</v>
      </c>
    </row>
    <row r="10649" spans="1:15">
      <c r="A10649" t="s">
        <v>4</v>
      </c>
      <c r="B10649" s="4" t="s">
        <v>5</v>
      </c>
      <c r="C10649" s="4" t="s">
        <v>13</v>
      </c>
      <c r="D10649" s="4" t="s">
        <v>13</v>
      </c>
      <c r="E10649" s="4" t="s">
        <v>24</v>
      </c>
      <c r="F10649" s="4" t="s">
        <v>24</v>
      </c>
      <c r="G10649" s="4" t="s">
        <v>24</v>
      </c>
      <c r="H10649" s="4" t="s">
        <v>10</v>
      </c>
      <c r="I10649" s="4" t="s">
        <v>13</v>
      </c>
    </row>
    <row r="10650" spans="1:15">
      <c r="A10650" t="n">
        <v>82110</v>
      </c>
      <c r="B10650" s="39" t="n">
        <v>45</v>
      </c>
      <c r="C10650" s="7" t="n">
        <v>4</v>
      </c>
      <c r="D10650" s="7" t="n">
        <v>3</v>
      </c>
      <c r="E10650" s="7" t="n">
        <v>355.170013427734</v>
      </c>
      <c r="F10650" s="7" t="n">
        <v>95.0100021362305</v>
      </c>
      <c r="G10650" s="7" t="n">
        <v>348</v>
      </c>
      <c r="H10650" s="7" t="n">
        <v>5000</v>
      </c>
      <c r="I10650" s="7" t="n">
        <v>1</v>
      </c>
    </row>
    <row r="10651" spans="1:15">
      <c r="A10651" t="s">
        <v>4</v>
      </c>
      <c r="B10651" s="4" t="s">
        <v>5</v>
      </c>
      <c r="C10651" s="4" t="s">
        <v>13</v>
      </c>
      <c r="D10651" s="4" t="s">
        <v>13</v>
      </c>
      <c r="E10651" s="4" t="s">
        <v>24</v>
      </c>
      <c r="F10651" s="4" t="s">
        <v>10</v>
      </c>
    </row>
    <row r="10652" spans="1:15">
      <c r="A10652" t="n">
        <v>82128</v>
      </c>
      <c r="B10652" s="39" t="n">
        <v>45</v>
      </c>
      <c r="C10652" s="7" t="n">
        <v>5</v>
      </c>
      <c r="D10652" s="7" t="n">
        <v>3</v>
      </c>
      <c r="E10652" s="7" t="n">
        <v>14.1999998092651</v>
      </c>
      <c r="F10652" s="7" t="n">
        <v>5000</v>
      </c>
    </row>
    <row r="10653" spans="1:15">
      <c r="A10653" t="s">
        <v>4</v>
      </c>
      <c r="B10653" s="4" t="s">
        <v>5</v>
      </c>
      <c r="C10653" s="4" t="s">
        <v>13</v>
      </c>
      <c r="D10653" s="4" t="s">
        <v>13</v>
      </c>
      <c r="E10653" s="4" t="s">
        <v>24</v>
      </c>
      <c r="F10653" s="4" t="s">
        <v>10</v>
      </c>
    </row>
    <row r="10654" spans="1:15">
      <c r="A10654" t="n">
        <v>82137</v>
      </c>
      <c r="B10654" s="39" t="n">
        <v>45</v>
      </c>
      <c r="C10654" s="7" t="n">
        <v>11</v>
      </c>
      <c r="D10654" s="7" t="n">
        <v>3</v>
      </c>
      <c r="E10654" s="7" t="n">
        <v>39.4000015258789</v>
      </c>
      <c r="F10654" s="7" t="n">
        <v>5000</v>
      </c>
    </row>
    <row r="10655" spans="1:15">
      <c r="A10655" t="s">
        <v>4</v>
      </c>
      <c r="B10655" s="4" t="s">
        <v>5</v>
      </c>
      <c r="C10655" s="4" t="s">
        <v>13</v>
      </c>
      <c r="D10655" s="4" t="s">
        <v>10</v>
      </c>
      <c r="E10655" s="4" t="s">
        <v>10</v>
      </c>
      <c r="F10655" s="4" t="s">
        <v>9</v>
      </c>
    </row>
    <row r="10656" spans="1:15">
      <c r="A10656" t="n">
        <v>82146</v>
      </c>
      <c r="B10656" s="40" t="n">
        <v>84</v>
      </c>
      <c r="C10656" s="7" t="n">
        <v>1</v>
      </c>
      <c r="D10656" s="7" t="n">
        <v>0</v>
      </c>
      <c r="E10656" s="7" t="n">
        <v>0</v>
      </c>
      <c r="F10656" s="7" t="n">
        <v>0</v>
      </c>
    </row>
    <row r="10657" spans="1:9">
      <c r="A10657" t="s">
        <v>4</v>
      </c>
      <c r="B10657" s="4" t="s">
        <v>5</v>
      </c>
      <c r="C10657" s="4" t="s">
        <v>13</v>
      </c>
      <c r="D10657" s="4" t="s">
        <v>10</v>
      </c>
      <c r="E10657" s="4" t="s">
        <v>10</v>
      </c>
      <c r="F10657" s="4" t="s">
        <v>9</v>
      </c>
    </row>
    <row r="10658" spans="1:9">
      <c r="A10658" t="n">
        <v>82156</v>
      </c>
      <c r="B10658" s="40" t="n">
        <v>84</v>
      </c>
      <c r="C10658" s="7" t="n">
        <v>0</v>
      </c>
      <c r="D10658" s="7" t="n">
        <v>0</v>
      </c>
      <c r="E10658" s="7" t="n">
        <v>0</v>
      </c>
      <c r="F10658" s="7" t="n">
        <v>1045220557</v>
      </c>
    </row>
    <row r="10659" spans="1:9">
      <c r="A10659" t="s">
        <v>4</v>
      </c>
      <c r="B10659" s="4" t="s">
        <v>5</v>
      </c>
      <c r="C10659" s="4" t="s">
        <v>13</v>
      </c>
      <c r="D10659" s="4" t="s">
        <v>10</v>
      </c>
    </row>
    <row r="10660" spans="1:9">
      <c r="A10660" t="n">
        <v>82166</v>
      </c>
      <c r="B10660" s="22" t="n">
        <v>58</v>
      </c>
      <c r="C10660" s="7" t="n">
        <v>255</v>
      </c>
      <c r="D10660" s="7" t="n">
        <v>0</v>
      </c>
    </row>
    <row r="10661" spans="1:9">
      <c r="A10661" t="s">
        <v>4</v>
      </c>
      <c r="B10661" s="4" t="s">
        <v>5</v>
      </c>
      <c r="C10661" s="4" t="s">
        <v>10</v>
      </c>
      <c r="D10661" s="4" t="s">
        <v>13</v>
      </c>
      <c r="E10661" s="4" t="s">
        <v>24</v>
      </c>
      <c r="F10661" s="4" t="s">
        <v>10</v>
      </c>
    </row>
    <row r="10662" spans="1:9">
      <c r="A10662" t="n">
        <v>82170</v>
      </c>
      <c r="B10662" s="52" t="n">
        <v>59</v>
      </c>
      <c r="C10662" s="7" t="n">
        <v>61489</v>
      </c>
      <c r="D10662" s="7" t="n">
        <v>1</v>
      </c>
      <c r="E10662" s="7" t="n">
        <v>0.150000005960464</v>
      </c>
      <c r="F10662" s="7" t="n">
        <v>0</v>
      </c>
    </row>
    <row r="10663" spans="1:9">
      <c r="A10663" t="s">
        <v>4</v>
      </c>
      <c r="B10663" s="4" t="s">
        <v>5</v>
      </c>
      <c r="C10663" s="4" t="s">
        <v>10</v>
      </c>
      <c r="D10663" s="4" t="s">
        <v>13</v>
      </c>
      <c r="E10663" s="4" t="s">
        <v>24</v>
      </c>
      <c r="F10663" s="4" t="s">
        <v>10</v>
      </c>
    </row>
    <row r="10664" spans="1:9">
      <c r="A10664" t="n">
        <v>82180</v>
      </c>
      <c r="B10664" s="52" t="n">
        <v>59</v>
      </c>
      <c r="C10664" s="7" t="n">
        <v>61490</v>
      </c>
      <c r="D10664" s="7" t="n">
        <v>1</v>
      </c>
      <c r="E10664" s="7" t="n">
        <v>0.150000005960464</v>
      </c>
      <c r="F10664" s="7" t="n">
        <v>0</v>
      </c>
    </row>
    <row r="10665" spans="1:9">
      <c r="A10665" t="s">
        <v>4</v>
      </c>
      <c r="B10665" s="4" t="s">
        <v>5</v>
      </c>
      <c r="C10665" s="4" t="s">
        <v>10</v>
      </c>
    </row>
    <row r="10666" spans="1:9">
      <c r="A10666" t="n">
        <v>82190</v>
      </c>
      <c r="B10666" s="32" t="n">
        <v>16</v>
      </c>
      <c r="C10666" s="7" t="n">
        <v>50</v>
      </c>
    </row>
    <row r="10667" spans="1:9">
      <c r="A10667" t="s">
        <v>4</v>
      </c>
      <c r="B10667" s="4" t="s">
        <v>5</v>
      </c>
      <c r="C10667" s="4" t="s">
        <v>10</v>
      </c>
      <c r="D10667" s="4" t="s">
        <v>13</v>
      </c>
      <c r="E10667" s="4" t="s">
        <v>24</v>
      </c>
      <c r="F10667" s="4" t="s">
        <v>10</v>
      </c>
    </row>
    <row r="10668" spans="1:9">
      <c r="A10668" t="n">
        <v>82193</v>
      </c>
      <c r="B10668" s="52" t="n">
        <v>59</v>
      </c>
      <c r="C10668" s="7" t="n">
        <v>61488</v>
      </c>
      <c r="D10668" s="7" t="n">
        <v>1</v>
      </c>
      <c r="E10668" s="7" t="n">
        <v>0.150000005960464</v>
      </c>
      <c r="F10668" s="7" t="n">
        <v>0</v>
      </c>
    </row>
    <row r="10669" spans="1:9">
      <c r="A10669" t="s">
        <v>4</v>
      </c>
      <c r="B10669" s="4" t="s">
        <v>5</v>
      </c>
      <c r="C10669" s="4" t="s">
        <v>10</v>
      </c>
    </row>
    <row r="10670" spans="1:9">
      <c r="A10670" t="n">
        <v>82203</v>
      </c>
      <c r="B10670" s="32" t="n">
        <v>16</v>
      </c>
      <c r="C10670" s="7" t="n">
        <v>50</v>
      </c>
    </row>
    <row r="10671" spans="1:9">
      <c r="A10671" t="s">
        <v>4</v>
      </c>
      <c r="B10671" s="4" t="s">
        <v>5</v>
      </c>
      <c r="C10671" s="4" t="s">
        <v>10</v>
      </c>
      <c r="D10671" s="4" t="s">
        <v>13</v>
      </c>
      <c r="E10671" s="4" t="s">
        <v>24</v>
      </c>
      <c r="F10671" s="4" t="s">
        <v>10</v>
      </c>
    </row>
    <row r="10672" spans="1:9">
      <c r="A10672" t="n">
        <v>82206</v>
      </c>
      <c r="B10672" s="52" t="n">
        <v>59</v>
      </c>
      <c r="C10672" s="7" t="n">
        <v>3</v>
      </c>
      <c r="D10672" s="7" t="n">
        <v>1</v>
      </c>
      <c r="E10672" s="7" t="n">
        <v>0.150000005960464</v>
      </c>
      <c r="F10672" s="7" t="n">
        <v>0</v>
      </c>
    </row>
    <row r="10673" spans="1:6">
      <c r="A10673" t="s">
        <v>4</v>
      </c>
      <c r="B10673" s="4" t="s">
        <v>5</v>
      </c>
      <c r="C10673" s="4" t="s">
        <v>10</v>
      </c>
      <c r="D10673" s="4" t="s">
        <v>13</v>
      </c>
      <c r="E10673" s="4" t="s">
        <v>24</v>
      </c>
      <c r="F10673" s="4" t="s">
        <v>10</v>
      </c>
    </row>
    <row r="10674" spans="1:6">
      <c r="A10674" t="n">
        <v>82216</v>
      </c>
      <c r="B10674" s="52" t="n">
        <v>59</v>
      </c>
      <c r="C10674" s="7" t="n">
        <v>6</v>
      </c>
      <c r="D10674" s="7" t="n">
        <v>1</v>
      </c>
      <c r="E10674" s="7" t="n">
        <v>0.150000005960464</v>
      </c>
      <c r="F10674" s="7" t="n">
        <v>0</v>
      </c>
    </row>
    <row r="10675" spans="1:6">
      <c r="A10675" t="s">
        <v>4</v>
      </c>
      <c r="B10675" s="4" t="s">
        <v>5</v>
      </c>
      <c r="C10675" s="4" t="s">
        <v>10</v>
      </c>
    </row>
    <row r="10676" spans="1:6">
      <c r="A10676" t="n">
        <v>82226</v>
      </c>
      <c r="B10676" s="32" t="n">
        <v>16</v>
      </c>
      <c r="C10676" s="7" t="n">
        <v>50</v>
      </c>
    </row>
    <row r="10677" spans="1:6">
      <c r="A10677" t="s">
        <v>4</v>
      </c>
      <c r="B10677" s="4" t="s">
        <v>5</v>
      </c>
      <c r="C10677" s="4" t="s">
        <v>10</v>
      </c>
      <c r="D10677" s="4" t="s">
        <v>13</v>
      </c>
      <c r="E10677" s="4" t="s">
        <v>24</v>
      </c>
      <c r="F10677" s="4" t="s">
        <v>10</v>
      </c>
    </row>
    <row r="10678" spans="1:6">
      <c r="A10678" t="n">
        <v>82229</v>
      </c>
      <c r="B10678" s="52" t="n">
        <v>59</v>
      </c>
      <c r="C10678" s="7" t="n">
        <v>11</v>
      </c>
      <c r="D10678" s="7" t="n">
        <v>1</v>
      </c>
      <c r="E10678" s="7" t="n">
        <v>0.150000005960464</v>
      </c>
      <c r="F10678" s="7" t="n">
        <v>0</v>
      </c>
    </row>
    <row r="10679" spans="1:6">
      <c r="A10679" t="s">
        <v>4</v>
      </c>
      <c r="B10679" s="4" t="s">
        <v>5</v>
      </c>
      <c r="C10679" s="4" t="s">
        <v>10</v>
      </c>
    </row>
    <row r="10680" spans="1:6">
      <c r="A10680" t="n">
        <v>82239</v>
      </c>
      <c r="B10680" s="32" t="n">
        <v>16</v>
      </c>
      <c r="C10680" s="7" t="n">
        <v>1300</v>
      </c>
    </row>
    <row r="10681" spans="1:6">
      <c r="A10681" t="s">
        <v>4</v>
      </c>
      <c r="B10681" s="4" t="s">
        <v>5</v>
      </c>
      <c r="C10681" s="4" t="s">
        <v>13</v>
      </c>
      <c r="D10681" s="4" t="s">
        <v>10</v>
      </c>
      <c r="E10681" s="4" t="s">
        <v>6</v>
      </c>
    </row>
    <row r="10682" spans="1:6">
      <c r="A10682" t="n">
        <v>82242</v>
      </c>
      <c r="B10682" s="48" t="n">
        <v>51</v>
      </c>
      <c r="C10682" s="7" t="n">
        <v>4</v>
      </c>
      <c r="D10682" s="7" t="n">
        <v>3</v>
      </c>
      <c r="E10682" s="7" t="s">
        <v>80</v>
      </c>
    </row>
    <row r="10683" spans="1:6">
      <c r="A10683" t="s">
        <v>4</v>
      </c>
      <c r="B10683" s="4" t="s">
        <v>5</v>
      </c>
      <c r="C10683" s="4" t="s">
        <v>10</v>
      </c>
    </row>
    <row r="10684" spans="1:6">
      <c r="A10684" t="n">
        <v>82256</v>
      </c>
      <c r="B10684" s="32" t="n">
        <v>16</v>
      </c>
      <c r="C10684" s="7" t="n">
        <v>0</v>
      </c>
    </row>
    <row r="10685" spans="1:6">
      <c r="A10685" t="s">
        <v>4</v>
      </c>
      <c r="B10685" s="4" t="s">
        <v>5</v>
      </c>
      <c r="C10685" s="4" t="s">
        <v>10</v>
      </c>
      <c r="D10685" s="4" t="s">
        <v>13</v>
      </c>
      <c r="E10685" s="4" t="s">
        <v>9</v>
      </c>
      <c r="F10685" s="4" t="s">
        <v>81</v>
      </c>
      <c r="G10685" s="4" t="s">
        <v>13</v>
      </c>
      <c r="H10685" s="4" t="s">
        <v>13</v>
      </c>
    </row>
    <row r="10686" spans="1:6">
      <c r="A10686" t="n">
        <v>82259</v>
      </c>
      <c r="B10686" s="49" t="n">
        <v>26</v>
      </c>
      <c r="C10686" s="7" t="n">
        <v>3</v>
      </c>
      <c r="D10686" s="7" t="n">
        <v>17</v>
      </c>
      <c r="E10686" s="7" t="n">
        <v>61841</v>
      </c>
      <c r="F10686" s="7" t="s">
        <v>683</v>
      </c>
      <c r="G10686" s="7" t="n">
        <v>2</v>
      </c>
      <c r="H10686" s="7" t="n">
        <v>0</v>
      </c>
    </row>
    <row r="10687" spans="1:6">
      <c r="A10687" t="s">
        <v>4</v>
      </c>
      <c r="B10687" s="4" t="s">
        <v>5</v>
      </c>
    </row>
    <row r="10688" spans="1:6">
      <c r="A10688" t="n">
        <v>82298</v>
      </c>
      <c r="B10688" s="50" t="n">
        <v>28</v>
      </c>
    </row>
    <row r="10689" spans="1:8">
      <c r="A10689" t="s">
        <v>4</v>
      </c>
      <c r="B10689" s="4" t="s">
        <v>5</v>
      </c>
      <c r="C10689" s="4" t="s">
        <v>13</v>
      </c>
      <c r="D10689" s="4" t="s">
        <v>10</v>
      </c>
      <c r="E10689" s="4" t="s">
        <v>6</v>
      </c>
    </row>
    <row r="10690" spans="1:8">
      <c r="A10690" t="n">
        <v>82299</v>
      </c>
      <c r="B10690" s="48" t="n">
        <v>51</v>
      </c>
      <c r="C10690" s="7" t="n">
        <v>4</v>
      </c>
      <c r="D10690" s="7" t="n">
        <v>11</v>
      </c>
      <c r="E10690" s="7" t="s">
        <v>89</v>
      </c>
    </row>
    <row r="10691" spans="1:8">
      <c r="A10691" t="s">
        <v>4</v>
      </c>
      <c r="B10691" s="4" t="s">
        <v>5</v>
      </c>
      <c r="C10691" s="4" t="s">
        <v>10</v>
      </c>
    </row>
    <row r="10692" spans="1:8">
      <c r="A10692" t="n">
        <v>82312</v>
      </c>
      <c r="B10692" s="32" t="n">
        <v>16</v>
      </c>
      <c r="C10692" s="7" t="n">
        <v>0</v>
      </c>
    </row>
    <row r="10693" spans="1:8">
      <c r="A10693" t="s">
        <v>4</v>
      </c>
      <c r="B10693" s="4" t="s">
        <v>5</v>
      </c>
      <c r="C10693" s="4" t="s">
        <v>10</v>
      </c>
      <c r="D10693" s="4" t="s">
        <v>13</v>
      </c>
      <c r="E10693" s="4" t="s">
        <v>9</v>
      </c>
      <c r="F10693" s="4" t="s">
        <v>81</v>
      </c>
      <c r="G10693" s="4" t="s">
        <v>13</v>
      </c>
      <c r="H10693" s="4" t="s">
        <v>13</v>
      </c>
    </row>
    <row r="10694" spans="1:8">
      <c r="A10694" t="n">
        <v>82315</v>
      </c>
      <c r="B10694" s="49" t="n">
        <v>26</v>
      </c>
      <c r="C10694" s="7" t="n">
        <v>11</v>
      </c>
      <c r="D10694" s="7" t="n">
        <v>17</v>
      </c>
      <c r="E10694" s="7" t="n">
        <v>61842</v>
      </c>
      <c r="F10694" s="7" t="s">
        <v>684</v>
      </c>
      <c r="G10694" s="7" t="n">
        <v>2</v>
      </c>
      <c r="H10694" s="7" t="n">
        <v>0</v>
      </c>
    </row>
    <row r="10695" spans="1:8">
      <c r="A10695" t="s">
        <v>4</v>
      </c>
      <c r="B10695" s="4" t="s">
        <v>5</v>
      </c>
    </row>
    <row r="10696" spans="1:8">
      <c r="A10696" t="n">
        <v>82352</v>
      </c>
      <c r="B10696" s="50" t="n">
        <v>28</v>
      </c>
    </row>
    <row r="10697" spans="1:8">
      <c r="A10697" t="s">
        <v>4</v>
      </c>
      <c r="B10697" s="4" t="s">
        <v>5</v>
      </c>
      <c r="C10697" s="4" t="s">
        <v>10</v>
      </c>
      <c r="D10697" s="4" t="s">
        <v>13</v>
      </c>
    </row>
    <row r="10698" spans="1:8">
      <c r="A10698" t="n">
        <v>82353</v>
      </c>
      <c r="B10698" s="51" t="n">
        <v>89</v>
      </c>
      <c r="C10698" s="7" t="n">
        <v>65533</v>
      </c>
      <c r="D10698" s="7" t="n">
        <v>1</v>
      </c>
    </row>
    <row r="10699" spans="1:8">
      <c r="A10699" t="s">
        <v>4</v>
      </c>
      <c r="B10699" s="4" t="s">
        <v>5</v>
      </c>
      <c r="C10699" s="4" t="s">
        <v>13</v>
      </c>
      <c r="D10699" s="4" t="s">
        <v>10</v>
      </c>
    </row>
    <row r="10700" spans="1:8">
      <c r="A10700" t="n">
        <v>82357</v>
      </c>
      <c r="B10700" s="39" t="n">
        <v>45</v>
      </c>
      <c r="C10700" s="7" t="n">
        <v>7</v>
      </c>
      <c r="D10700" s="7" t="n">
        <v>255</v>
      </c>
    </row>
    <row r="10701" spans="1:8">
      <c r="A10701" t="s">
        <v>4</v>
      </c>
      <c r="B10701" s="4" t="s">
        <v>5</v>
      </c>
      <c r="C10701" s="4" t="s">
        <v>10</v>
      </c>
      <c r="D10701" s="4" t="s">
        <v>10</v>
      </c>
      <c r="E10701" s="4" t="s">
        <v>24</v>
      </c>
      <c r="F10701" s="4" t="s">
        <v>24</v>
      </c>
      <c r="G10701" s="4" t="s">
        <v>24</v>
      </c>
      <c r="H10701" s="4" t="s">
        <v>24</v>
      </c>
      <c r="I10701" s="4" t="s">
        <v>13</v>
      </c>
      <c r="J10701" s="4" t="s">
        <v>10</v>
      </c>
    </row>
    <row r="10702" spans="1:8">
      <c r="A10702" t="n">
        <v>82361</v>
      </c>
      <c r="B10702" s="71" t="n">
        <v>55</v>
      </c>
      <c r="C10702" s="7" t="n">
        <v>61489</v>
      </c>
      <c r="D10702" s="7" t="n">
        <v>65533</v>
      </c>
      <c r="E10702" s="7" t="n">
        <v>-1.66999995708466</v>
      </c>
      <c r="F10702" s="7" t="n">
        <v>13.210000038147</v>
      </c>
      <c r="G10702" s="7" t="n">
        <v>-184.199996948242</v>
      </c>
      <c r="H10702" s="7" t="n">
        <v>2.79999995231628</v>
      </c>
      <c r="I10702" s="7" t="n">
        <v>2</v>
      </c>
      <c r="J10702" s="7" t="n">
        <v>0</v>
      </c>
    </row>
    <row r="10703" spans="1:8">
      <c r="A10703" t="s">
        <v>4</v>
      </c>
      <c r="B10703" s="4" t="s">
        <v>5</v>
      </c>
      <c r="C10703" s="4" t="s">
        <v>10</v>
      </c>
    </row>
    <row r="10704" spans="1:8">
      <c r="A10704" t="n">
        <v>82385</v>
      </c>
      <c r="B10704" s="32" t="n">
        <v>16</v>
      </c>
      <c r="C10704" s="7" t="n">
        <v>100</v>
      </c>
    </row>
    <row r="10705" spans="1:10">
      <c r="A10705" t="s">
        <v>4</v>
      </c>
      <c r="B10705" s="4" t="s">
        <v>5</v>
      </c>
      <c r="C10705" s="4" t="s">
        <v>10</v>
      </c>
      <c r="D10705" s="4" t="s">
        <v>10</v>
      </c>
      <c r="E10705" s="4" t="s">
        <v>24</v>
      </c>
      <c r="F10705" s="4" t="s">
        <v>24</v>
      </c>
      <c r="G10705" s="4" t="s">
        <v>24</v>
      </c>
      <c r="H10705" s="4" t="s">
        <v>24</v>
      </c>
      <c r="I10705" s="4" t="s">
        <v>13</v>
      </c>
      <c r="J10705" s="4" t="s">
        <v>10</v>
      </c>
    </row>
    <row r="10706" spans="1:10">
      <c r="A10706" t="n">
        <v>82388</v>
      </c>
      <c r="B10706" s="71" t="n">
        <v>55</v>
      </c>
      <c r="C10706" s="7" t="n">
        <v>61490</v>
      </c>
      <c r="D10706" s="7" t="n">
        <v>65533</v>
      </c>
      <c r="E10706" s="7" t="n">
        <v>-0.75</v>
      </c>
      <c r="F10706" s="7" t="n">
        <v>13.210000038147</v>
      </c>
      <c r="G10706" s="7" t="n">
        <v>-182.539993286133</v>
      </c>
      <c r="H10706" s="7" t="n">
        <v>2.79999995231628</v>
      </c>
      <c r="I10706" s="7" t="n">
        <v>2</v>
      </c>
      <c r="J10706" s="7" t="n">
        <v>0</v>
      </c>
    </row>
    <row r="10707" spans="1:10">
      <c r="A10707" t="s">
        <v>4</v>
      </c>
      <c r="B10707" s="4" t="s">
        <v>5</v>
      </c>
      <c r="C10707" s="4" t="s">
        <v>13</v>
      </c>
      <c r="D10707" s="4" t="s">
        <v>10</v>
      </c>
      <c r="E10707" s="4" t="s">
        <v>13</v>
      </c>
    </row>
    <row r="10708" spans="1:10">
      <c r="A10708" t="n">
        <v>82412</v>
      </c>
      <c r="B10708" s="66" t="n">
        <v>39</v>
      </c>
      <c r="C10708" s="7" t="n">
        <v>14</v>
      </c>
      <c r="D10708" s="7" t="n">
        <v>65533</v>
      </c>
      <c r="E10708" s="7" t="n">
        <v>103</v>
      </c>
    </row>
    <row r="10709" spans="1:10">
      <c r="A10709" t="s">
        <v>4</v>
      </c>
      <c r="B10709" s="4" t="s">
        <v>5</v>
      </c>
      <c r="C10709" s="4" t="s">
        <v>10</v>
      </c>
    </row>
    <row r="10710" spans="1:10">
      <c r="A10710" t="n">
        <v>82417</v>
      </c>
      <c r="B10710" s="32" t="n">
        <v>16</v>
      </c>
      <c r="C10710" s="7" t="n">
        <v>100</v>
      </c>
    </row>
    <row r="10711" spans="1:10">
      <c r="A10711" t="s">
        <v>4</v>
      </c>
      <c r="B10711" s="4" t="s">
        <v>5</v>
      </c>
      <c r="C10711" s="4" t="s">
        <v>10</v>
      </c>
      <c r="D10711" s="4" t="s">
        <v>10</v>
      </c>
      <c r="E10711" s="4" t="s">
        <v>24</v>
      </c>
      <c r="F10711" s="4" t="s">
        <v>24</v>
      </c>
      <c r="G10711" s="4" t="s">
        <v>24</v>
      </c>
      <c r="H10711" s="4" t="s">
        <v>24</v>
      </c>
      <c r="I10711" s="4" t="s">
        <v>13</v>
      </c>
      <c r="J10711" s="4" t="s">
        <v>10</v>
      </c>
    </row>
    <row r="10712" spans="1:10">
      <c r="A10712" t="n">
        <v>82420</v>
      </c>
      <c r="B10712" s="71" t="n">
        <v>55</v>
      </c>
      <c r="C10712" s="7" t="n">
        <v>3</v>
      </c>
      <c r="D10712" s="7" t="n">
        <v>65533</v>
      </c>
      <c r="E10712" s="7" t="n">
        <v>-1.00999999046326</v>
      </c>
      <c r="F10712" s="7" t="n">
        <v>13.210000038147</v>
      </c>
      <c r="G10712" s="7" t="n">
        <v>-186.119995117188</v>
      </c>
      <c r="H10712" s="7" t="n">
        <v>2.79999995231628</v>
      </c>
      <c r="I10712" s="7" t="n">
        <v>2</v>
      </c>
      <c r="J10712" s="7" t="n">
        <v>0</v>
      </c>
    </row>
    <row r="10713" spans="1:10">
      <c r="A10713" t="s">
        <v>4</v>
      </c>
      <c r="B10713" s="4" t="s">
        <v>5</v>
      </c>
      <c r="C10713" s="4" t="s">
        <v>10</v>
      </c>
    </row>
    <row r="10714" spans="1:10">
      <c r="A10714" t="n">
        <v>82444</v>
      </c>
      <c r="B10714" s="32" t="n">
        <v>16</v>
      </c>
      <c r="C10714" s="7" t="n">
        <v>100</v>
      </c>
    </row>
    <row r="10715" spans="1:10">
      <c r="A10715" t="s">
        <v>4</v>
      </c>
      <c r="B10715" s="4" t="s">
        <v>5</v>
      </c>
      <c r="C10715" s="4" t="s">
        <v>10</v>
      </c>
      <c r="D10715" s="4" t="s">
        <v>10</v>
      </c>
      <c r="E10715" s="4" t="s">
        <v>24</v>
      </c>
      <c r="F10715" s="4" t="s">
        <v>24</v>
      </c>
      <c r="G10715" s="4" t="s">
        <v>24</v>
      </c>
      <c r="H10715" s="4" t="s">
        <v>24</v>
      </c>
      <c r="I10715" s="4" t="s">
        <v>13</v>
      </c>
      <c r="J10715" s="4" t="s">
        <v>10</v>
      </c>
    </row>
    <row r="10716" spans="1:10">
      <c r="A10716" t="n">
        <v>82447</v>
      </c>
      <c r="B10716" s="71" t="n">
        <v>55</v>
      </c>
      <c r="C10716" s="7" t="n">
        <v>11</v>
      </c>
      <c r="D10716" s="7" t="n">
        <v>65533</v>
      </c>
      <c r="E10716" s="7" t="n">
        <v>0.360000014305115</v>
      </c>
      <c r="F10716" s="7" t="n">
        <v>13.210000038147</v>
      </c>
      <c r="G10716" s="7" t="n">
        <v>-187.720001220703</v>
      </c>
      <c r="H10716" s="7" t="n">
        <v>2.79999995231628</v>
      </c>
      <c r="I10716" s="7" t="n">
        <v>2</v>
      </c>
      <c r="J10716" s="7" t="n">
        <v>0</v>
      </c>
    </row>
    <row r="10717" spans="1:10">
      <c r="A10717" t="s">
        <v>4</v>
      </c>
      <c r="B10717" s="4" t="s">
        <v>5</v>
      </c>
      <c r="C10717" s="4" t="s">
        <v>10</v>
      </c>
    </row>
    <row r="10718" spans="1:10">
      <c r="A10718" t="n">
        <v>82471</v>
      </c>
      <c r="B10718" s="32" t="n">
        <v>16</v>
      </c>
      <c r="C10718" s="7" t="n">
        <v>300</v>
      </c>
    </row>
    <row r="10719" spans="1:10">
      <c r="A10719" t="s">
        <v>4</v>
      </c>
      <c r="B10719" s="4" t="s">
        <v>5</v>
      </c>
      <c r="C10719" s="4" t="s">
        <v>10</v>
      </c>
      <c r="D10719" s="4" t="s">
        <v>13</v>
      </c>
    </row>
    <row r="10720" spans="1:10">
      <c r="A10720" t="n">
        <v>82474</v>
      </c>
      <c r="B10720" s="69" t="n">
        <v>96</v>
      </c>
      <c r="C10720" s="7" t="n">
        <v>61488</v>
      </c>
      <c r="D10720" s="7" t="n">
        <v>1</v>
      </c>
    </row>
    <row r="10721" spans="1:10">
      <c r="A10721" t="s">
        <v>4</v>
      </c>
      <c r="B10721" s="4" t="s">
        <v>5</v>
      </c>
      <c r="C10721" s="4" t="s">
        <v>10</v>
      </c>
      <c r="D10721" s="4" t="s">
        <v>13</v>
      </c>
      <c r="E10721" s="4" t="s">
        <v>24</v>
      </c>
      <c r="F10721" s="4" t="s">
        <v>24</v>
      </c>
      <c r="G10721" s="4" t="s">
        <v>24</v>
      </c>
    </row>
    <row r="10722" spans="1:10">
      <c r="A10722" t="n">
        <v>82478</v>
      </c>
      <c r="B10722" s="69" t="n">
        <v>96</v>
      </c>
      <c r="C10722" s="7" t="n">
        <v>61488</v>
      </c>
      <c r="D10722" s="7" t="n">
        <v>2</v>
      </c>
      <c r="E10722" s="7" t="n">
        <v>5.57999992370605</v>
      </c>
      <c r="F10722" s="7" t="n">
        <v>13.210000038147</v>
      </c>
      <c r="G10722" s="7" t="n">
        <v>-187.149993896484</v>
      </c>
    </row>
    <row r="10723" spans="1:10">
      <c r="A10723" t="s">
        <v>4</v>
      </c>
      <c r="B10723" s="4" t="s">
        <v>5</v>
      </c>
      <c r="C10723" s="4" t="s">
        <v>10</v>
      </c>
      <c r="D10723" s="4" t="s">
        <v>13</v>
      </c>
      <c r="E10723" s="4" t="s">
        <v>24</v>
      </c>
      <c r="F10723" s="4" t="s">
        <v>24</v>
      </c>
      <c r="G10723" s="4" t="s">
        <v>24</v>
      </c>
    </row>
    <row r="10724" spans="1:10">
      <c r="A10724" t="n">
        <v>82494</v>
      </c>
      <c r="B10724" s="69" t="n">
        <v>96</v>
      </c>
      <c r="C10724" s="7" t="n">
        <v>61488</v>
      </c>
      <c r="D10724" s="7" t="n">
        <v>2</v>
      </c>
      <c r="E10724" s="7" t="n">
        <v>0.75</v>
      </c>
      <c r="F10724" s="7" t="n">
        <v>13.210000038147</v>
      </c>
      <c r="G10724" s="7" t="n">
        <v>-184.080001831055</v>
      </c>
    </row>
    <row r="10725" spans="1:10">
      <c r="A10725" t="s">
        <v>4</v>
      </c>
      <c r="B10725" s="4" t="s">
        <v>5</v>
      </c>
      <c r="C10725" s="4" t="s">
        <v>10</v>
      </c>
      <c r="D10725" s="4" t="s">
        <v>13</v>
      </c>
      <c r="E10725" s="4" t="s">
        <v>9</v>
      </c>
      <c r="F10725" s="4" t="s">
        <v>13</v>
      </c>
      <c r="G10725" s="4" t="s">
        <v>10</v>
      </c>
    </row>
    <row r="10726" spans="1:10">
      <c r="A10726" t="n">
        <v>82510</v>
      </c>
      <c r="B10726" s="69" t="n">
        <v>96</v>
      </c>
      <c r="C10726" s="7" t="n">
        <v>61488</v>
      </c>
      <c r="D10726" s="7" t="n">
        <v>0</v>
      </c>
      <c r="E10726" s="7" t="n">
        <v>1077097267</v>
      </c>
      <c r="F10726" s="7" t="n">
        <v>2</v>
      </c>
      <c r="G10726" s="7" t="n">
        <v>0</v>
      </c>
    </row>
    <row r="10727" spans="1:10">
      <c r="A10727" t="s">
        <v>4</v>
      </c>
      <c r="B10727" s="4" t="s">
        <v>5</v>
      </c>
      <c r="C10727" s="4" t="s">
        <v>10</v>
      </c>
      <c r="D10727" s="4" t="s">
        <v>10</v>
      </c>
      <c r="E10727" s="4" t="s">
        <v>24</v>
      </c>
      <c r="F10727" s="4" t="s">
        <v>24</v>
      </c>
      <c r="G10727" s="4" t="s">
        <v>24</v>
      </c>
      <c r="H10727" s="4" t="s">
        <v>24</v>
      </c>
      <c r="I10727" s="4" t="s">
        <v>13</v>
      </c>
      <c r="J10727" s="4" t="s">
        <v>10</v>
      </c>
    </row>
    <row r="10728" spans="1:10">
      <c r="A10728" t="n">
        <v>82521</v>
      </c>
      <c r="B10728" s="71" t="n">
        <v>55</v>
      </c>
      <c r="C10728" s="7" t="n">
        <v>5</v>
      </c>
      <c r="D10728" s="7" t="n">
        <v>65533</v>
      </c>
      <c r="E10728" s="7" t="n">
        <v>-0.259999990463257</v>
      </c>
      <c r="F10728" s="7" t="n">
        <v>13.210000038147</v>
      </c>
      <c r="G10728" s="7" t="n">
        <v>-184.610000610352</v>
      </c>
      <c r="H10728" s="7" t="n">
        <v>2.79999995231628</v>
      </c>
      <c r="I10728" s="7" t="n">
        <v>2</v>
      </c>
      <c r="J10728" s="7" t="n">
        <v>0</v>
      </c>
    </row>
    <row r="10729" spans="1:10">
      <c r="A10729" t="s">
        <v>4</v>
      </c>
      <c r="B10729" s="4" t="s">
        <v>5</v>
      </c>
      <c r="C10729" s="4" t="s">
        <v>10</v>
      </c>
    </row>
    <row r="10730" spans="1:10">
      <c r="A10730" t="n">
        <v>82545</v>
      </c>
      <c r="B10730" s="32" t="n">
        <v>16</v>
      </c>
      <c r="C10730" s="7" t="n">
        <v>500</v>
      </c>
    </row>
    <row r="10731" spans="1:10">
      <c r="A10731" t="s">
        <v>4</v>
      </c>
      <c r="B10731" s="4" t="s">
        <v>5</v>
      </c>
      <c r="C10731" s="4" t="s">
        <v>13</v>
      </c>
      <c r="D10731" s="4" t="s">
        <v>10</v>
      </c>
      <c r="E10731" s="4" t="s">
        <v>24</v>
      </c>
    </row>
    <row r="10732" spans="1:10">
      <c r="A10732" t="n">
        <v>82548</v>
      </c>
      <c r="B10732" s="22" t="n">
        <v>58</v>
      </c>
      <c r="C10732" s="7" t="n">
        <v>101</v>
      </c>
      <c r="D10732" s="7" t="n">
        <v>500</v>
      </c>
      <c r="E10732" s="7" t="n">
        <v>1</v>
      </c>
    </row>
    <row r="10733" spans="1:10">
      <c r="A10733" t="s">
        <v>4</v>
      </c>
      <c r="B10733" s="4" t="s">
        <v>5</v>
      </c>
      <c r="C10733" s="4" t="s">
        <v>13</v>
      </c>
      <c r="D10733" s="4" t="s">
        <v>10</v>
      </c>
    </row>
    <row r="10734" spans="1:10">
      <c r="A10734" t="n">
        <v>82556</v>
      </c>
      <c r="B10734" s="22" t="n">
        <v>58</v>
      </c>
      <c r="C10734" s="7" t="n">
        <v>254</v>
      </c>
      <c r="D10734" s="7" t="n">
        <v>0</v>
      </c>
    </row>
    <row r="10735" spans="1:10">
      <c r="A10735" t="s">
        <v>4</v>
      </c>
      <c r="B10735" s="4" t="s">
        <v>5</v>
      </c>
      <c r="C10735" s="4" t="s">
        <v>13</v>
      </c>
      <c r="D10735" s="4" t="s">
        <v>13</v>
      </c>
      <c r="E10735" s="4" t="s">
        <v>24</v>
      </c>
      <c r="F10735" s="4" t="s">
        <v>24</v>
      </c>
      <c r="G10735" s="4" t="s">
        <v>24</v>
      </c>
      <c r="H10735" s="4" t="s">
        <v>10</v>
      </c>
    </row>
    <row r="10736" spans="1:10">
      <c r="A10736" t="n">
        <v>82560</v>
      </c>
      <c r="B10736" s="39" t="n">
        <v>45</v>
      </c>
      <c r="C10736" s="7" t="n">
        <v>2</v>
      </c>
      <c r="D10736" s="7" t="n">
        <v>3</v>
      </c>
      <c r="E10736" s="7" t="n">
        <v>9.94999980926514</v>
      </c>
      <c r="F10736" s="7" t="n">
        <v>9.63000011444092</v>
      </c>
      <c r="G10736" s="7" t="n">
        <v>-194.25</v>
      </c>
      <c r="H10736" s="7" t="n">
        <v>0</v>
      </c>
    </row>
    <row r="10737" spans="1:10">
      <c r="A10737" t="s">
        <v>4</v>
      </c>
      <c r="B10737" s="4" t="s">
        <v>5</v>
      </c>
      <c r="C10737" s="4" t="s">
        <v>13</v>
      </c>
      <c r="D10737" s="4" t="s">
        <v>13</v>
      </c>
      <c r="E10737" s="4" t="s">
        <v>24</v>
      </c>
      <c r="F10737" s="4" t="s">
        <v>24</v>
      </c>
      <c r="G10737" s="4" t="s">
        <v>24</v>
      </c>
      <c r="H10737" s="4" t="s">
        <v>10</v>
      </c>
      <c r="I10737" s="4" t="s">
        <v>13</v>
      </c>
    </row>
    <row r="10738" spans="1:10">
      <c r="A10738" t="n">
        <v>82577</v>
      </c>
      <c r="B10738" s="39" t="n">
        <v>45</v>
      </c>
      <c r="C10738" s="7" t="n">
        <v>4</v>
      </c>
      <c r="D10738" s="7" t="n">
        <v>3</v>
      </c>
      <c r="E10738" s="7" t="n">
        <v>347.25</v>
      </c>
      <c r="F10738" s="7" t="n">
        <v>115.870002746582</v>
      </c>
      <c r="G10738" s="7" t="n">
        <v>352</v>
      </c>
      <c r="H10738" s="7" t="n">
        <v>0</v>
      </c>
      <c r="I10738" s="7" t="n">
        <v>1</v>
      </c>
    </row>
    <row r="10739" spans="1:10">
      <c r="A10739" t="s">
        <v>4</v>
      </c>
      <c r="B10739" s="4" t="s">
        <v>5</v>
      </c>
      <c r="C10739" s="4" t="s">
        <v>13</v>
      </c>
      <c r="D10739" s="4" t="s">
        <v>13</v>
      </c>
      <c r="E10739" s="4" t="s">
        <v>24</v>
      </c>
      <c r="F10739" s="4" t="s">
        <v>10</v>
      </c>
    </row>
    <row r="10740" spans="1:10">
      <c r="A10740" t="n">
        <v>82595</v>
      </c>
      <c r="B10740" s="39" t="n">
        <v>45</v>
      </c>
      <c r="C10740" s="7" t="n">
        <v>5</v>
      </c>
      <c r="D10740" s="7" t="n">
        <v>3</v>
      </c>
      <c r="E10740" s="7" t="n">
        <v>10.3999996185303</v>
      </c>
      <c r="F10740" s="7" t="n">
        <v>0</v>
      </c>
    </row>
    <row r="10741" spans="1:10">
      <c r="A10741" t="s">
        <v>4</v>
      </c>
      <c r="B10741" s="4" t="s">
        <v>5</v>
      </c>
      <c r="C10741" s="4" t="s">
        <v>13</v>
      </c>
      <c r="D10741" s="4" t="s">
        <v>13</v>
      </c>
      <c r="E10741" s="4" t="s">
        <v>24</v>
      </c>
      <c r="F10741" s="4" t="s">
        <v>10</v>
      </c>
    </row>
    <row r="10742" spans="1:10">
      <c r="A10742" t="n">
        <v>82604</v>
      </c>
      <c r="B10742" s="39" t="n">
        <v>45</v>
      </c>
      <c r="C10742" s="7" t="n">
        <v>11</v>
      </c>
      <c r="D10742" s="7" t="n">
        <v>3</v>
      </c>
      <c r="E10742" s="7" t="n">
        <v>38.7999992370605</v>
      </c>
      <c r="F10742" s="7" t="n">
        <v>0</v>
      </c>
    </row>
    <row r="10743" spans="1:10">
      <c r="A10743" t="s">
        <v>4</v>
      </c>
      <c r="B10743" s="4" t="s">
        <v>5</v>
      </c>
      <c r="C10743" s="4" t="s">
        <v>13</v>
      </c>
      <c r="D10743" s="4" t="s">
        <v>13</v>
      </c>
      <c r="E10743" s="4" t="s">
        <v>24</v>
      </c>
      <c r="F10743" s="4" t="s">
        <v>24</v>
      </c>
      <c r="G10743" s="4" t="s">
        <v>24</v>
      </c>
      <c r="H10743" s="4" t="s">
        <v>10</v>
      </c>
      <c r="I10743" s="4" t="s">
        <v>13</v>
      </c>
    </row>
    <row r="10744" spans="1:10">
      <c r="A10744" t="n">
        <v>82613</v>
      </c>
      <c r="B10744" s="39" t="n">
        <v>45</v>
      </c>
      <c r="C10744" s="7" t="n">
        <v>4</v>
      </c>
      <c r="D10744" s="7" t="n">
        <v>3</v>
      </c>
      <c r="E10744" s="7" t="n">
        <v>346.269989013672</v>
      </c>
      <c r="F10744" s="7" t="n">
        <v>115.870002746582</v>
      </c>
      <c r="G10744" s="7" t="n">
        <v>352</v>
      </c>
      <c r="H10744" s="7" t="n">
        <v>3000</v>
      </c>
      <c r="I10744" s="7" t="n">
        <v>1</v>
      </c>
    </row>
    <row r="10745" spans="1:10">
      <c r="A10745" t="s">
        <v>4</v>
      </c>
      <c r="B10745" s="4" t="s">
        <v>5</v>
      </c>
      <c r="C10745" s="4" t="s">
        <v>10</v>
      </c>
      <c r="D10745" s="4" t="s">
        <v>24</v>
      </c>
      <c r="E10745" s="4" t="s">
        <v>24</v>
      </c>
      <c r="F10745" s="4" t="s">
        <v>24</v>
      </c>
      <c r="G10745" s="4" t="s">
        <v>24</v>
      </c>
    </row>
    <row r="10746" spans="1:10">
      <c r="A10746" t="n">
        <v>82631</v>
      </c>
      <c r="B10746" s="37" t="n">
        <v>46</v>
      </c>
      <c r="C10746" s="7" t="n">
        <v>6</v>
      </c>
      <c r="D10746" s="7" t="n">
        <v>7.76000022888184</v>
      </c>
      <c r="E10746" s="7" t="n">
        <v>13.1599998474121</v>
      </c>
      <c r="F10746" s="7" t="n">
        <v>-188.570007324219</v>
      </c>
      <c r="G10746" s="7" t="n">
        <v>256.399993896484</v>
      </c>
    </row>
    <row r="10747" spans="1:10">
      <c r="A10747" t="s">
        <v>4</v>
      </c>
      <c r="B10747" s="4" t="s">
        <v>5</v>
      </c>
      <c r="C10747" s="4" t="s">
        <v>10</v>
      </c>
      <c r="D10747" s="4" t="s">
        <v>10</v>
      </c>
      <c r="E10747" s="4" t="s">
        <v>10</v>
      </c>
    </row>
    <row r="10748" spans="1:10">
      <c r="A10748" t="n">
        <v>82650</v>
      </c>
      <c r="B10748" s="45" t="n">
        <v>61</v>
      </c>
      <c r="C10748" s="7" t="n">
        <v>7014</v>
      </c>
      <c r="D10748" s="7" t="n">
        <v>6</v>
      </c>
      <c r="E10748" s="7" t="n">
        <v>0</v>
      </c>
    </row>
    <row r="10749" spans="1:10">
      <c r="A10749" t="s">
        <v>4</v>
      </c>
      <c r="B10749" s="4" t="s">
        <v>5</v>
      </c>
      <c r="C10749" s="4" t="s">
        <v>10</v>
      </c>
      <c r="D10749" s="4" t="s">
        <v>10</v>
      </c>
      <c r="E10749" s="4" t="s">
        <v>10</v>
      </c>
    </row>
    <row r="10750" spans="1:10">
      <c r="A10750" t="n">
        <v>82657</v>
      </c>
      <c r="B10750" s="45" t="n">
        <v>61</v>
      </c>
      <c r="C10750" s="7" t="n">
        <v>5259</v>
      </c>
      <c r="D10750" s="7" t="n">
        <v>6</v>
      </c>
      <c r="E10750" s="7" t="n">
        <v>0</v>
      </c>
    </row>
    <row r="10751" spans="1:10">
      <c r="A10751" t="s">
        <v>4</v>
      </c>
      <c r="B10751" s="4" t="s">
        <v>5</v>
      </c>
      <c r="C10751" s="4" t="s">
        <v>13</v>
      </c>
      <c r="D10751" s="4" t="s">
        <v>10</v>
      </c>
    </row>
    <row r="10752" spans="1:10">
      <c r="A10752" t="n">
        <v>82664</v>
      </c>
      <c r="B10752" s="22" t="n">
        <v>58</v>
      </c>
      <c r="C10752" s="7" t="n">
        <v>255</v>
      </c>
      <c r="D10752" s="7" t="n">
        <v>0</v>
      </c>
    </row>
    <row r="10753" spans="1:9">
      <c r="A10753" t="s">
        <v>4</v>
      </c>
      <c r="B10753" s="4" t="s">
        <v>5</v>
      </c>
      <c r="C10753" s="4" t="s">
        <v>10</v>
      </c>
    </row>
    <row r="10754" spans="1:9">
      <c r="A10754" t="n">
        <v>82668</v>
      </c>
      <c r="B10754" s="32" t="n">
        <v>16</v>
      </c>
      <c r="C10754" s="7" t="n">
        <v>1000</v>
      </c>
    </row>
    <row r="10755" spans="1:9">
      <c r="A10755" t="s">
        <v>4</v>
      </c>
      <c r="B10755" s="4" t="s">
        <v>5</v>
      </c>
      <c r="C10755" s="4" t="s">
        <v>10</v>
      </c>
      <c r="D10755" s="4" t="s">
        <v>13</v>
      </c>
      <c r="E10755" s="4" t="s">
        <v>6</v>
      </c>
      <c r="F10755" s="4" t="s">
        <v>24</v>
      </c>
      <c r="G10755" s="4" t="s">
        <v>24</v>
      </c>
      <c r="H10755" s="4" t="s">
        <v>24</v>
      </c>
    </row>
    <row r="10756" spans="1:9">
      <c r="A10756" t="n">
        <v>82671</v>
      </c>
      <c r="B10756" s="55" t="n">
        <v>48</v>
      </c>
      <c r="C10756" s="7" t="n">
        <v>7014</v>
      </c>
      <c r="D10756" s="7" t="n">
        <v>0</v>
      </c>
      <c r="E10756" s="7" t="s">
        <v>68</v>
      </c>
      <c r="F10756" s="7" t="n">
        <v>-1</v>
      </c>
      <c r="G10756" s="7" t="n">
        <v>1</v>
      </c>
      <c r="H10756" s="7" t="n">
        <v>0</v>
      </c>
    </row>
    <row r="10757" spans="1:9">
      <c r="A10757" t="s">
        <v>4</v>
      </c>
      <c r="B10757" s="4" t="s">
        <v>5</v>
      </c>
      <c r="C10757" s="4" t="s">
        <v>10</v>
      </c>
    </row>
    <row r="10758" spans="1:9">
      <c r="A10758" t="n">
        <v>82696</v>
      </c>
      <c r="B10758" s="32" t="n">
        <v>16</v>
      </c>
      <c r="C10758" s="7" t="n">
        <v>500</v>
      </c>
    </row>
    <row r="10759" spans="1:9">
      <c r="A10759" t="s">
        <v>4</v>
      </c>
      <c r="B10759" s="4" t="s">
        <v>5</v>
      </c>
      <c r="C10759" s="4" t="s">
        <v>13</v>
      </c>
      <c r="D10759" s="4" t="s">
        <v>10</v>
      </c>
      <c r="E10759" s="4" t="s">
        <v>6</v>
      </c>
    </row>
    <row r="10760" spans="1:9">
      <c r="A10760" t="n">
        <v>82699</v>
      </c>
      <c r="B10760" s="48" t="n">
        <v>51</v>
      </c>
      <c r="C10760" s="7" t="n">
        <v>4</v>
      </c>
      <c r="D10760" s="7" t="n">
        <v>7014</v>
      </c>
      <c r="E10760" s="7" t="s">
        <v>320</v>
      </c>
    </row>
    <row r="10761" spans="1:9">
      <c r="A10761" t="s">
        <v>4</v>
      </c>
      <c r="B10761" s="4" t="s">
        <v>5</v>
      </c>
      <c r="C10761" s="4" t="s">
        <v>10</v>
      </c>
    </row>
    <row r="10762" spans="1:9">
      <c r="A10762" t="n">
        <v>82713</v>
      </c>
      <c r="B10762" s="32" t="n">
        <v>16</v>
      </c>
      <c r="C10762" s="7" t="n">
        <v>0</v>
      </c>
    </row>
    <row r="10763" spans="1:9">
      <c r="A10763" t="s">
        <v>4</v>
      </c>
      <c r="B10763" s="4" t="s">
        <v>5</v>
      </c>
      <c r="C10763" s="4" t="s">
        <v>10</v>
      </c>
      <c r="D10763" s="4" t="s">
        <v>13</v>
      </c>
      <c r="E10763" s="4" t="s">
        <v>9</v>
      </c>
      <c r="F10763" s="4" t="s">
        <v>81</v>
      </c>
      <c r="G10763" s="4" t="s">
        <v>13</v>
      </c>
      <c r="H10763" s="4" t="s">
        <v>13</v>
      </c>
      <c r="I10763" s="4" t="s">
        <v>13</v>
      </c>
      <c r="J10763" s="4" t="s">
        <v>9</v>
      </c>
      <c r="K10763" s="4" t="s">
        <v>81</v>
      </c>
      <c r="L10763" s="4" t="s">
        <v>13</v>
      </c>
      <c r="M10763" s="4" t="s">
        <v>13</v>
      </c>
    </row>
    <row r="10764" spans="1:9">
      <c r="A10764" t="n">
        <v>82716</v>
      </c>
      <c r="B10764" s="49" t="n">
        <v>26</v>
      </c>
      <c r="C10764" s="7" t="n">
        <v>7014</v>
      </c>
      <c r="D10764" s="7" t="n">
        <v>17</v>
      </c>
      <c r="E10764" s="7" t="n">
        <v>61843</v>
      </c>
      <c r="F10764" s="7" t="s">
        <v>685</v>
      </c>
      <c r="G10764" s="7" t="n">
        <v>2</v>
      </c>
      <c r="H10764" s="7" t="n">
        <v>3</v>
      </c>
      <c r="I10764" s="7" t="n">
        <v>17</v>
      </c>
      <c r="J10764" s="7" t="n">
        <v>61844</v>
      </c>
      <c r="K10764" s="7" t="s">
        <v>686</v>
      </c>
      <c r="L10764" s="7" t="n">
        <v>2</v>
      </c>
      <c r="M10764" s="7" t="n">
        <v>0</v>
      </c>
    </row>
    <row r="10765" spans="1:9">
      <c r="A10765" t="s">
        <v>4</v>
      </c>
      <c r="B10765" s="4" t="s">
        <v>5</v>
      </c>
    </row>
    <row r="10766" spans="1:9">
      <c r="A10766" t="n">
        <v>82802</v>
      </c>
      <c r="B10766" s="50" t="n">
        <v>28</v>
      </c>
    </row>
    <row r="10767" spans="1:9">
      <c r="A10767" t="s">
        <v>4</v>
      </c>
      <c r="B10767" s="4" t="s">
        <v>5</v>
      </c>
      <c r="C10767" s="4" t="s">
        <v>10</v>
      </c>
      <c r="D10767" s="4" t="s">
        <v>24</v>
      </c>
      <c r="E10767" s="4" t="s">
        <v>24</v>
      </c>
      <c r="F10767" s="4" t="s">
        <v>13</v>
      </c>
    </row>
    <row r="10768" spans="1:9">
      <c r="A10768" t="n">
        <v>82803</v>
      </c>
      <c r="B10768" s="77" t="n">
        <v>52</v>
      </c>
      <c r="C10768" s="7" t="n">
        <v>6</v>
      </c>
      <c r="D10768" s="7" t="n">
        <v>141</v>
      </c>
      <c r="E10768" s="7" t="n">
        <v>5</v>
      </c>
      <c r="F10768" s="7" t="n">
        <v>0</v>
      </c>
    </row>
    <row r="10769" spans="1:13">
      <c r="A10769" t="s">
        <v>4</v>
      </c>
      <c r="B10769" s="4" t="s">
        <v>5</v>
      </c>
      <c r="C10769" s="4" t="s">
        <v>10</v>
      </c>
      <c r="D10769" s="4" t="s">
        <v>10</v>
      </c>
      <c r="E10769" s="4" t="s">
        <v>10</v>
      </c>
    </row>
    <row r="10770" spans="1:13">
      <c r="A10770" t="n">
        <v>82815</v>
      </c>
      <c r="B10770" s="45" t="n">
        <v>61</v>
      </c>
      <c r="C10770" s="7" t="n">
        <v>6</v>
      </c>
      <c r="D10770" s="7" t="n">
        <v>7014</v>
      </c>
      <c r="E10770" s="7" t="n">
        <v>1000</v>
      </c>
    </row>
    <row r="10771" spans="1:13">
      <c r="A10771" t="s">
        <v>4</v>
      </c>
      <c r="B10771" s="4" t="s">
        <v>5</v>
      </c>
      <c r="C10771" s="4" t="s">
        <v>10</v>
      </c>
    </row>
    <row r="10772" spans="1:13">
      <c r="A10772" t="n">
        <v>82822</v>
      </c>
      <c r="B10772" s="54" t="n">
        <v>54</v>
      </c>
      <c r="C10772" s="7" t="n">
        <v>6</v>
      </c>
    </row>
    <row r="10773" spans="1:13">
      <c r="A10773" t="s">
        <v>4</v>
      </c>
      <c r="B10773" s="4" t="s">
        <v>5</v>
      </c>
      <c r="C10773" s="4" t="s">
        <v>13</v>
      </c>
      <c r="D10773" s="4" t="s">
        <v>10</v>
      </c>
      <c r="E10773" s="4" t="s">
        <v>9</v>
      </c>
      <c r="F10773" s="4" t="s">
        <v>10</v>
      </c>
    </row>
    <row r="10774" spans="1:13">
      <c r="A10774" t="n">
        <v>82825</v>
      </c>
      <c r="B10774" s="15" t="n">
        <v>50</v>
      </c>
      <c r="C10774" s="7" t="n">
        <v>3</v>
      </c>
      <c r="D10774" s="7" t="n">
        <v>5045</v>
      </c>
      <c r="E10774" s="7" t="n">
        <v>1053609165</v>
      </c>
      <c r="F10774" s="7" t="n">
        <v>500</v>
      </c>
    </row>
    <row r="10775" spans="1:13">
      <c r="A10775" t="s">
        <v>4</v>
      </c>
      <c r="B10775" s="4" t="s">
        <v>5</v>
      </c>
      <c r="C10775" s="4" t="s">
        <v>13</v>
      </c>
      <c r="D10775" s="4" t="s">
        <v>10</v>
      </c>
      <c r="E10775" s="4" t="s">
        <v>9</v>
      </c>
      <c r="F10775" s="4" t="s">
        <v>10</v>
      </c>
    </row>
    <row r="10776" spans="1:13">
      <c r="A10776" t="n">
        <v>82835</v>
      </c>
      <c r="B10776" s="15" t="n">
        <v>50</v>
      </c>
      <c r="C10776" s="7" t="n">
        <v>3</v>
      </c>
      <c r="D10776" s="7" t="n">
        <v>4521</v>
      </c>
      <c r="E10776" s="7" t="n">
        <v>1053609165</v>
      </c>
      <c r="F10776" s="7" t="n">
        <v>500</v>
      </c>
    </row>
    <row r="10777" spans="1:13">
      <c r="A10777" t="s">
        <v>4</v>
      </c>
      <c r="B10777" s="4" t="s">
        <v>5</v>
      </c>
      <c r="C10777" s="4" t="s">
        <v>13</v>
      </c>
      <c r="D10777" s="4" t="s">
        <v>24</v>
      </c>
      <c r="E10777" s="4" t="s">
        <v>10</v>
      </c>
      <c r="F10777" s="4" t="s">
        <v>13</v>
      </c>
    </row>
    <row r="10778" spans="1:13">
      <c r="A10778" t="n">
        <v>82845</v>
      </c>
      <c r="B10778" s="13" t="n">
        <v>49</v>
      </c>
      <c r="C10778" s="7" t="n">
        <v>3</v>
      </c>
      <c r="D10778" s="7" t="n">
        <v>0.800000011920929</v>
      </c>
      <c r="E10778" s="7" t="n">
        <v>1000</v>
      </c>
      <c r="F10778" s="7" t="n">
        <v>0</v>
      </c>
    </row>
    <row r="10779" spans="1:13">
      <c r="A10779" t="s">
        <v>4</v>
      </c>
      <c r="B10779" s="4" t="s">
        <v>5</v>
      </c>
      <c r="C10779" s="4" t="s">
        <v>13</v>
      </c>
      <c r="D10779" s="4" t="s">
        <v>10</v>
      </c>
      <c r="E10779" s="4" t="s">
        <v>24</v>
      </c>
    </row>
    <row r="10780" spans="1:13">
      <c r="A10780" t="n">
        <v>82854</v>
      </c>
      <c r="B10780" s="22" t="n">
        <v>58</v>
      </c>
      <c r="C10780" s="7" t="n">
        <v>101</v>
      </c>
      <c r="D10780" s="7" t="n">
        <v>500</v>
      </c>
      <c r="E10780" s="7" t="n">
        <v>1</v>
      </c>
    </row>
    <row r="10781" spans="1:13">
      <c r="A10781" t="s">
        <v>4</v>
      </c>
      <c r="B10781" s="4" t="s">
        <v>5</v>
      </c>
      <c r="C10781" s="4" t="s">
        <v>13</v>
      </c>
      <c r="D10781" s="4" t="s">
        <v>10</v>
      </c>
    </row>
    <row r="10782" spans="1:13">
      <c r="A10782" t="n">
        <v>82862</v>
      </c>
      <c r="B10782" s="22" t="n">
        <v>58</v>
      </c>
      <c r="C10782" s="7" t="n">
        <v>254</v>
      </c>
      <c r="D10782" s="7" t="n">
        <v>0</v>
      </c>
    </row>
    <row r="10783" spans="1:13">
      <c r="A10783" t="s">
        <v>4</v>
      </c>
      <c r="B10783" s="4" t="s">
        <v>5</v>
      </c>
      <c r="C10783" s="4" t="s">
        <v>13</v>
      </c>
      <c r="D10783" s="4" t="s">
        <v>13</v>
      </c>
      <c r="E10783" s="4" t="s">
        <v>24</v>
      </c>
      <c r="F10783" s="4" t="s">
        <v>24</v>
      </c>
      <c r="G10783" s="4" t="s">
        <v>24</v>
      </c>
      <c r="H10783" s="4" t="s">
        <v>10</v>
      </c>
    </row>
    <row r="10784" spans="1:13">
      <c r="A10784" t="n">
        <v>82866</v>
      </c>
      <c r="B10784" s="39" t="n">
        <v>45</v>
      </c>
      <c r="C10784" s="7" t="n">
        <v>2</v>
      </c>
      <c r="D10784" s="7" t="n">
        <v>3</v>
      </c>
      <c r="E10784" s="7" t="n">
        <v>7.76000022888184</v>
      </c>
      <c r="F10784" s="7" t="n">
        <v>14.6199998855591</v>
      </c>
      <c r="G10784" s="7" t="n">
        <v>-188.690002441406</v>
      </c>
      <c r="H10784" s="7" t="n">
        <v>0</v>
      </c>
    </row>
    <row r="10785" spans="1:8">
      <c r="A10785" t="s">
        <v>4</v>
      </c>
      <c r="B10785" s="4" t="s">
        <v>5</v>
      </c>
      <c r="C10785" s="4" t="s">
        <v>13</v>
      </c>
      <c r="D10785" s="4" t="s">
        <v>13</v>
      </c>
      <c r="E10785" s="4" t="s">
        <v>24</v>
      </c>
      <c r="F10785" s="4" t="s">
        <v>24</v>
      </c>
      <c r="G10785" s="4" t="s">
        <v>24</v>
      </c>
      <c r="H10785" s="4" t="s">
        <v>10</v>
      </c>
      <c r="I10785" s="4" t="s">
        <v>13</v>
      </c>
    </row>
    <row r="10786" spans="1:8">
      <c r="A10786" t="n">
        <v>82883</v>
      </c>
      <c r="B10786" s="39" t="n">
        <v>45</v>
      </c>
      <c r="C10786" s="7" t="n">
        <v>4</v>
      </c>
      <c r="D10786" s="7" t="n">
        <v>3</v>
      </c>
      <c r="E10786" s="7" t="n">
        <v>333.230010986328</v>
      </c>
      <c r="F10786" s="7" t="n">
        <v>109.139999389648</v>
      </c>
      <c r="G10786" s="7" t="n">
        <v>0</v>
      </c>
      <c r="H10786" s="7" t="n">
        <v>0</v>
      </c>
      <c r="I10786" s="7" t="n">
        <v>1</v>
      </c>
    </row>
    <row r="10787" spans="1:8">
      <c r="A10787" t="s">
        <v>4</v>
      </c>
      <c r="B10787" s="4" t="s">
        <v>5</v>
      </c>
      <c r="C10787" s="4" t="s">
        <v>13</v>
      </c>
      <c r="D10787" s="4" t="s">
        <v>13</v>
      </c>
      <c r="E10787" s="4" t="s">
        <v>24</v>
      </c>
      <c r="F10787" s="4" t="s">
        <v>10</v>
      </c>
    </row>
    <row r="10788" spans="1:8">
      <c r="A10788" t="n">
        <v>82901</v>
      </c>
      <c r="B10788" s="39" t="n">
        <v>45</v>
      </c>
      <c r="C10788" s="7" t="n">
        <v>5</v>
      </c>
      <c r="D10788" s="7" t="n">
        <v>3</v>
      </c>
      <c r="E10788" s="7" t="n">
        <v>1.39999997615814</v>
      </c>
      <c r="F10788" s="7" t="n">
        <v>0</v>
      </c>
    </row>
    <row r="10789" spans="1:8">
      <c r="A10789" t="s">
        <v>4</v>
      </c>
      <c r="B10789" s="4" t="s">
        <v>5</v>
      </c>
      <c r="C10789" s="4" t="s">
        <v>13</v>
      </c>
      <c r="D10789" s="4" t="s">
        <v>13</v>
      </c>
      <c r="E10789" s="4" t="s">
        <v>24</v>
      </c>
      <c r="F10789" s="4" t="s">
        <v>10</v>
      </c>
    </row>
    <row r="10790" spans="1:8">
      <c r="A10790" t="n">
        <v>82910</v>
      </c>
      <c r="B10790" s="39" t="n">
        <v>45</v>
      </c>
      <c r="C10790" s="7" t="n">
        <v>11</v>
      </c>
      <c r="D10790" s="7" t="n">
        <v>3</v>
      </c>
      <c r="E10790" s="7" t="n">
        <v>38.7999992370605</v>
      </c>
      <c r="F10790" s="7" t="n">
        <v>0</v>
      </c>
    </row>
    <row r="10791" spans="1:8">
      <c r="A10791" t="s">
        <v>4</v>
      </c>
      <c r="B10791" s="4" t="s">
        <v>5</v>
      </c>
      <c r="C10791" s="4" t="s">
        <v>13</v>
      </c>
      <c r="D10791" s="4" t="s">
        <v>13</v>
      </c>
      <c r="E10791" s="4" t="s">
        <v>24</v>
      </c>
      <c r="F10791" s="4" t="s">
        <v>10</v>
      </c>
    </row>
    <row r="10792" spans="1:8">
      <c r="A10792" t="n">
        <v>82919</v>
      </c>
      <c r="B10792" s="39" t="n">
        <v>45</v>
      </c>
      <c r="C10792" s="7" t="n">
        <v>5</v>
      </c>
      <c r="D10792" s="7" t="n">
        <v>3</v>
      </c>
      <c r="E10792" s="7" t="n">
        <v>1.20000004768372</v>
      </c>
      <c r="F10792" s="7" t="n">
        <v>3000</v>
      </c>
    </row>
    <row r="10793" spans="1:8">
      <c r="A10793" t="s">
        <v>4</v>
      </c>
      <c r="B10793" s="4" t="s">
        <v>5</v>
      </c>
      <c r="C10793" s="4" t="s">
        <v>10</v>
      </c>
      <c r="D10793" s="4" t="s">
        <v>13</v>
      </c>
    </row>
    <row r="10794" spans="1:8">
      <c r="A10794" t="n">
        <v>82928</v>
      </c>
      <c r="B10794" s="70" t="n">
        <v>56</v>
      </c>
      <c r="C10794" s="7" t="n">
        <v>6</v>
      </c>
      <c r="D10794" s="7" t="n">
        <v>1</v>
      </c>
    </row>
    <row r="10795" spans="1:8">
      <c r="A10795" t="s">
        <v>4</v>
      </c>
      <c r="B10795" s="4" t="s">
        <v>5</v>
      </c>
      <c r="C10795" s="4" t="s">
        <v>10</v>
      </c>
      <c r="D10795" s="4" t="s">
        <v>24</v>
      </c>
      <c r="E10795" s="4" t="s">
        <v>24</v>
      </c>
      <c r="F10795" s="4" t="s">
        <v>24</v>
      </c>
      <c r="G10795" s="4" t="s">
        <v>24</v>
      </c>
    </row>
    <row r="10796" spans="1:8">
      <c r="A10796" t="n">
        <v>82932</v>
      </c>
      <c r="B10796" s="37" t="n">
        <v>46</v>
      </c>
      <c r="C10796" s="7" t="n">
        <v>6</v>
      </c>
      <c r="D10796" s="7" t="n">
        <v>7.76000022888184</v>
      </c>
      <c r="E10796" s="7" t="n">
        <v>13.1599998474121</v>
      </c>
      <c r="F10796" s="7" t="n">
        <v>-188.570007324219</v>
      </c>
      <c r="G10796" s="7" t="n">
        <v>141</v>
      </c>
    </row>
    <row r="10797" spans="1:8">
      <c r="A10797" t="s">
        <v>4</v>
      </c>
      <c r="B10797" s="4" t="s">
        <v>5</v>
      </c>
      <c r="C10797" s="4" t="s">
        <v>10</v>
      </c>
      <c r="D10797" s="4" t="s">
        <v>24</v>
      </c>
      <c r="E10797" s="4" t="s">
        <v>24</v>
      </c>
      <c r="F10797" s="4" t="s">
        <v>24</v>
      </c>
      <c r="G10797" s="4" t="s">
        <v>24</v>
      </c>
    </row>
    <row r="10798" spans="1:8">
      <c r="A10798" t="n">
        <v>82951</v>
      </c>
      <c r="B10798" s="37" t="n">
        <v>46</v>
      </c>
      <c r="C10798" s="7" t="n">
        <v>1561</v>
      </c>
      <c r="D10798" s="7" t="n">
        <v>26.6900005340576</v>
      </c>
      <c r="E10798" s="7" t="n">
        <v>6.05999994277954</v>
      </c>
      <c r="F10798" s="7" t="n">
        <v>-196.789993286133</v>
      </c>
      <c r="G10798" s="7" t="n">
        <v>291.5</v>
      </c>
    </row>
    <row r="10799" spans="1:8">
      <c r="A10799" t="s">
        <v>4</v>
      </c>
      <c r="B10799" s="4" t="s">
        <v>5</v>
      </c>
      <c r="C10799" s="4" t="s">
        <v>10</v>
      </c>
      <c r="D10799" s="4" t="s">
        <v>24</v>
      </c>
      <c r="E10799" s="4" t="s">
        <v>24</v>
      </c>
      <c r="F10799" s="4" t="s">
        <v>24</v>
      </c>
      <c r="G10799" s="4" t="s">
        <v>24</v>
      </c>
    </row>
    <row r="10800" spans="1:8">
      <c r="A10800" t="n">
        <v>82970</v>
      </c>
      <c r="B10800" s="37" t="n">
        <v>46</v>
      </c>
      <c r="C10800" s="7" t="n">
        <v>1562</v>
      </c>
      <c r="D10800" s="7" t="n">
        <v>26.2399997711182</v>
      </c>
      <c r="E10800" s="7" t="n">
        <v>6.05999994277954</v>
      </c>
      <c r="F10800" s="7" t="n">
        <v>-203.490005493164</v>
      </c>
      <c r="G10800" s="7" t="n">
        <v>319.299987792969</v>
      </c>
    </row>
    <row r="10801" spans="1:9">
      <c r="A10801" t="s">
        <v>4</v>
      </c>
      <c r="B10801" s="4" t="s">
        <v>5</v>
      </c>
      <c r="C10801" s="4" t="s">
        <v>13</v>
      </c>
      <c r="D10801" s="4" t="s">
        <v>10</v>
      </c>
      <c r="E10801" s="4" t="s">
        <v>6</v>
      </c>
      <c r="F10801" s="4" t="s">
        <v>6</v>
      </c>
      <c r="G10801" s="4" t="s">
        <v>6</v>
      </c>
      <c r="H10801" s="4" t="s">
        <v>6</v>
      </c>
    </row>
    <row r="10802" spans="1:9">
      <c r="A10802" t="n">
        <v>82989</v>
      </c>
      <c r="B10802" s="48" t="n">
        <v>51</v>
      </c>
      <c r="C10802" s="7" t="n">
        <v>3</v>
      </c>
      <c r="D10802" s="7" t="n">
        <v>6</v>
      </c>
      <c r="E10802" s="7" t="s">
        <v>173</v>
      </c>
      <c r="F10802" s="7" t="s">
        <v>78</v>
      </c>
      <c r="G10802" s="7" t="s">
        <v>79</v>
      </c>
      <c r="H10802" s="7" t="s">
        <v>78</v>
      </c>
    </row>
    <row r="10803" spans="1:9">
      <c r="A10803" t="s">
        <v>4</v>
      </c>
      <c r="B10803" s="4" t="s">
        <v>5</v>
      </c>
      <c r="C10803" s="4" t="s">
        <v>13</v>
      </c>
      <c r="D10803" s="4" t="s">
        <v>10</v>
      </c>
      <c r="E10803" s="4" t="s">
        <v>10</v>
      </c>
      <c r="F10803" s="4" t="s">
        <v>9</v>
      </c>
      <c r="G10803" s="4" t="s">
        <v>9</v>
      </c>
      <c r="H10803" s="4" t="s">
        <v>9</v>
      </c>
    </row>
    <row r="10804" spans="1:9">
      <c r="A10804" t="n">
        <v>83002</v>
      </c>
      <c r="B10804" s="87" t="n">
        <v>97</v>
      </c>
      <c r="C10804" s="7" t="n">
        <v>6</v>
      </c>
      <c r="D10804" s="7" t="n">
        <v>0</v>
      </c>
      <c r="E10804" s="7" t="n">
        <v>0</v>
      </c>
      <c r="F10804" s="7" t="n">
        <v>1099956224</v>
      </c>
      <c r="G10804" s="7" t="n">
        <v>1090519040</v>
      </c>
      <c r="H10804" s="7" t="n">
        <v>0</v>
      </c>
    </row>
    <row r="10805" spans="1:9">
      <c r="A10805" t="s">
        <v>4</v>
      </c>
      <c r="B10805" s="4" t="s">
        <v>5</v>
      </c>
      <c r="C10805" s="4" t="s">
        <v>13</v>
      </c>
      <c r="D10805" s="4" t="s">
        <v>10</v>
      </c>
    </row>
    <row r="10806" spans="1:9">
      <c r="A10806" t="n">
        <v>83020</v>
      </c>
      <c r="B10806" s="22" t="n">
        <v>58</v>
      </c>
      <c r="C10806" s="7" t="n">
        <v>255</v>
      </c>
      <c r="D10806" s="7" t="n">
        <v>0</v>
      </c>
    </row>
    <row r="10807" spans="1:9">
      <c r="A10807" t="s">
        <v>4</v>
      </c>
      <c r="B10807" s="4" t="s">
        <v>5</v>
      </c>
      <c r="C10807" s="4" t="s">
        <v>10</v>
      </c>
      <c r="D10807" s="4" t="s">
        <v>13</v>
      </c>
      <c r="E10807" s="4" t="s">
        <v>13</v>
      </c>
      <c r="F10807" s="4" t="s">
        <v>6</v>
      </c>
    </row>
    <row r="10808" spans="1:9">
      <c r="A10808" t="n">
        <v>83024</v>
      </c>
      <c r="B10808" s="27" t="n">
        <v>47</v>
      </c>
      <c r="C10808" s="7" t="n">
        <v>6</v>
      </c>
      <c r="D10808" s="7" t="n">
        <v>0</v>
      </c>
      <c r="E10808" s="7" t="n">
        <v>0</v>
      </c>
      <c r="F10808" s="7" t="s">
        <v>668</v>
      </c>
    </row>
    <row r="10809" spans="1:9">
      <c r="A10809" t="s">
        <v>4</v>
      </c>
      <c r="B10809" s="4" t="s">
        <v>5</v>
      </c>
      <c r="C10809" s="4" t="s">
        <v>10</v>
      </c>
      <c r="D10809" s="4" t="s">
        <v>9</v>
      </c>
      <c r="E10809" s="4" t="s">
        <v>13</v>
      </c>
    </row>
    <row r="10810" spans="1:9">
      <c r="A10810" t="n">
        <v>83040</v>
      </c>
      <c r="B10810" s="72" t="n">
        <v>35</v>
      </c>
      <c r="C10810" s="7" t="n">
        <v>6</v>
      </c>
      <c r="D10810" s="7" t="n">
        <v>0</v>
      </c>
      <c r="E10810" s="7" t="n">
        <v>0</v>
      </c>
    </row>
    <row r="10811" spans="1:9">
      <c r="A10811" t="s">
        <v>4</v>
      </c>
      <c r="B10811" s="4" t="s">
        <v>5</v>
      </c>
      <c r="C10811" s="4" t="s">
        <v>13</v>
      </c>
      <c r="D10811" s="4" t="s">
        <v>10</v>
      </c>
      <c r="E10811" s="4" t="s">
        <v>6</v>
      </c>
    </row>
    <row r="10812" spans="1:9">
      <c r="A10812" t="n">
        <v>83048</v>
      </c>
      <c r="B10812" s="48" t="n">
        <v>51</v>
      </c>
      <c r="C10812" s="7" t="n">
        <v>4</v>
      </c>
      <c r="D10812" s="7" t="n">
        <v>6</v>
      </c>
      <c r="E10812" s="7" t="s">
        <v>687</v>
      </c>
    </row>
    <row r="10813" spans="1:9">
      <c r="A10813" t="s">
        <v>4</v>
      </c>
      <c r="B10813" s="4" t="s">
        <v>5</v>
      </c>
      <c r="C10813" s="4" t="s">
        <v>10</v>
      </c>
    </row>
    <row r="10814" spans="1:9">
      <c r="A10814" t="n">
        <v>83083</v>
      </c>
      <c r="B10814" s="32" t="n">
        <v>16</v>
      </c>
      <c r="C10814" s="7" t="n">
        <v>0</v>
      </c>
    </row>
    <row r="10815" spans="1:9">
      <c r="A10815" t="s">
        <v>4</v>
      </c>
      <c r="B10815" s="4" t="s">
        <v>5</v>
      </c>
      <c r="C10815" s="4" t="s">
        <v>10</v>
      </c>
      <c r="D10815" s="4" t="s">
        <v>13</v>
      </c>
      <c r="E10815" s="4" t="s">
        <v>9</v>
      </c>
      <c r="F10815" s="4" t="s">
        <v>81</v>
      </c>
      <c r="G10815" s="4" t="s">
        <v>13</v>
      </c>
      <c r="H10815" s="4" t="s">
        <v>13</v>
      </c>
      <c r="I10815" s="4" t="s">
        <v>13</v>
      </c>
      <c r="J10815" s="4" t="s">
        <v>9</v>
      </c>
      <c r="K10815" s="4" t="s">
        <v>81</v>
      </c>
      <c r="L10815" s="4" t="s">
        <v>13</v>
      </c>
      <c r="M10815" s="4" t="s">
        <v>13</v>
      </c>
    </row>
    <row r="10816" spans="1:9">
      <c r="A10816" t="n">
        <v>83086</v>
      </c>
      <c r="B10816" s="49" t="n">
        <v>26</v>
      </c>
      <c r="C10816" s="7" t="n">
        <v>6</v>
      </c>
      <c r="D10816" s="7" t="n">
        <v>17</v>
      </c>
      <c r="E10816" s="7" t="n">
        <v>8960</v>
      </c>
      <c r="F10816" s="7" t="s">
        <v>688</v>
      </c>
      <c r="G10816" s="7" t="n">
        <v>2</v>
      </c>
      <c r="H10816" s="7" t="n">
        <v>3</v>
      </c>
      <c r="I10816" s="7" t="n">
        <v>17</v>
      </c>
      <c r="J10816" s="7" t="n">
        <v>8961</v>
      </c>
      <c r="K10816" s="7" t="s">
        <v>689</v>
      </c>
      <c r="L10816" s="7" t="n">
        <v>2</v>
      </c>
      <c r="M10816" s="7" t="n">
        <v>0</v>
      </c>
    </row>
    <row r="10817" spans="1:13">
      <c r="A10817" t="s">
        <v>4</v>
      </c>
      <c r="B10817" s="4" t="s">
        <v>5</v>
      </c>
    </row>
    <row r="10818" spans="1:13">
      <c r="A10818" t="n">
        <v>83272</v>
      </c>
      <c r="B10818" s="50" t="n">
        <v>28</v>
      </c>
    </row>
    <row r="10819" spans="1:13">
      <c r="A10819" t="s">
        <v>4</v>
      </c>
      <c r="B10819" s="4" t="s">
        <v>5</v>
      </c>
      <c r="C10819" s="4" t="s">
        <v>13</v>
      </c>
      <c r="D10819" s="4" t="s">
        <v>10</v>
      </c>
      <c r="E10819" s="4" t="s">
        <v>6</v>
      </c>
      <c r="F10819" s="4" t="s">
        <v>6</v>
      </c>
      <c r="G10819" s="4" t="s">
        <v>6</v>
      </c>
      <c r="H10819" s="4" t="s">
        <v>6</v>
      </c>
    </row>
    <row r="10820" spans="1:13">
      <c r="A10820" t="n">
        <v>83273</v>
      </c>
      <c r="B10820" s="48" t="n">
        <v>51</v>
      </c>
      <c r="C10820" s="7" t="n">
        <v>3</v>
      </c>
      <c r="D10820" s="7" t="n">
        <v>6</v>
      </c>
      <c r="E10820" s="7" t="s">
        <v>173</v>
      </c>
      <c r="F10820" s="7" t="s">
        <v>78</v>
      </c>
      <c r="G10820" s="7" t="s">
        <v>79</v>
      </c>
      <c r="H10820" s="7" t="s">
        <v>78</v>
      </c>
    </row>
    <row r="10821" spans="1:13">
      <c r="A10821" t="s">
        <v>4</v>
      </c>
      <c r="B10821" s="4" t="s">
        <v>5</v>
      </c>
      <c r="C10821" s="4" t="s">
        <v>10</v>
      </c>
      <c r="D10821" s="4" t="s">
        <v>10</v>
      </c>
      <c r="E10821" s="4" t="s">
        <v>10</v>
      </c>
    </row>
    <row r="10822" spans="1:13">
      <c r="A10822" t="n">
        <v>83286</v>
      </c>
      <c r="B10822" s="45" t="n">
        <v>61</v>
      </c>
      <c r="C10822" s="7" t="n">
        <v>6</v>
      </c>
      <c r="D10822" s="7" t="n">
        <v>5259</v>
      </c>
      <c r="E10822" s="7" t="n">
        <v>1000</v>
      </c>
    </row>
    <row r="10823" spans="1:13">
      <c r="A10823" t="s">
        <v>4</v>
      </c>
      <c r="B10823" s="4" t="s">
        <v>5</v>
      </c>
      <c r="C10823" s="4" t="s">
        <v>10</v>
      </c>
    </row>
    <row r="10824" spans="1:13">
      <c r="A10824" t="n">
        <v>83293</v>
      </c>
      <c r="B10824" s="32" t="n">
        <v>16</v>
      </c>
      <c r="C10824" s="7" t="n">
        <v>800</v>
      </c>
    </row>
    <row r="10825" spans="1:13">
      <c r="A10825" t="s">
        <v>4</v>
      </c>
      <c r="B10825" s="4" t="s">
        <v>5</v>
      </c>
      <c r="C10825" s="4" t="s">
        <v>13</v>
      </c>
      <c r="D10825" s="4" t="s">
        <v>10</v>
      </c>
      <c r="E10825" s="4" t="s">
        <v>6</v>
      </c>
    </row>
    <row r="10826" spans="1:13">
      <c r="A10826" t="n">
        <v>83296</v>
      </c>
      <c r="B10826" s="48" t="n">
        <v>51</v>
      </c>
      <c r="C10826" s="7" t="n">
        <v>4</v>
      </c>
      <c r="D10826" s="7" t="n">
        <v>6</v>
      </c>
      <c r="E10826" s="7" t="s">
        <v>86</v>
      </c>
    </row>
    <row r="10827" spans="1:13">
      <c r="A10827" t="s">
        <v>4</v>
      </c>
      <c r="B10827" s="4" t="s">
        <v>5</v>
      </c>
      <c r="C10827" s="4" t="s">
        <v>10</v>
      </c>
    </row>
    <row r="10828" spans="1:13">
      <c r="A10828" t="n">
        <v>83309</v>
      </c>
      <c r="B10828" s="32" t="n">
        <v>16</v>
      </c>
      <c r="C10828" s="7" t="n">
        <v>0</v>
      </c>
    </row>
    <row r="10829" spans="1:13">
      <c r="A10829" t="s">
        <v>4</v>
      </c>
      <c r="B10829" s="4" t="s">
        <v>5</v>
      </c>
      <c r="C10829" s="4" t="s">
        <v>10</v>
      </c>
      <c r="D10829" s="4" t="s">
        <v>13</v>
      </c>
      <c r="E10829" s="4" t="s">
        <v>9</v>
      </c>
      <c r="F10829" s="4" t="s">
        <v>81</v>
      </c>
      <c r="G10829" s="4" t="s">
        <v>13</v>
      </c>
      <c r="H10829" s="4" t="s">
        <v>13</v>
      </c>
    </row>
    <row r="10830" spans="1:13">
      <c r="A10830" t="n">
        <v>83312</v>
      </c>
      <c r="B10830" s="49" t="n">
        <v>26</v>
      </c>
      <c r="C10830" s="7" t="n">
        <v>6</v>
      </c>
      <c r="D10830" s="7" t="n">
        <v>17</v>
      </c>
      <c r="E10830" s="7" t="n">
        <v>8962</v>
      </c>
      <c r="F10830" s="7" t="s">
        <v>690</v>
      </c>
      <c r="G10830" s="7" t="n">
        <v>2</v>
      </c>
      <c r="H10830" s="7" t="n">
        <v>0</v>
      </c>
    </row>
    <row r="10831" spans="1:13">
      <c r="A10831" t="s">
        <v>4</v>
      </c>
      <c r="B10831" s="4" t="s">
        <v>5</v>
      </c>
    </row>
    <row r="10832" spans="1:13">
      <c r="A10832" t="n">
        <v>83396</v>
      </c>
      <c r="B10832" s="50" t="n">
        <v>28</v>
      </c>
    </row>
    <row r="10833" spans="1:8">
      <c r="A10833" t="s">
        <v>4</v>
      </c>
      <c r="B10833" s="4" t="s">
        <v>5</v>
      </c>
      <c r="C10833" s="4" t="s">
        <v>13</v>
      </c>
      <c r="D10833" s="4" t="s">
        <v>10</v>
      </c>
      <c r="E10833" s="4" t="s">
        <v>10</v>
      </c>
      <c r="F10833" s="4" t="s">
        <v>13</v>
      </c>
    </row>
    <row r="10834" spans="1:8">
      <c r="A10834" t="n">
        <v>83397</v>
      </c>
      <c r="B10834" s="56" t="n">
        <v>25</v>
      </c>
      <c r="C10834" s="7" t="n">
        <v>1</v>
      </c>
      <c r="D10834" s="7" t="n">
        <v>60</v>
      </c>
      <c r="E10834" s="7" t="n">
        <v>640</v>
      </c>
      <c r="F10834" s="7" t="n">
        <v>2</v>
      </c>
    </row>
    <row r="10835" spans="1:8">
      <c r="A10835" t="s">
        <v>4</v>
      </c>
      <c r="B10835" s="4" t="s">
        <v>5</v>
      </c>
      <c r="C10835" s="4" t="s">
        <v>13</v>
      </c>
      <c r="D10835" s="4" t="s">
        <v>10</v>
      </c>
      <c r="E10835" s="4" t="s">
        <v>6</v>
      </c>
    </row>
    <row r="10836" spans="1:8">
      <c r="A10836" t="n">
        <v>83404</v>
      </c>
      <c r="B10836" s="48" t="n">
        <v>51</v>
      </c>
      <c r="C10836" s="7" t="n">
        <v>4</v>
      </c>
      <c r="D10836" s="7" t="n">
        <v>5259</v>
      </c>
      <c r="E10836" s="7" t="s">
        <v>241</v>
      </c>
    </row>
    <row r="10837" spans="1:8">
      <c r="A10837" t="s">
        <v>4</v>
      </c>
      <c r="B10837" s="4" t="s">
        <v>5</v>
      </c>
      <c r="C10837" s="4" t="s">
        <v>10</v>
      </c>
    </row>
    <row r="10838" spans="1:8">
      <c r="A10838" t="n">
        <v>83417</v>
      </c>
      <c r="B10838" s="32" t="n">
        <v>16</v>
      </c>
      <c r="C10838" s="7" t="n">
        <v>0</v>
      </c>
    </row>
    <row r="10839" spans="1:8">
      <c r="A10839" t="s">
        <v>4</v>
      </c>
      <c r="B10839" s="4" t="s">
        <v>5</v>
      </c>
      <c r="C10839" s="4" t="s">
        <v>10</v>
      </c>
      <c r="D10839" s="4" t="s">
        <v>13</v>
      </c>
      <c r="E10839" s="4" t="s">
        <v>9</v>
      </c>
      <c r="F10839" s="4" t="s">
        <v>81</v>
      </c>
      <c r="G10839" s="4" t="s">
        <v>13</v>
      </c>
      <c r="H10839" s="4" t="s">
        <v>13</v>
      </c>
    </row>
    <row r="10840" spans="1:8">
      <c r="A10840" t="n">
        <v>83420</v>
      </c>
      <c r="B10840" s="49" t="n">
        <v>26</v>
      </c>
      <c r="C10840" s="7" t="n">
        <v>5259</v>
      </c>
      <c r="D10840" s="7" t="n">
        <v>17</v>
      </c>
      <c r="E10840" s="7" t="n">
        <v>61845</v>
      </c>
      <c r="F10840" s="7" t="s">
        <v>691</v>
      </c>
      <c r="G10840" s="7" t="n">
        <v>2</v>
      </c>
      <c r="H10840" s="7" t="n">
        <v>0</v>
      </c>
    </row>
    <row r="10841" spans="1:8">
      <c r="A10841" t="s">
        <v>4</v>
      </c>
      <c r="B10841" s="4" t="s">
        <v>5</v>
      </c>
    </row>
    <row r="10842" spans="1:8">
      <c r="A10842" t="n">
        <v>83460</v>
      </c>
      <c r="B10842" s="50" t="n">
        <v>28</v>
      </c>
    </row>
    <row r="10843" spans="1:8">
      <c r="A10843" t="s">
        <v>4</v>
      </c>
      <c r="B10843" s="4" t="s">
        <v>5</v>
      </c>
      <c r="C10843" s="4" t="s">
        <v>13</v>
      </c>
      <c r="D10843" s="4" t="s">
        <v>10</v>
      </c>
      <c r="E10843" s="4" t="s">
        <v>10</v>
      </c>
      <c r="F10843" s="4" t="s">
        <v>13</v>
      </c>
    </row>
    <row r="10844" spans="1:8">
      <c r="A10844" t="n">
        <v>83461</v>
      </c>
      <c r="B10844" s="56" t="n">
        <v>25</v>
      </c>
      <c r="C10844" s="7" t="n">
        <v>1</v>
      </c>
      <c r="D10844" s="7" t="n">
        <v>65535</v>
      </c>
      <c r="E10844" s="7" t="n">
        <v>65535</v>
      </c>
      <c r="F10844" s="7" t="n">
        <v>0</v>
      </c>
    </row>
    <row r="10845" spans="1:8">
      <c r="A10845" t="s">
        <v>4</v>
      </c>
      <c r="B10845" s="4" t="s">
        <v>5</v>
      </c>
      <c r="C10845" s="4" t="s">
        <v>10</v>
      </c>
      <c r="D10845" s="4" t="s">
        <v>13</v>
      </c>
    </row>
    <row r="10846" spans="1:8">
      <c r="A10846" t="n">
        <v>83468</v>
      </c>
      <c r="B10846" s="51" t="n">
        <v>89</v>
      </c>
      <c r="C10846" s="7" t="n">
        <v>65533</v>
      </c>
      <c r="D10846" s="7" t="n">
        <v>1</v>
      </c>
    </row>
    <row r="10847" spans="1:8">
      <c r="A10847" t="s">
        <v>4</v>
      </c>
      <c r="B10847" s="4" t="s">
        <v>5</v>
      </c>
      <c r="C10847" s="4" t="s">
        <v>13</v>
      </c>
      <c r="D10847" s="4" t="s">
        <v>10</v>
      </c>
      <c r="E10847" s="4" t="s">
        <v>24</v>
      </c>
    </row>
    <row r="10848" spans="1:8">
      <c r="A10848" t="n">
        <v>83472</v>
      </c>
      <c r="B10848" s="22" t="n">
        <v>58</v>
      </c>
      <c r="C10848" s="7" t="n">
        <v>101</v>
      </c>
      <c r="D10848" s="7" t="n">
        <v>500</v>
      </c>
      <c r="E10848" s="7" t="n">
        <v>1</v>
      </c>
    </row>
    <row r="10849" spans="1:8">
      <c r="A10849" t="s">
        <v>4</v>
      </c>
      <c r="B10849" s="4" t="s">
        <v>5</v>
      </c>
      <c r="C10849" s="4" t="s">
        <v>13</v>
      </c>
      <c r="D10849" s="4" t="s">
        <v>10</v>
      </c>
    </row>
    <row r="10850" spans="1:8">
      <c r="A10850" t="n">
        <v>83480</v>
      </c>
      <c r="B10850" s="22" t="n">
        <v>58</v>
      </c>
      <c r="C10850" s="7" t="n">
        <v>254</v>
      </c>
      <c r="D10850" s="7" t="n">
        <v>0</v>
      </c>
    </row>
    <row r="10851" spans="1:8">
      <c r="A10851" t="s">
        <v>4</v>
      </c>
      <c r="B10851" s="4" t="s">
        <v>5</v>
      </c>
      <c r="C10851" s="4" t="s">
        <v>13</v>
      </c>
      <c r="D10851" s="4" t="s">
        <v>10</v>
      </c>
      <c r="E10851" s="4" t="s">
        <v>10</v>
      </c>
      <c r="F10851" s="4" t="s">
        <v>9</v>
      </c>
      <c r="G10851" s="4" t="s">
        <v>9</v>
      </c>
      <c r="H10851" s="4" t="s">
        <v>9</v>
      </c>
    </row>
    <row r="10852" spans="1:8">
      <c r="A10852" t="n">
        <v>83484</v>
      </c>
      <c r="B10852" s="87" t="n">
        <v>97</v>
      </c>
      <c r="C10852" s="7" t="n">
        <v>7</v>
      </c>
      <c r="D10852" s="7" t="n">
        <v>0</v>
      </c>
      <c r="E10852" s="7" t="n">
        <v>0</v>
      </c>
      <c r="F10852" s="7" t="n">
        <v>0</v>
      </c>
      <c r="G10852" s="7" t="n">
        <v>0</v>
      </c>
      <c r="H10852" s="7" t="n">
        <v>0</v>
      </c>
    </row>
    <row r="10853" spans="1:8">
      <c r="A10853" t="s">
        <v>4</v>
      </c>
      <c r="B10853" s="4" t="s">
        <v>5</v>
      </c>
      <c r="C10853" s="4" t="s">
        <v>13</v>
      </c>
    </row>
    <row r="10854" spans="1:8">
      <c r="A10854" t="n">
        <v>83502</v>
      </c>
      <c r="B10854" s="43" t="n">
        <v>116</v>
      </c>
      <c r="C10854" s="7" t="n">
        <v>0</v>
      </c>
    </row>
    <row r="10855" spans="1:8">
      <c r="A10855" t="s">
        <v>4</v>
      </c>
      <c r="B10855" s="4" t="s">
        <v>5</v>
      </c>
      <c r="C10855" s="4" t="s">
        <v>13</v>
      </c>
      <c r="D10855" s="4" t="s">
        <v>10</v>
      </c>
    </row>
    <row r="10856" spans="1:8">
      <c r="A10856" t="n">
        <v>83504</v>
      </c>
      <c r="B10856" s="43" t="n">
        <v>116</v>
      </c>
      <c r="C10856" s="7" t="n">
        <v>2</v>
      </c>
      <c r="D10856" s="7" t="n">
        <v>1</v>
      </c>
    </row>
    <row r="10857" spans="1:8">
      <c r="A10857" t="s">
        <v>4</v>
      </c>
      <c r="B10857" s="4" t="s">
        <v>5</v>
      </c>
      <c r="C10857" s="4" t="s">
        <v>13</v>
      </c>
      <c r="D10857" s="4" t="s">
        <v>9</v>
      </c>
    </row>
    <row r="10858" spans="1:8">
      <c r="A10858" t="n">
        <v>83508</v>
      </c>
      <c r="B10858" s="43" t="n">
        <v>116</v>
      </c>
      <c r="C10858" s="7" t="n">
        <v>5</v>
      </c>
      <c r="D10858" s="7" t="n">
        <v>1120403456</v>
      </c>
    </row>
    <row r="10859" spans="1:8">
      <c r="A10859" t="s">
        <v>4</v>
      </c>
      <c r="B10859" s="4" t="s">
        <v>5</v>
      </c>
      <c r="C10859" s="4" t="s">
        <v>13</v>
      </c>
      <c r="D10859" s="4" t="s">
        <v>10</v>
      </c>
    </row>
    <row r="10860" spans="1:8">
      <c r="A10860" t="n">
        <v>83514</v>
      </c>
      <c r="B10860" s="43" t="n">
        <v>116</v>
      </c>
      <c r="C10860" s="7" t="n">
        <v>6</v>
      </c>
      <c r="D10860" s="7" t="n">
        <v>1</v>
      </c>
    </row>
    <row r="10861" spans="1:8">
      <c r="A10861" t="s">
        <v>4</v>
      </c>
      <c r="B10861" s="4" t="s">
        <v>5</v>
      </c>
      <c r="C10861" s="4" t="s">
        <v>13</v>
      </c>
      <c r="D10861" s="4" t="s">
        <v>10</v>
      </c>
      <c r="E10861" s="4" t="s">
        <v>10</v>
      </c>
      <c r="F10861" s="4" t="s">
        <v>9</v>
      </c>
    </row>
    <row r="10862" spans="1:8">
      <c r="A10862" t="n">
        <v>83518</v>
      </c>
      <c r="B10862" s="40" t="n">
        <v>84</v>
      </c>
      <c r="C10862" s="7" t="n">
        <v>1</v>
      </c>
      <c r="D10862" s="7" t="n">
        <v>0</v>
      </c>
      <c r="E10862" s="7" t="n">
        <v>0</v>
      </c>
      <c r="F10862" s="7" t="n">
        <v>0</v>
      </c>
    </row>
    <row r="10863" spans="1:8">
      <c r="A10863" t="s">
        <v>4</v>
      </c>
      <c r="B10863" s="4" t="s">
        <v>5</v>
      </c>
      <c r="C10863" s="4" t="s">
        <v>13</v>
      </c>
      <c r="D10863" s="4" t="s">
        <v>13</v>
      </c>
      <c r="E10863" s="4" t="s">
        <v>24</v>
      </c>
      <c r="F10863" s="4" t="s">
        <v>24</v>
      </c>
      <c r="G10863" s="4" t="s">
        <v>24</v>
      </c>
      <c r="H10863" s="4" t="s">
        <v>10</v>
      </c>
    </row>
    <row r="10864" spans="1:8">
      <c r="A10864" t="n">
        <v>83528</v>
      </c>
      <c r="B10864" s="39" t="n">
        <v>45</v>
      </c>
      <c r="C10864" s="7" t="n">
        <v>2</v>
      </c>
      <c r="D10864" s="7" t="n">
        <v>3</v>
      </c>
      <c r="E10864" s="7" t="n">
        <v>9.35000038146973</v>
      </c>
      <c r="F10864" s="7" t="n">
        <v>13.539999961853</v>
      </c>
      <c r="G10864" s="7" t="n">
        <v>-190.210006713867</v>
      </c>
      <c r="H10864" s="7" t="n">
        <v>0</v>
      </c>
    </row>
    <row r="10865" spans="1:8">
      <c r="A10865" t="s">
        <v>4</v>
      </c>
      <c r="B10865" s="4" t="s">
        <v>5</v>
      </c>
      <c r="C10865" s="4" t="s">
        <v>13</v>
      </c>
      <c r="D10865" s="4" t="s">
        <v>13</v>
      </c>
      <c r="E10865" s="4" t="s">
        <v>24</v>
      </c>
      <c r="F10865" s="4" t="s">
        <v>24</v>
      </c>
      <c r="G10865" s="4" t="s">
        <v>24</v>
      </c>
      <c r="H10865" s="4" t="s">
        <v>10</v>
      </c>
      <c r="I10865" s="4" t="s">
        <v>13</v>
      </c>
    </row>
    <row r="10866" spans="1:8">
      <c r="A10866" t="n">
        <v>83545</v>
      </c>
      <c r="B10866" s="39" t="n">
        <v>45</v>
      </c>
      <c r="C10866" s="7" t="n">
        <v>4</v>
      </c>
      <c r="D10866" s="7" t="n">
        <v>3</v>
      </c>
      <c r="E10866" s="7" t="n">
        <v>21.8299999237061</v>
      </c>
      <c r="F10866" s="7" t="n">
        <v>332.75</v>
      </c>
      <c r="G10866" s="7" t="n">
        <v>-10</v>
      </c>
      <c r="H10866" s="7" t="n">
        <v>0</v>
      </c>
      <c r="I10866" s="7" t="n">
        <v>1</v>
      </c>
    </row>
    <row r="10867" spans="1:8">
      <c r="A10867" t="s">
        <v>4</v>
      </c>
      <c r="B10867" s="4" t="s">
        <v>5</v>
      </c>
      <c r="C10867" s="4" t="s">
        <v>13</v>
      </c>
      <c r="D10867" s="4" t="s">
        <v>13</v>
      </c>
      <c r="E10867" s="4" t="s">
        <v>24</v>
      </c>
      <c r="F10867" s="4" t="s">
        <v>10</v>
      </c>
    </row>
    <row r="10868" spans="1:8">
      <c r="A10868" t="n">
        <v>83563</v>
      </c>
      <c r="B10868" s="39" t="n">
        <v>45</v>
      </c>
      <c r="C10868" s="7" t="n">
        <v>5</v>
      </c>
      <c r="D10868" s="7" t="n">
        <v>3</v>
      </c>
      <c r="E10868" s="7" t="n">
        <v>5</v>
      </c>
      <c r="F10868" s="7" t="n">
        <v>0</v>
      </c>
    </row>
    <row r="10869" spans="1:8">
      <c r="A10869" t="s">
        <v>4</v>
      </c>
      <c r="B10869" s="4" t="s">
        <v>5</v>
      </c>
      <c r="C10869" s="4" t="s">
        <v>13</v>
      </c>
      <c r="D10869" s="4" t="s">
        <v>13</v>
      </c>
      <c r="E10869" s="4" t="s">
        <v>24</v>
      </c>
      <c r="F10869" s="4" t="s">
        <v>10</v>
      </c>
    </row>
    <row r="10870" spans="1:8">
      <c r="A10870" t="n">
        <v>83572</v>
      </c>
      <c r="B10870" s="39" t="n">
        <v>45</v>
      </c>
      <c r="C10870" s="7" t="n">
        <v>11</v>
      </c>
      <c r="D10870" s="7" t="n">
        <v>3</v>
      </c>
      <c r="E10870" s="7" t="n">
        <v>38.2000007629395</v>
      </c>
      <c r="F10870" s="7" t="n">
        <v>0</v>
      </c>
    </row>
    <row r="10871" spans="1:8">
      <c r="A10871" t="s">
        <v>4</v>
      </c>
      <c r="B10871" s="4" t="s">
        <v>5</v>
      </c>
      <c r="C10871" s="4" t="s">
        <v>13</v>
      </c>
      <c r="D10871" s="4" t="s">
        <v>10</v>
      </c>
    </row>
    <row r="10872" spans="1:8">
      <c r="A10872" t="n">
        <v>83581</v>
      </c>
      <c r="B10872" s="22" t="n">
        <v>58</v>
      </c>
      <c r="C10872" s="7" t="n">
        <v>255</v>
      </c>
      <c r="D10872" s="7" t="n">
        <v>0</v>
      </c>
    </row>
    <row r="10873" spans="1:8">
      <c r="A10873" t="s">
        <v>4</v>
      </c>
      <c r="B10873" s="4" t="s">
        <v>5</v>
      </c>
      <c r="C10873" s="4" t="s">
        <v>10</v>
      </c>
      <c r="D10873" s="4" t="s">
        <v>10</v>
      </c>
      <c r="E10873" s="4" t="s">
        <v>10</v>
      </c>
    </row>
    <row r="10874" spans="1:8">
      <c r="A10874" t="n">
        <v>83585</v>
      </c>
      <c r="B10874" s="45" t="n">
        <v>61</v>
      </c>
      <c r="C10874" s="7" t="n">
        <v>6</v>
      </c>
      <c r="D10874" s="7" t="n">
        <v>65533</v>
      </c>
      <c r="E10874" s="7" t="n">
        <v>1000</v>
      </c>
    </row>
    <row r="10875" spans="1:8">
      <c r="A10875" t="s">
        <v>4</v>
      </c>
      <c r="B10875" s="4" t="s">
        <v>5</v>
      </c>
      <c r="C10875" s="4" t="s">
        <v>10</v>
      </c>
      <c r="D10875" s="4" t="s">
        <v>10</v>
      </c>
      <c r="E10875" s="4" t="s">
        <v>24</v>
      </c>
      <c r="F10875" s="4" t="s">
        <v>13</v>
      </c>
    </row>
    <row r="10876" spans="1:8">
      <c r="A10876" t="n">
        <v>83592</v>
      </c>
      <c r="B10876" s="53" t="n">
        <v>53</v>
      </c>
      <c r="C10876" s="7" t="n">
        <v>6</v>
      </c>
      <c r="D10876" s="7" t="n">
        <v>7033</v>
      </c>
      <c r="E10876" s="7" t="n">
        <v>10</v>
      </c>
      <c r="F10876" s="7" t="n">
        <v>0</v>
      </c>
    </row>
    <row r="10877" spans="1:8">
      <c r="A10877" t="s">
        <v>4</v>
      </c>
      <c r="B10877" s="4" t="s">
        <v>5</v>
      </c>
      <c r="C10877" s="4" t="s">
        <v>10</v>
      </c>
    </row>
    <row r="10878" spans="1:8">
      <c r="A10878" t="n">
        <v>83602</v>
      </c>
      <c r="B10878" s="54" t="n">
        <v>54</v>
      </c>
      <c r="C10878" s="7" t="n">
        <v>6</v>
      </c>
    </row>
    <row r="10879" spans="1:8">
      <c r="A10879" t="s">
        <v>4</v>
      </c>
      <c r="B10879" s="4" t="s">
        <v>5</v>
      </c>
      <c r="C10879" s="4" t="s">
        <v>10</v>
      </c>
      <c r="D10879" s="4" t="s">
        <v>10</v>
      </c>
      <c r="E10879" s="4" t="s">
        <v>24</v>
      </c>
      <c r="F10879" s="4" t="s">
        <v>24</v>
      </c>
      <c r="G10879" s="4" t="s">
        <v>24</v>
      </c>
      <c r="H10879" s="4" t="s">
        <v>24</v>
      </c>
      <c r="I10879" s="4" t="s">
        <v>13</v>
      </c>
      <c r="J10879" s="4" t="s">
        <v>10</v>
      </c>
    </row>
    <row r="10880" spans="1:8">
      <c r="A10880" t="n">
        <v>83605</v>
      </c>
      <c r="B10880" s="71" t="n">
        <v>55</v>
      </c>
      <c r="C10880" s="7" t="n">
        <v>6</v>
      </c>
      <c r="D10880" s="7" t="n">
        <v>65533</v>
      </c>
      <c r="E10880" s="7" t="n">
        <v>0.990000009536743</v>
      </c>
      <c r="F10880" s="7" t="n">
        <v>13.1599998474121</v>
      </c>
      <c r="G10880" s="7" t="n">
        <v>-185.880004882813</v>
      </c>
      <c r="H10880" s="7" t="n">
        <v>3.29999995231628</v>
      </c>
      <c r="I10880" s="7" t="n">
        <v>2</v>
      </c>
      <c r="J10880" s="7" t="n">
        <v>0</v>
      </c>
    </row>
    <row r="10881" spans="1:10">
      <c r="A10881" t="s">
        <v>4</v>
      </c>
      <c r="B10881" s="4" t="s">
        <v>5</v>
      </c>
      <c r="C10881" s="4" t="s">
        <v>10</v>
      </c>
    </row>
    <row r="10882" spans="1:10">
      <c r="A10882" t="n">
        <v>83629</v>
      </c>
      <c r="B10882" s="32" t="n">
        <v>16</v>
      </c>
      <c r="C10882" s="7" t="n">
        <v>500</v>
      </c>
    </row>
    <row r="10883" spans="1:10">
      <c r="A10883" t="s">
        <v>4</v>
      </c>
      <c r="B10883" s="4" t="s">
        <v>5</v>
      </c>
      <c r="C10883" s="4" t="s">
        <v>13</v>
      </c>
      <c r="D10883" s="4" t="s">
        <v>13</v>
      </c>
      <c r="E10883" s="4" t="s">
        <v>24</v>
      </c>
      <c r="F10883" s="4" t="s">
        <v>24</v>
      </c>
      <c r="G10883" s="4" t="s">
        <v>24</v>
      </c>
      <c r="H10883" s="4" t="s">
        <v>10</v>
      </c>
    </row>
    <row r="10884" spans="1:10">
      <c r="A10884" t="n">
        <v>83632</v>
      </c>
      <c r="B10884" s="39" t="n">
        <v>45</v>
      </c>
      <c r="C10884" s="7" t="n">
        <v>2</v>
      </c>
      <c r="D10884" s="7" t="n">
        <v>3</v>
      </c>
      <c r="E10884" s="7" t="n">
        <v>17.9400005340576</v>
      </c>
      <c r="F10884" s="7" t="n">
        <v>7.15999984741211</v>
      </c>
      <c r="G10884" s="7" t="n">
        <v>-198.720001220703</v>
      </c>
      <c r="H10884" s="7" t="n">
        <v>3500</v>
      </c>
    </row>
    <row r="10885" spans="1:10">
      <c r="A10885" t="s">
        <v>4</v>
      </c>
      <c r="B10885" s="4" t="s">
        <v>5</v>
      </c>
      <c r="C10885" s="4" t="s">
        <v>13</v>
      </c>
      <c r="D10885" s="4" t="s">
        <v>13</v>
      </c>
      <c r="E10885" s="4" t="s">
        <v>24</v>
      </c>
      <c r="F10885" s="4" t="s">
        <v>24</v>
      </c>
      <c r="G10885" s="4" t="s">
        <v>24</v>
      </c>
      <c r="H10885" s="4" t="s">
        <v>10</v>
      </c>
      <c r="I10885" s="4" t="s">
        <v>13</v>
      </c>
    </row>
    <row r="10886" spans="1:10">
      <c r="A10886" t="n">
        <v>83649</v>
      </c>
      <c r="B10886" s="39" t="n">
        <v>45</v>
      </c>
      <c r="C10886" s="7" t="n">
        <v>4</v>
      </c>
      <c r="D10886" s="7" t="n">
        <v>3</v>
      </c>
      <c r="E10886" s="7" t="n">
        <v>33.810001373291</v>
      </c>
      <c r="F10886" s="7" t="n">
        <v>328.239990234375</v>
      </c>
      <c r="G10886" s="7" t="n">
        <v>350</v>
      </c>
      <c r="H10886" s="7" t="n">
        <v>3500</v>
      </c>
      <c r="I10886" s="7" t="n">
        <v>1</v>
      </c>
    </row>
    <row r="10887" spans="1:10">
      <c r="A10887" t="s">
        <v>4</v>
      </c>
      <c r="B10887" s="4" t="s">
        <v>5</v>
      </c>
      <c r="C10887" s="4" t="s">
        <v>13</v>
      </c>
      <c r="D10887" s="4" t="s">
        <v>13</v>
      </c>
      <c r="E10887" s="4" t="s">
        <v>24</v>
      </c>
      <c r="F10887" s="4" t="s">
        <v>10</v>
      </c>
    </row>
    <row r="10888" spans="1:10">
      <c r="A10888" t="n">
        <v>83667</v>
      </c>
      <c r="B10888" s="39" t="n">
        <v>45</v>
      </c>
      <c r="C10888" s="7" t="n">
        <v>5</v>
      </c>
      <c r="D10888" s="7" t="n">
        <v>3</v>
      </c>
      <c r="E10888" s="7" t="n">
        <v>2.09999990463257</v>
      </c>
      <c r="F10888" s="7" t="n">
        <v>3500</v>
      </c>
    </row>
    <row r="10889" spans="1:10">
      <c r="A10889" t="s">
        <v>4</v>
      </c>
      <c r="B10889" s="4" t="s">
        <v>5</v>
      </c>
      <c r="C10889" s="4" t="s">
        <v>13</v>
      </c>
      <c r="D10889" s="4" t="s">
        <v>13</v>
      </c>
      <c r="E10889" s="4" t="s">
        <v>24</v>
      </c>
      <c r="F10889" s="4" t="s">
        <v>10</v>
      </c>
    </row>
    <row r="10890" spans="1:10">
      <c r="A10890" t="n">
        <v>83676</v>
      </c>
      <c r="B10890" s="39" t="n">
        <v>45</v>
      </c>
      <c r="C10890" s="7" t="n">
        <v>11</v>
      </c>
      <c r="D10890" s="7" t="n">
        <v>3</v>
      </c>
      <c r="E10890" s="7" t="n">
        <v>37.5999984741211</v>
      </c>
      <c r="F10890" s="7" t="n">
        <v>3500</v>
      </c>
    </row>
    <row r="10891" spans="1:10">
      <c r="A10891" t="s">
        <v>4</v>
      </c>
      <c r="B10891" s="4" t="s">
        <v>5</v>
      </c>
      <c r="C10891" s="4" t="s">
        <v>10</v>
      </c>
    </row>
    <row r="10892" spans="1:10">
      <c r="A10892" t="n">
        <v>83685</v>
      </c>
      <c r="B10892" s="32" t="n">
        <v>16</v>
      </c>
      <c r="C10892" s="7" t="n">
        <v>2500</v>
      </c>
    </row>
    <row r="10893" spans="1:10">
      <c r="A10893" t="s">
        <v>4</v>
      </c>
      <c r="B10893" s="4" t="s">
        <v>5</v>
      </c>
      <c r="C10893" s="4" t="s">
        <v>10</v>
      </c>
      <c r="D10893" s="4" t="s">
        <v>13</v>
      </c>
      <c r="E10893" s="4" t="s">
        <v>6</v>
      </c>
      <c r="F10893" s="4" t="s">
        <v>24</v>
      </c>
      <c r="G10893" s="4" t="s">
        <v>24</v>
      </c>
      <c r="H10893" s="4" t="s">
        <v>24</v>
      </c>
    </row>
    <row r="10894" spans="1:10">
      <c r="A10894" t="n">
        <v>83688</v>
      </c>
      <c r="B10894" s="55" t="n">
        <v>48</v>
      </c>
      <c r="C10894" s="7" t="n">
        <v>7014</v>
      </c>
      <c r="D10894" s="7" t="n">
        <v>0</v>
      </c>
      <c r="E10894" s="7" t="s">
        <v>215</v>
      </c>
      <c r="F10894" s="7" t="n">
        <v>-1</v>
      </c>
      <c r="G10894" s="7" t="n">
        <v>1</v>
      </c>
      <c r="H10894" s="7" t="n">
        <v>0</v>
      </c>
    </row>
    <row r="10895" spans="1:10">
      <c r="A10895" t="s">
        <v>4</v>
      </c>
      <c r="B10895" s="4" t="s">
        <v>5</v>
      </c>
      <c r="C10895" s="4" t="s">
        <v>10</v>
      </c>
    </row>
    <row r="10896" spans="1:10">
      <c r="A10896" t="n">
        <v>83723</v>
      </c>
      <c r="B10896" s="32" t="n">
        <v>16</v>
      </c>
      <c r="C10896" s="7" t="n">
        <v>500</v>
      </c>
    </row>
    <row r="10897" spans="1:9">
      <c r="A10897" t="s">
        <v>4</v>
      </c>
      <c r="B10897" s="4" t="s">
        <v>5</v>
      </c>
      <c r="C10897" s="4" t="s">
        <v>13</v>
      </c>
      <c r="D10897" s="4" t="s">
        <v>24</v>
      </c>
      <c r="E10897" s="4" t="s">
        <v>24</v>
      </c>
      <c r="F10897" s="4" t="s">
        <v>24</v>
      </c>
    </row>
    <row r="10898" spans="1:9">
      <c r="A10898" t="n">
        <v>83726</v>
      </c>
      <c r="B10898" s="39" t="n">
        <v>45</v>
      </c>
      <c r="C10898" s="7" t="n">
        <v>9</v>
      </c>
      <c r="D10898" s="7" t="n">
        <v>0.00999999977648258</v>
      </c>
      <c r="E10898" s="7" t="n">
        <v>0.00999999977648258</v>
      </c>
      <c r="F10898" s="7" t="n">
        <v>0.5</v>
      </c>
    </row>
    <row r="10899" spans="1:9">
      <c r="A10899" t="s">
        <v>4</v>
      </c>
      <c r="B10899" s="4" t="s">
        <v>5</v>
      </c>
      <c r="C10899" s="4" t="s">
        <v>13</v>
      </c>
      <c r="D10899" s="4" t="s">
        <v>10</v>
      </c>
      <c r="E10899" s="4" t="s">
        <v>6</v>
      </c>
    </row>
    <row r="10900" spans="1:9">
      <c r="A10900" t="n">
        <v>83740</v>
      </c>
      <c r="B10900" s="48" t="n">
        <v>51</v>
      </c>
      <c r="C10900" s="7" t="n">
        <v>4</v>
      </c>
      <c r="D10900" s="7" t="n">
        <v>7014</v>
      </c>
      <c r="E10900" s="7" t="s">
        <v>574</v>
      </c>
    </row>
    <row r="10901" spans="1:9">
      <c r="A10901" t="s">
        <v>4</v>
      </c>
      <c r="B10901" s="4" t="s">
        <v>5</v>
      </c>
      <c r="C10901" s="4" t="s">
        <v>10</v>
      </c>
    </row>
    <row r="10902" spans="1:9">
      <c r="A10902" t="n">
        <v>83754</v>
      </c>
      <c r="B10902" s="32" t="n">
        <v>16</v>
      </c>
      <c r="C10902" s="7" t="n">
        <v>0</v>
      </c>
    </row>
    <row r="10903" spans="1:9">
      <c r="A10903" t="s">
        <v>4</v>
      </c>
      <c r="B10903" s="4" t="s">
        <v>5</v>
      </c>
      <c r="C10903" s="4" t="s">
        <v>10</v>
      </c>
      <c r="D10903" s="4" t="s">
        <v>13</v>
      </c>
      <c r="E10903" s="4" t="s">
        <v>9</v>
      </c>
      <c r="F10903" s="4" t="s">
        <v>81</v>
      </c>
      <c r="G10903" s="4" t="s">
        <v>13</v>
      </c>
      <c r="H10903" s="4" t="s">
        <v>13</v>
      </c>
    </row>
    <row r="10904" spans="1:9">
      <c r="A10904" t="n">
        <v>83757</v>
      </c>
      <c r="B10904" s="49" t="n">
        <v>26</v>
      </c>
      <c r="C10904" s="7" t="n">
        <v>7014</v>
      </c>
      <c r="D10904" s="7" t="n">
        <v>17</v>
      </c>
      <c r="E10904" s="7" t="n">
        <v>61846</v>
      </c>
      <c r="F10904" s="7" t="s">
        <v>692</v>
      </c>
      <c r="G10904" s="7" t="n">
        <v>2</v>
      </c>
      <c r="H10904" s="7" t="n">
        <v>0</v>
      </c>
    </row>
    <row r="10905" spans="1:9">
      <c r="A10905" t="s">
        <v>4</v>
      </c>
      <c r="B10905" s="4" t="s">
        <v>5</v>
      </c>
    </row>
    <row r="10906" spans="1:9">
      <c r="A10906" t="n">
        <v>83791</v>
      </c>
      <c r="B10906" s="50" t="n">
        <v>28</v>
      </c>
    </row>
    <row r="10907" spans="1:9">
      <c r="A10907" t="s">
        <v>4</v>
      </c>
      <c r="B10907" s="4" t="s">
        <v>5</v>
      </c>
      <c r="C10907" s="4" t="s">
        <v>13</v>
      </c>
      <c r="D10907" s="4" t="s">
        <v>10</v>
      </c>
    </row>
    <row r="10908" spans="1:9">
      <c r="A10908" t="n">
        <v>83792</v>
      </c>
      <c r="B10908" s="39" t="n">
        <v>45</v>
      </c>
      <c r="C10908" s="7" t="n">
        <v>7</v>
      </c>
      <c r="D10908" s="7" t="n">
        <v>255</v>
      </c>
    </row>
    <row r="10909" spans="1:9">
      <c r="A10909" t="s">
        <v>4</v>
      </c>
      <c r="B10909" s="4" t="s">
        <v>5</v>
      </c>
      <c r="C10909" s="4" t="s">
        <v>13</v>
      </c>
      <c r="D10909" s="4" t="s">
        <v>24</v>
      </c>
      <c r="E10909" s="4" t="s">
        <v>24</v>
      </c>
      <c r="F10909" s="4" t="s">
        <v>24</v>
      </c>
    </row>
    <row r="10910" spans="1:9">
      <c r="A10910" t="n">
        <v>83796</v>
      </c>
      <c r="B10910" s="39" t="n">
        <v>45</v>
      </c>
      <c r="C10910" s="7" t="n">
        <v>9</v>
      </c>
      <c r="D10910" s="7" t="n">
        <v>0.0199999995529652</v>
      </c>
      <c r="E10910" s="7" t="n">
        <v>0.0199999995529652</v>
      </c>
      <c r="F10910" s="7" t="n">
        <v>0.5</v>
      </c>
    </row>
    <row r="10911" spans="1:9">
      <c r="A10911" t="s">
        <v>4</v>
      </c>
      <c r="B10911" s="4" t="s">
        <v>5</v>
      </c>
      <c r="C10911" s="4" t="s">
        <v>13</v>
      </c>
      <c r="D10911" s="4" t="s">
        <v>10</v>
      </c>
      <c r="E10911" s="4" t="s">
        <v>6</v>
      </c>
    </row>
    <row r="10912" spans="1:9">
      <c r="A10912" t="n">
        <v>83810</v>
      </c>
      <c r="B10912" s="48" t="n">
        <v>51</v>
      </c>
      <c r="C10912" s="7" t="n">
        <v>4</v>
      </c>
      <c r="D10912" s="7" t="n">
        <v>7014</v>
      </c>
      <c r="E10912" s="7" t="s">
        <v>181</v>
      </c>
    </row>
    <row r="10913" spans="1:8">
      <c r="A10913" t="s">
        <v>4</v>
      </c>
      <c r="B10913" s="4" t="s">
        <v>5</v>
      </c>
      <c r="C10913" s="4" t="s">
        <v>10</v>
      </c>
    </row>
    <row r="10914" spans="1:8">
      <c r="A10914" t="n">
        <v>83823</v>
      </c>
      <c r="B10914" s="32" t="n">
        <v>16</v>
      </c>
      <c r="C10914" s="7" t="n">
        <v>0</v>
      </c>
    </row>
    <row r="10915" spans="1:8">
      <c r="A10915" t="s">
        <v>4</v>
      </c>
      <c r="B10915" s="4" t="s">
        <v>5</v>
      </c>
      <c r="C10915" s="4" t="s">
        <v>10</v>
      </c>
      <c r="D10915" s="4" t="s">
        <v>13</v>
      </c>
      <c r="E10915" s="4" t="s">
        <v>9</v>
      </c>
      <c r="F10915" s="4" t="s">
        <v>81</v>
      </c>
      <c r="G10915" s="4" t="s">
        <v>13</v>
      </c>
      <c r="H10915" s="4" t="s">
        <v>13</v>
      </c>
    </row>
    <row r="10916" spans="1:8">
      <c r="A10916" t="n">
        <v>83826</v>
      </c>
      <c r="B10916" s="49" t="n">
        <v>26</v>
      </c>
      <c r="C10916" s="7" t="n">
        <v>7014</v>
      </c>
      <c r="D10916" s="7" t="n">
        <v>17</v>
      </c>
      <c r="E10916" s="7" t="n">
        <v>61847</v>
      </c>
      <c r="F10916" s="7" t="s">
        <v>693</v>
      </c>
      <c r="G10916" s="7" t="n">
        <v>2</v>
      </c>
      <c r="H10916" s="7" t="n">
        <v>0</v>
      </c>
    </row>
    <row r="10917" spans="1:8">
      <c r="A10917" t="s">
        <v>4</v>
      </c>
      <c r="B10917" s="4" t="s">
        <v>5</v>
      </c>
    </row>
    <row r="10918" spans="1:8">
      <c r="A10918" t="n">
        <v>83866</v>
      </c>
      <c r="B10918" s="50" t="n">
        <v>28</v>
      </c>
    </row>
    <row r="10919" spans="1:8">
      <c r="A10919" t="s">
        <v>4</v>
      </c>
      <c r="B10919" s="4" t="s">
        <v>5</v>
      </c>
      <c r="C10919" s="4" t="s">
        <v>10</v>
      </c>
      <c r="D10919" s="4" t="s">
        <v>13</v>
      </c>
    </row>
    <row r="10920" spans="1:8">
      <c r="A10920" t="n">
        <v>83867</v>
      </c>
      <c r="B10920" s="51" t="n">
        <v>89</v>
      </c>
      <c r="C10920" s="7" t="n">
        <v>65533</v>
      </c>
      <c r="D10920" s="7" t="n">
        <v>1</v>
      </c>
    </row>
    <row r="10921" spans="1:8">
      <c r="A10921" t="s">
        <v>4</v>
      </c>
      <c r="B10921" s="4" t="s">
        <v>5</v>
      </c>
      <c r="C10921" s="4" t="s">
        <v>13</v>
      </c>
      <c r="D10921" s="4" t="s">
        <v>24</v>
      </c>
      <c r="E10921" s="4" t="s">
        <v>10</v>
      </c>
      <c r="F10921" s="4" t="s">
        <v>13</v>
      </c>
    </row>
    <row r="10922" spans="1:8">
      <c r="A10922" t="n">
        <v>83871</v>
      </c>
      <c r="B10922" s="13" t="n">
        <v>49</v>
      </c>
      <c r="C10922" s="7" t="n">
        <v>3</v>
      </c>
      <c r="D10922" s="7" t="n">
        <v>1</v>
      </c>
      <c r="E10922" s="7" t="n">
        <v>500</v>
      </c>
      <c r="F10922" s="7" t="n">
        <v>0</v>
      </c>
    </row>
    <row r="10923" spans="1:8">
      <c r="A10923" t="s">
        <v>4</v>
      </c>
      <c r="B10923" s="4" t="s">
        <v>5</v>
      </c>
      <c r="C10923" s="4" t="s">
        <v>13</v>
      </c>
      <c r="D10923" s="4" t="s">
        <v>10</v>
      </c>
      <c r="E10923" s="4" t="s">
        <v>9</v>
      </c>
      <c r="F10923" s="4" t="s">
        <v>10</v>
      </c>
    </row>
    <row r="10924" spans="1:8">
      <c r="A10924" t="n">
        <v>83880</v>
      </c>
      <c r="B10924" s="15" t="n">
        <v>50</v>
      </c>
      <c r="C10924" s="7" t="n">
        <v>3</v>
      </c>
      <c r="D10924" s="7" t="n">
        <v>5045</v>
      </c>
      <c r="E10924" s="7" t="n">
        <v>1061997773</v>
      </c>
      <c r="F10924" s="7" t="n">
        <v>500</v>
      </c>
    </row>
    <row r="10925" spans="1:8">
      <c r="A10925" t="s">
        <v>4</v>
      </c>
      <c r="B10925" s="4" t="s">
        <v>5</v>
      </c>
      <c r="C10925" s="4" t="s">
        <v>13</v>
      </c>
      <c r="D10925" s="4" t="s">
        <v>10</v>
      </c>
      <c r="E10925" s="4" t="s">
        <v>9</v>
      </c>
      <c r="F10925" s="4" t="s">
        <v>10</v>
      </c>
    </row>
    <row r="10926" spans="1:8">
      <c r="A10926" t="n">
        <v>83890</v>
      </c>
      <c r="B10926" s="15" t="n">
        <v>50</v>
      </c>
      <c r="C10926" s="7" t="n">
        <v>3</v>
      </c>
      <c r="D10926" s="7" t="n">
        <v>4521</v>
      </c>
      <c r="E10926" s="7" t="n">
        <v>1061997773</v>
      </c>
      <c r="F10926" s="7" t="n">
        <v>500</v>
      </c>
    </row>
    <row r="10927" spans="1:8">
      <c r="A10927" t="s">
        <v>4</v>
      </c>
      <c r="B10927" s="4" t="s">
        <v>5</v>
      </c>
      <c r="C10927" s="4" t="s">
        <v>13</v>
      </c>
      <c r="D10927" s="4" t="s">
        <v>10</v>
      </c>
      <c r="E10927" s="4" t="s">
        <v>24</v>
      </c>
    </row>
    <row r="10928" spans="1:8">
      <c r="A10928" t="n">
        <v>83900</v>
      </c>
      <c r="B10928" s="22" t="n">
        <v>58</v>
      </c>
      <c r="C10928" s="7" t="n">
        <v>101</v>
      </c>
      <c r="D10928" s="7" t="n">
        <v>500</v>
      </c>
      <c r="E10928" s="7" t="n">
        <v>1</v>
      </c>
    </row>
    <row r="10929" spans="1:8">
      <c r="A10929" t="s">
        <v>4</v>
      </c>
      <c r="B10929" s="4" t="s">
        <v>5</v>
      </c>
      <c r="C10929" s="4" t="s">
        <v>13</v>
      </c>
      <c r="D10929" s="4" t="s">
        <v>10</v>
      </c>
    </row>
    <row r="10930" spans="1:8">
      <c r="A10930" t="n">
        <v>83908</v>
      </c>
      <c r="B10930" s="22" t="n">
        <v>58</v>
      </c>
      <c r="C10930" s="7" t="n">
        <v>254</v>
      </c>
      <c r="D10930" s="7" t="n">
        <v>0</v>
      </c>
    </row>
    <row r="10931" spans="1:8">
      <c r="A10931" t="s">
        <v>4</v>
      </c>
      <c r="B10931" s="4" t="s">
        <v>5</v>
      </c>
      <c r="C10931" s="4" t="s">
        <v>13</v>
      </c>
      <c r="D10931" s="4" t="s">
        <v>10</v>
      </c>
      <c r="E10931" s="4" t="s">
        <v>10</v>
      </c>
      <c r="F10931" s="4" t="s">
        <v>9</v>
      </c>
    </row>
    <row r="10932" spans="1:8">
      <c r="A10932" t="n">
        <v>83912</v>
      </c>
      <c r="B10932" s="40" t="n">
        <v>84</v>
      </c>
      <c r="C10932" s="7" t="n">
        <v>0</v>
      </c>
      <c r="D10932" s="7" t="n">
        <v>2</v>
      </c>
      <c r="E10932" s="7" t="n">
        <v>0</v>
      </c>
      <c r="F10932" s="7" t="n">
        <v>1045220557</v>
      </c>
    </row>
    <row r="10933" spans="1:8">
      <c r="A10933" t="s">
        <v>4</v>
      </c>
      <c r="B10933" s="4" t="s">
        <v>5</v>
      </c>
      <c r="C10933" s="4" t="s">
        <v>13</v>
      </c>
      <c r="D10933" s="4" t="s">
        <v>13</v>
      </c>
      <c r="E10933" s="4" t="s">
        <v>24</v>
      </c>
      <c r="F10933" s="4" t="s">
        <v>24</v>
      </c>
      <c r="G10933" s="4" t="s">
        <v>24</v>
      </c>
      <c r="H10933" s="4" t="s">
        <v>10</v>
      </c>
    </row>
    <row r="10934" spans="1:8">
      <c r="A10934" t="n">
        <v>83922</v>
      </c>
      <c r="B10934" s="39" t="n">
        <v>45</v>
      </c>
      <c r="C10934" s="7" t="n">
        <v>2</v>
      </c>
      <c r="D10934" s="7" t="n">
        <v>3</v>
      </c>
      <c r="E10934" s="7" t="n">
        <v>-3.92000007629395</v>
      </c>
      <c r="F10934" s="7" t="n">
        <v>16.7299995422363</v>
      </c>
      <c r="G10934" s="7" t="n">
        <v>-185.759994506836</v>
      </c>
      <c r="H10934" s="7" t="n">
        <v>0</v>
      </c>
    </row>
    <row r="10935" spans="1:8">
      <c r="A10935" t="s">
        <v>4</v>
      </c>
      <c r="B10935" s="4" t="s">
        <v>5</v>
      </c>
      <c r="C10935" s="4" t="s">
        <v>13</v>
      </c>
      <c r="D10935" s="4" t="s">
        <v>13</v>
      </c>
      <c r="E10935" s="4" t="s">
        <v>24</v>
      </c>
      <c r="F10935" s="4" t="s">
        <v>24</v>
      </c>
      <c r="G10935" s="4" t="s">
        <v>24</v>
      </c>
      <c r="H10935" s="4" t="s">
        <v>10</v>
      </c>
      <c r="I10935" s="4" t="s">
        <v>13</v>
      </c>
    </row>
    <row r="10936" spans="1:8">
      <c r="A10936" t="n">
        <v>83939</v>
      </c>
      <c r="B10936" s="39" t="n">
        <v>45</v>
      </c>
      <c r="C10936" s="7" t="n">
        <v>4</v>
      </c>
      <c r="D10936" s="7" t="n">
        <v>3</v>
      </c>
      <c r="E10936" s="7" t="n">
        <v>18.0300006866455</v>
      </c>
      <c r="F10936" s="7" t="n">
        <v>80.5400009155273</v>
      </c>
      <c r="G10936" s="7" t="n">
        <v>0</v>
      </c>
      <c r="H10936" s="7" t="n">
        <v>0</v>
      </c>
      <c r="I10936" s="7" t="n">
        <v>0</v>
      </c>
    </row>
    <row r="10937" spans="1:8">
      <c r="A10937" t="s">
        <v>4</v>
      </c>
      <c r="B10937" s="4" t="s">
        <v>5</v>
      </c>
      <c r="C10937" s="4" t="s">
        <v>13</v>
      </c>
      <c r="D10937" s="4" t="s">
        <v>13</v>
      </c>
      <c r="E10937" s="4" t="s">
        <v>24</v>
      </c>
      <c r="F10937" s="4" t="s">
        <v>10</v>
      </c>
    </row>
    <row r="10938" spans="1:8">
      <c r="A10938" t="n">
        <v>83957</v>
      </c>
      <c r="B10938" s="39" t="n">
        <v>45</v>
      </c>
      <c r="C10938" s="7" t="n">
        <v>5</v>
      </c>
      <c r="D10938" s="7" t="n">
        <v>3</v>
      </c>
      <c r="E10938" s="7" t="n">
        <v>11.6999998092651</v>
      </c>
      <c r="F10938" s="7" t="n">
        <v>0</v>
      </c>
    </row>
    <row r="10939" spans="1:8">
      <c r="A10939" t="s">
        <v>4</v>
      </c>
      <c r="B10939" s="4" t="s">
        <v>5</v>
      </c>
      <c r="C10939" s="4" t="s">
        <v>13</v>
      </c>
      <c r="D10939" s="4" t="s">
        <v>13</v>
      </c>
      <c r="E10939" s="4" t="s">
        <v>24</v>
      </c>
      <c r="F10939" s="4" t="s">
        <v>10</v>
      </c>
    </row>
    <row r="10940" spans="1:8">
      <c r="A10940" t="n">
        <v>83966</v>
      </c>
      <c r="B10940" s="39" t="n">
        <v>45</v>
      </c>
      <c r="C10940" s="7" t="n">
        <v>11</v>
      </c>
      <c r="D10940" s="7" t="n">
        <v>3</v>
      </c>
      <c r="E10940" s="7" t="n">
        <v>38.2000007629395</v>
      </c>
      <c r="F10940" s="7" t="n">
        <v>0</v>
      </c>
    </row>
    <row r="10941" spans="1:8">
      <c r="A10941" t="s">
        <v>4</v>
      </c>
      <c r="B10941" s="4" t="s">
        <v>5</v>
      </c>
      <c r="C10941" s="4" t="s">
        <v>13</v>
      </c>
      <c r="D10941" s="4" t="s">
        <v>13</v>
      </c>
      <c r="E10941" s="4" t="s">
        <v>24</v>
      </c>
      <c r="F10941" s="4" t="s">
        <v>24</v>
      </c>
      <c r="G10941" s="4" t="s">
        <v>24</v>
      </c>
      <c r="H10941" s="4" t="s">
        <v>10</v>
      </c>
    </row>
    <row r="10942" spans="1:8">
      <c r="A10942" t="n">
        <v>83975</v>
      </c>
      <c r="B10942" s="39" t="n">
        <v>45</v>
      </c>
      <c r="C10942" s="7" t="n">
        <v>2</v>
      </c>
      <c r="D10942" s="7" t="n">
        <v>3</v>
      </c>
      <c r="E10942" s="7" t="n">
        <v>-3.92000007629395</v>
      </c>
      <c r="F10942" s="7" t="n">
        <v>16.6299991607666</v>
      </c>
      <c r="G10942" s="7" t="n">
        <v>-185.759994506836</v>
      </c>
      <c r="H10942" s="7" t="n">
        <v>6000</v>
      </c>
    </row>
    <row r="10943" spans="1:8">
      <c r="A10943" t="s">
        <v>4</v>
      </c>
      <c r="B10943" s="4" t="s">
        <v>5</v>
      </c>
      <c r="C10943" s="4" t="s">
        <v>13</v>
      </c>
      <c r="D10943" s="4" t="s">
        <v>13</v>
      </c>
      <c r="E10943" s="4" t="s">
        <v>24</v>
      </c>
      <c r="F10943" s="4" t="s">
        <v>24</v>
      </c>
      <c r="G10943" s="4" t="s">
        <v>24</v>
      </c>
      <c r="H10943" s="4" t="s">
        <v>10</v>
      </c>
      <c r="I10943" s="4" t="s">
        <v>13</v>
      </c>
    </row>
    <row r="10944" spans="1:8">
      <c r="A10944" t="n">
        <v>83992</v>
      </c>
      <c r="B10944" s="39" t="n">
        <v>45</v>
      </c>
      <c r="C10944" s="7" t="n">
        <v>4</v>
      </c>
      <c r="D10944" s="7" t="n">
        <v>3</v>
      </c>
      <c r="E10944" s="7" t="n">
        <v>350.679992675781</v>
      </c>
      <c r="F10944" s="7" t="n">
        <v>82.1600036621094</v>
      </c>
      <c r="G10944" s="7" t="n">
        <v>0</v>
      </c>
      <c r="H10944" s="7" t="n">
        <v>6000</v>
      </c>
      <c r="I10944" s="7" t="n">
        <v>1</v>
      </c>
    </row>
    <row r="10945" spans="1:9">
      <c r="A10945" t="s">
        <v>4</v>
      </c>
      <c r="B10945" s="4" t="s">
        <v>5</v>
      </c>
      <c r="C10945" s="4" t="s">
        <v>13</v>
      </c>
      <c r="D10945" s="4" t="s">
        <v>13</v>
      </c>
      <c r="E10945" s="4" t="s">
        <v>24</v>
      </c>
      <c r="F10945" s="4" t="s">
        <v>10</v>
      </c>
    </row>
    <row r="10946" spans="1:9">
      <c r="A10946" t="n">
        <v>84010</v>
      </c>
      <c r="B10946" s="39" t="n">
        <v>45</v>
      </c>
      <c r="C10946" s="7" t="n">
        <v>5</v>
      </c>
      <c r="D10946" s="7" t="n">
        <v>3</v>
      </c>
      <c r="E10946" s="7" t="n">
        <v>12.6999998092651</v>
      </c>
      <c r="F10946" s="7" t="n">
        <v>6000</v>
      </c>
    </row>
    <row r="10947" spans="1:9">
      <c r="A10947" t="s">
        <v>4</v>
      </c>
      <c r="B10947" s="4" t="s">
        <v>5</v>
      </c>
      <c r="C10947" s="4" t="s">
        <v>13</v>
      </c>
      <c r="D10947" s="4" t="s">
        <v>13</v>
      </c>
      <c r="E10947" s="4" t="s">
        <v>24</v>
      </c>
      <c r="F10947" s="4" t="s">
        <v>10</v>
      </c>
    </row>
    <row r="10948" spans="1:9">
      <c r="A10948" t="n">
        <v>84019</v>
      </c>
      <c r="B10948" s="39" t="n">
        <v>45</v>
      </c>
      <c r="C10948" s="7" t="n">
        <v>11</v>
      </c>
      <c r="D10948" s="7" t="n">
        <v>3</v>
      </c>
      <c r="E10948" s="7" t="n">
        <v>38.2000007629395</v>
      </c>
      <c r="F10948" s="7" t="n">
        <v>6000</v>
      </c>
    </row>
    <row r="10949" spans="1:9">
      <c r="A10949" t="s">
        <v>4</v>
      </c>
      <c r="B10949" s="4" t="s">
        <v>5</v>
      </c>
      <c r="C10949" s="4" t="s">
        <v>13</v>
      </c>
      <c r="D10949" s="4" t="s">
        <v>10</v>
      </c>
      <c r="E10949" s="4" t="s">
        <v>10</v>
      </c>
      <c r="F10949" s="4" t="s">
        <v>10</v>
      </c>
      <c r="G10949" s="4" t="s">
        <v>10</v>
      </c>
      <c r="H10949" s="4" t="s">
        <v>10</v>
      </c>
      <c r="I10949" s="4" t="s">
        <v>6</v>
      </c>
      <c r="J10949" s="4" t="s">
        <v>24</v>
      </c>
      <c r="K10949" s="4" t="s">
        <v>24</v>
      </c>
      <c r="L10949" s="4" t="s">
        <v>24</v>
      </c>
      <c r="M10949" s="4" t="s">
        <v>9</v>
      </c>
      <c r="N10949" s="4" t="s">
        <v>9</v>
      </c>
      <c r="O10949" s="4" t="s">
        <v>24</v>
      </c>
      <c r="P10949" s="4" t="s">
        <v>24</v>
      </c>
      <c r="Q10949" s="4" t="s">
        <v>24</v>
      </c>
      <c r="R10949" s="4" t="s">
        <v>24</v>
      </c>
      <c r="S10949" s="4" t="s">
        <v>13</v>
      </c>
    </row>
    <row r="10950" spans="1:9">
      <c r="A10950" t="n">
        <v>84028</v>
      </c>
      <c r="B10950" s="66" t="n">
        <v>39</v>
      </c>
      <c r="C10950" s="7" t="n">
        <v>12</v>
      </c>
      <c r="D10950" s="7" t="n">
        <v>65533</v>
      </c>
      <c r="E10950" s="7" t="n">
        <v>204</v>
      </c>
      <c r="F10950" s="7" t="n">
        <v>0</v>
      </c>
      <c r="G10950" s="7" t="n">
        <v>5</v>
      </c>
      <c r="H10950" s="7" t="n">
        <v>3</v>
      </c>
      <c r="I10950" s="7" t="s">
        <v>12</v>
      </c>
      <c r="J10950" s="7" t="n">
        <v>0</v>
      </c>
      <c r="K10950" s="7" t="n">
        <v>1.00999999046326</v>
      </c>
      <c r="L10950" s="7" t="n">
        <v>0</v>
      </c>
      <c r="M10950" s="7" t="n">
        <v>0</v>
      </c>
      <c r="N10950" s="7" t="n">
        <v>0</v>
      </c>
      <c r="O10950" s="7" t="n">
        <v>0</v>
      </c>
      <c r="P10950" s="7" t="n">
        <v>4</v>
      </c>
      <c r="Q10950" s="7" t="n">
        <v>4</v>
      </c>
      <c r="R10950" s="7" t="n">
        <v>4</v>
      </c>
      <c r="S10950" s="7" t="n">
        <v>102</v>
      </c>
    </row>
    <row r="10951" spans="1:9">
      <c r="A10951" t="s">
        <v>4</v>
      </c>
      <c r="B10951" s="4" t="s">
        <v>5</v>
      </c>
      <c r="C10951" s="4" t="s">
        <v>13</v>
      </c>
      <c r="D10951" s="4" t="s">
        <v>10</v>
      </c>
      <c r="E10951" s="4" t="s">
        <v>10</v>
      </c>
      <c r="F10951" s="4" t="s">
        <v>10</v>
      </c>
      <c r="G10951" s="4" t="s">
        <v>10</v>
      </c>
      <c r="H10951" s="4" t="s">
        <v>10</v>
      </c>
      <c r="I10951" s="4" t="s">
        <v>6</v>
      </c>
      <c r="J10951" s="4" t="s">
        <v>24</v>
      </c>
      <c r="K10951" s="4" t="s">
        <v>24</v>
      </c>
      <c r="L10951" s="4" t="s">
        <v>24</v>
      </c>
      <c r="M10951" s="4" t="s">
        <v>9</v>
      </c>
      <c r="N10951" s="4" t="s">
        <v>9</v>
      </c>
      <c r="O10951" s="4" t="s">
        <v>24</v>
      </c>
      <c r="P10951" s="4" t="s">
        <v>24</v>
      </c>
      <c r="Q10951" s="4" t="s">
        <v>24</v>
      </c>
      <c r="R10951" s="4" t="s">
        <v>24</v>
      </c>
      <c r="S10951" s="4" t="s">
        <v>13</v>
      </c>
    </row>
    <row r="10952" spans="1:9">
      <c r="A10952" t="n">
        <v>84078</v>
      </c>
      <c r="B10952" s="66" t="n">
        <v>39</v>
      </c>
      <c r="C10952" s="7" t="n">
        <v>12</v>
      </c>
      <c r="D10952" s="7" t="n">
        <v>65533</v>
      </c>
      <c r="E10952" s="7" t="n">
        <v>204</v>
      </c>
      <c r="F10952" s="7" t="n">
        <v>0</v>
      </c>
      <c r="G10952" s="7" t="n">
        <v>61488</v>
      </c>
      <c r="H10952" s="7" t="n">
        <v>3</v>
      </c>
      <c r="I10952" s="7" t="s">
        <v>12</v>
      </c>
      <c r="J10952" s="7" t="n">
        <v>0</v>
      </c>
      <c r="K10952" s="7" t="n">
        <v>0.00999999977648258</v>
      </c>
      <c r="L10952" s="7" t="n">
        <v>0</v>
      </c>
      <c r="M10952" s="7" t="n">
        <v>0</v>
      </c>
      <c r="N10952" s="7" t="n">
        <v>0</v>
      </c>
      <c r="O10952" s="7" t="n">
        <v>0</v>
      </c>
      <c r="P10952" s="7" t="n">
        <v>1</v>
      </c>
      <c r="Q10952" s="7" t="n">
        <v>1</v>
      </c>
      <c r="R10952" s="7" t="n">
        <v>1</v>
      </c>
      <c r="S10952" s="7" t="n">
        <v>103</v>
      </c>
    </row>
    <row r="10953" spans="1:9">
      <c r="A10953" t="s">
        <v>4</v>
      </c>
      <c r="B10953" s="4" t="s">
        <v>5</v>
      </c>
      <c r="C10953" s="4" t="s">
        <v>13</v>
      </c>
      <c r="D10953" s="4" t="s">
        <v>10</v>
      </c>
      <c r="E10953" s="4" t="s">
        <v>10</v>
      </c>
      <c r="F10953" s="4" t="s">
        <v>10</v>
      </c>
      <c r="G10953" s="4" t="s">
        <v>10</v>
      </c>
      <c r="H10953" s="4" t="s">
        <v>10</v>
      </c>
      <c r="I10953" s="4" t="s">
        <v>6</v>
      </c>
      <c r="J10953" s="4" t="s">
        <v>24</v>
      </c>
      <c r="K10953" s="4" t="s">
        <v>24</v>
      </c>
      <c r="L10953" s="4" t="s">
        <v>24</v>
      </c>
      <c r="M10953" s="4" t="s">
        <v>9</v>
      </c>
      <c r="N10953" s="4" t="s">
        <v>9</v>
      </c>
      <c r="O10953" s="4" t="s">
        <v>24</v>
      </c>
      <c r="P10953" s="4" t="s">
        <v>24</v>
      </c>
      <c r="Q10953" s="4" t="s">
        <v>24</v>
      </c>
      <c r="R10953" s="4" t="s">
        <v>24</v>
      </c>
      <c r="S10953" s="4" t="s">
        <v>13</v>
      </c>
    </row>
    <row r="10954" spans="1:9">
      <c r="A10954" t="n">
        <v>84128</v>
      </c>
      <c r="B10954" s="66" t="n">
        <v>39</v>
      </c>
      <c r="C10954" s="7" t="n">
        <v>12</v>
      </c>
      <c r="D10954" s="7" t="n">
        <v>65533</v>
      </c>
      <c r="E10954" s="7" t="n">
        <v>204</v>
      </c>
      <c r="F10954" s="7" t="n">
        <v>0</v>
      </c>
      <c r="G10954" s="7" t="n">
        <v>61489</v>
      </c>
      <c r="H10954" s="7" t="n">
        <v>3</v>
      </c>
      <c r="I10954" s="7" t="s">
        <v>12</v>
      </c>
      <c r="J10954" s="7" t="n">
        <v>0</v>
      </c>
      <c r="K10954" s="7" t="n">
        <v>0.00999999977648258</v>
      </c>
      <c r="L10954" s="7" t="n">
        <v>0</v>
      </c>
      <c r="M10954" s="7" t="n">
        <v>0</v>
      </c>
      <c r="N10954" s="7" t="n">
        <v>0</v>
      </c>
      <c r="O10954" s="7" t="n">
        <v>0</v>
      </c>
      <c r="P10954" s="7" t="n">
        <v>1</v>
      </c>
      <c r="Q10954" s="7" t="n">
        <v>1</v>
      </c>
      <c r="R10954" s="7" t="n">
        <v>1</v>
      </c>
      <c r="S10954" s="7" t="n">
        <v>104</v>
      </c>
    </row>
    <row r="10955" spans="1:9">
      <c r="A10955" t="s">
        <v>4</v>
      </c>
      <c r="B10955" s="4" t="s">
        <v>5</v>
      </c>
      <c r="C10955" s="4" t="s">
        <v>13</v>
      </c>
      <c r="D10955" s="4" t="s">
        <v>10</v>
      </c>
      <c r="E10955" s="4" t="s">
        <v>10</v>
      </c>
      <c r="F10955" s="4" t="s">
        <v>10</v>
      </c>
      <c r="G10955" s="4" t="s">
        <v>10</v>
      </c>
      <c r="H10955" s="4" t="s">
        <v>10</v>
      </c>
      <c r="I10955" s="4" t="s">
        <v>6</v>
      </c>
      <c r="J10955" s="4" t="s">
        <v>24</v>
      </c>
      <c r="K10955" s="4" t="s">
        <v>24</v>
      </c>
      <c r="L10955" s="4" t="s">
        <v>24</v>
      </c>
      <c r="M10955" s="4" t="s">
        <v>9</v>
      </c>
      <c r="N10955" s="4" t="s">
        <v>9</v>
      </c>
      <c r="O10955" s="4" t="s">
        <v>24</v>
      </c>
      <c r="P10955" s="4" t="s">
        <v>24</v>
      </c>
      <c r="Q10955" s="4" t="s">
        <v>24</v>
      </c>
      <c r="R10955" s="4" t="s">
        <v>24</v>
      </c>
      <c r="S10955" s="4" t="s">
        <v>13</v>
      </c>
    </row>
    <row r="10956" spans="1:9">
      <c r="A10956" t="n">
        <v>84178</v>
      </c>
      <c r="B10956" s="66" t="n">
        <v>39</v>
      </c>
      <c r="C10956" s="7" t="n">
        <v>12</v>
      </c>
      <c r="D10956" s="7" t="n">
        <v>65533</v>
      </c>
      <c r="E10956" s="7" t="n">
        <v>204</v>
      </c>
      <c r="F10956" s="7" t="n">
        <v>0</v>
      </c>
      <c r="G10956" s="7" t="n">
        <v>61490</v>
      </c>
      <c r="H10956" s="7" t="n">
        <v>3</v>
      </c>
      <c r="I10956" s="7" t="s">
        <v>12</v>
      </c>
      <c r="J10956" s="7" t="n">
        <v>0</v>
      </c>
      <c r="K10956" s="7" t="n">
        <v>0.00999999977648258</v>
      </c>
      <c r="L10956" s="7" t="n">
        <v>0</v>
      </c>
      <c r="M10956" s="7" t="n">
        <v>0</v>
      </c>
      <c r="N10956" s="7" t="n">
        <v>0</v>
      </c>
      <c r="O10956" s="7" t="n">
        <v>0</v>
      </c>
      <c r="P10956" s="7" t="n">
        <v>1</v>
      </c>
      <c r="Q10956" s="7" t="n">
        <v>1</v>
      </c>
      <c r="R10956" s="7" t="n">
        <v>1</v>
      </c>
      <c r="S10956" s="7" t="n">
        <v>105</v>
      </c>
    </row>
    <row r="10957" spans="1:9">
      <c r="A10957" t="s">
        <v>4</v>
      </c>
      <c r="B10957" s="4" t="s">
        <v>5</v>
      </c>
      <c r="C10957" s="4" t="s">
        <v>13</v>
      </c>
      <c r="D10957" s="4" t="s">
        <v>10</v>
      </c>
      <c r="E10957" s="4" t="s">
        <v>10</v>
      </c>
      <c r="F10957" s="4" t="s">
        <v>10</v>
      </c>
      <c r="G10957" s="4" t="s">
        <v>10</v>
      </c>
      <c r="H10957" s="4" t="s">
        <v>10</v>
      </c>
      <c r="I10957" s="4" t="s">
        <v>6</v>
      </c>
      <c r="J10957" s="4" t="s">
        <v>24</v>
      </c>
      <c r="K10957" s="4" t="s">
        <v>24</v>
      </c>
      <c r="L10957" s="4" t="s">
        <v>24</v>
      </c>
      <c r="M10957" s="4" t="s">
        <v>9</v>
      </c>
      <c r="N10957" s="4" t="s">
        <v>9</v>
      </c>
      <c r="O10957" s="4" t="s">
        <v>24</v>
      </c>
      <c r="P10957" s="4" t="s">
        <v>24</v>
      </c>
      <c r="Q10957" s="4" t="s">
        <v>24</v>
      </c>
      <c r="R10957" s="4" t="s">
        <v>24</v>
      </c>
      <c r="S10957" s="4" t="s">
        <v>13</v>
      </c>
    </row>
    <row r="10958" spans="1:9">
      <c r="A10958" t="n">
        <v>84228</v>
      </c>
      <c r="B10958" s="66" t="n">
        <v>39</v>
      </c>
      <c r="C10958" s="7" t="n">
        <v>12</v>
      </c>
      <c r="D10958" s="7" t="n">
        <v>65533</v>
      </c>
      <c r="E10958" s="7" t="n">
        <v>204</v>
      </c>
      <c r="F10958" s="7" t="n">
        <v>0</v>
      </c>
      <c r="G10958" s="7" t="n">
        <v>11</v>
      </c>
      <c r="H10958" s="7" t="n">
        <v>3</v>
      </c>
      <c r="I10958" s="7" t="s">
        <v>12</v>
      </c>
      <c r="J10958" s="7" t="n">
        <v>0</v>
      </c>
      <c r="K10958" s="7" t="n">
        <v>0.00999999977648258</v>
      </c>
      <c r="L10958" s="7" t="n">
        <v>0</v>
      </c>
      <c r="M10958" s="7" t="n">
        <v>0</v>
      </c>
      <c r="N10958" s="7" t="n">
        <v>0</v>
      </c>
      <c r="O10958" s="7" t="n">
        <v>0</v>
      </c>
      <c r="P10958" s="7" t="n">
        <v>1</v>
      </c>
      <c r="Q10958" s="7" t="n">
        <v>1</v>
      </c>
      <c r="R10958" s="7" t="n">
        <v>1</v>
      </c>
      <c r="S10958" s="7" t="n">
        <v>106</v>
      </c>
    </row>
    <row r="10959" spans="1:9">
      <c r="A10959" t="s">
        <v>4</v>
      </c>
      <c r="B10959" s="4" t="s">
        <v>5</v>
      </c>
      <c r="C10959" s="4" t="s">
        <v>13</v>
      </c>
      <c r="D10959" s="4" t="s">
        <v>10</v>
      </c>
      <c r="E10959" s="4" t="s">
        <v>10</v>
      </c>
      <c r="F10959" s="4" t="s">
        <v>10</v>
      </c>
      <c r="G10959" s="4" t="s">
        <v>10</v>
      </c>
      <c r="H10959" s="4" t="s">
        <v>10</v>
      </c>
      <c r="I10959" s="4" t="s">
        <v>6</v>
      </c>
      <c r="J10959" s="4" t="s">
        <v>24</v>
      </c>
      <c r="K10959" s="4" t="s">
        <v>24</v>
      </c>
      <c r="L10959" s="4" t="s">
        <v>24</v>
      </c>
      <c r="M10959" s="4" t="s">
        <v>9</v>
      </c>
      <c r="N10959" s="4" t="s">
        <v>9</v>
      </c>
      <c r="O10959" s="4" t="s">
        <v>24</v>
      </c>
      <c r="P10959" s="4" t="s">
        <v>24</v>
      </c>
      <c r="Q10959" s="4" t="s">
        <v>24</v>
      </c>
      <c r="R10959" s="4" t="s">
        <v>24</v>
      </c>
      <c r="S10959" s="4" t="s">
        <v>13</v>
      </c>
    </row>
    <row r="10960" spans="1:9">
      <c r="A10960" t="n">
        <v>84278</v>
      </c>
      <c r="B10960" s="66" t="n">
        <v>39</v>
      </c>
      <c r="C10960" s="7" t="n">
        <v>12</v>
      </c>
      <c r="D10960" s="7" t="n">
        <v>65533</v>
      </c>
      <c r="E10960" s="7" t="n">
        <v>204</v>
      </c>
      <c r="F10960" s="7" t="n">
        <v>0</v>
      </c>
      <c r="G10960" s="7" t="n">
        <v>3</v>
      </c>
      <c r="H10960" s="7" t="n">
        <v>3</v>
      </c>
      <c r="I10960" s="7" t="s">
        <v>12</v>
      </c>
      <c r="J10960" s="7" t="n">
        <v>0</v>
      </c>
      <c r="K10960" s="7" t="n">
        <v>0.00999999977648258</v>
      </c>
      <c r="L10960" s="7" t="n">
        <v>0</v>
      </c>
      <c r="M10960" s="7" t="n">
        <v>0</v>
      </c>
      <c r="N10960" s="7" t="n">
        <v>0</v>
      </c>
      <c r="O10960" s="7" t="n">
        <v>0</v>
      </c>
      <c r="P10960" s="7" t="n">
        <v>1</v>
      </c>
      <c r="Q10960" s="7" t="n">
        <v>1</v>
      </c>
      <c r="R10960" s="7" t="n">
        <v>1</v>
      </c>
      <c r="S10960" s="7" t="n">
        <v>107</v>
      </c>
    </row>
    <row r="10961" spans="1:19">
      <c r="A10961" t="s">
        <v>4</v>
      </c>
      <c r="B10961" s="4" t="s">
        <v>5</v>
      </c>
      <c r="C10961" s="4" t="s">
        <v>13</v>
      </c>
      <c r="D10961" s="4" t="s">
        <v>10</v>
      </c>
      <c r="E10961" s="4" t="s">
        <v>10</v>
      </c>
      <c r="F10961" s="4" t="s">
        <v>10</v>
      </c>
      <c r="G10961" s="4" t="s">
        <v>10</v>
      </c>
      <c r="H10961" s="4" t="s">
        <v>10</v>
      </c>
      <c r="I10961" s="4" t="s">
        <v>6</v>
      </c>
      <c r="J10961" s="4" t="s">
        <v>24</v>
      </c>
      <c r="K10961" s="4" t="s">
        <v>24</v>
      </c>
      <c r="L10961" s="4" t="s">
        <v>24</v>
      </c>
      <c r="M10961" s="4" t="s">
        <v>9</v>
      </c>
      <c r="N10961" s="4" t="s">
        <v>9</v>
      </c>
      <c r="O10961" s="4" t="s">
        <v>24</v>
      </c>
      <c r="P10961" s="4" t="s">
        <v>24</v>
      </c>
      <c r="Q10961" s="4" t="s">
        <v>24</v>
      </c>
      <c r="R10961" s="4" t="s">
        <v>24</v>
      </c>
      <c r="S10961" s="4" t="s">
        <v>13</v>
      </c>
    </row>
    <row r="10962" spans="1:19">
      <c r="A10962" t="n">
        <v>84328</v>
      </c>
      <c r="B10962" s="66" t="n">
        <v>39</v>
      </c>
      <c r="C10962" s="7" t="n">
        <v>12</v>
      </c>
      <c r="D10962" s="7" t="n">
        <v>65533</v>
      </c>
      <c r="E10962" s="7" t="n">
        <v>204</v>
      </c>
      <c r="F10962" s="7" t="n">
        <v>0</v>
      </c>
      <c r="G10962" s="7" t="n">
        <v>6</v>
      </c>
      <c r="H10962" s="7" t="n">
        <v>3</v>
      </c>
      <c r="I10962" s="7" t="s">
        <v>12</v>
      </c>
      <c r="J10962" s="7" t="n">
        <v>0</v>
      </c>
      <c r="K10962" s="7" t="n">
        <v>0.00999999977648258</v>
      </c>
      <c r="L10962" s="7" t="n">
        <v>0</v>
      </c>
      <c r="M10962" s="7" t="n">
        <v>0</v>
      </c>
      <c r="N10962" s="7" t="n">
        <v>0</v>
      </c>
      <c r="O10962" s="7" t="n">
        <v>0</v>
      </c>
      <c r="P10962" s="7" t="n">
        <v>1</v>
      </c>
      <c r="Q10962" s="7" t="n">
        <v>1</v>
      </c>
      <c r="R10962" s="7" t="n">
        <v>1</v>
      </c>
      <c r="S10962" s="7" t="n">
        <v>108</v>
      </c>
    </row>
    <row r="10963" spans="1:19">
      <c r="A10963" t="s">
        <v>4</v>
      </c>
      <c r="B10963" s="4" t="s">
        <v>5</v>
      </c>
      <c r="C10963" s="4" t="s">
        <v>13</v>
      </c>
      <c r="D10963" s="4" t="s">
        <v>10</v>
      </c>
    </row>
    <row r="10964" spans="1:19">
      <c r="A10964" t="n">
        <v>84378</v>
      </c>
      <c r="B10964" s="22" t="n">
        <v>58</v>
      </c>
      <c r="C10964" s="7" t="n">
        <v>255</v>
      </c>
      <c r="D10964" s="7" t="n">
        <v>0</v>
      </c>
    </row>
    <row r="10965" spans="1:19">
      <c r="A10965" t="s">
        <v>4</v>
      </c>
      <c r="B10965" s="4" t="s">
        <v>5</v>
      </c>
      <c r="C10965" s="4" t="s">
        <v>10</v>
      </c>
    </row>
    <row r="10966" spans="1:19">
      <c r="A10966" t="n">
        <v>84382</v>
      </c>
      <c r="B10966" s="32" t="n">
        <v>16</v>
      </c>
      <c r="C10966" s="7" t="n">
        <v>1800</v>
      </c>
    </row>
    <row r="10967" spans="1:19">
      <c r="A10967" t="s">
        <v>4</v>
      </c>
      <c r="B10967" s="4" t="s">
        <v>5</v>
      </c>
      <c r="C10967" s="4" t="s">
        <v>13</v>
      </c>
      <c r="D10967" s="4" t="s">
        <v>10</v>
      </c>
      <c r="E10967" s="4" t="s">
        <v>24</v>
      </c>
      <c r="F10967" s="4" t="s">
        <v>10</v>
      </c>
      <c r="G10967" s="4" t="s">
        <v>9</v>
      </c>
      <c r="H10967" s="4" t="s">
        <v>9</v>
      </c>
      <c r="I10967" s="4" t="s">
        <v>10</v>
      </c>
      <c r="J10967" s="4" t="s">
        <v>10</v>
      </c>
      <c r="K10967" s="4" t="s">
        <v>9</v>
      </c>
      <c r="L10967" s="4" t="s">
        <v>9</v>
      </c>
      <c r="M10967" s="4" t="s">
        <v>9</v>
      </c>
      <c r="N10967" s="4" t="s">
        <v>9</v>
      </c>
      <c r="O10967" s="4" t="s">
        <v>6</v>
      </c>
    </row>
    <row r="10968" spans="1:19">
      <c r="A10968" t="n">
        <v>84385</v>
      </c>
      <c r="B10968" s="15" t="n">
        <v>50</v>
      </c>
      <c r="C10968" s="7" t="n">
        <v>0</v>
      </c>
      <c r="D10968" s="7" t="n">
        <v>5046</v>
      </c>
      <c r="E10968" s="7" t="n">
        <v>1</v>
      </c>
      <c r="F10968" s="7" t="n">
        <v>0</v>
      </c>
      <c r="G10968" s="7" t="n">
        <v>0</v>
      </c>
      <c r="H10968" s="7" t="n">
        <v>-1082130432</v>
      </c>
      <c r="I10968" s="7" t="n">
        <v>0</v>
      </c>
      <c r="J10968" s="7" t="n">
        <v>65533</v>
      </c>
      <c r="K10968" s="7" t="n">
        <v>0</v>
      </c>
      <c r="L10968" s="7" t="n">
        <v>0</v>
      </c>
      <c r="M10968" s="7" t="n">
        <v>0</v>
      </c>
      <c r="N10968" s="7" t="n">
        <v>0</v>
      </c>
      <c r="O10968" s="7" t="s">
        <v>12</v>
      </c>
    </row>
    <row r="10969" spans="1:19">
      <c r="A10969" t="s">
        <v>4</v>
      </c>
      <c r="B10969" s="4" t="s">
        <v>5</v>
      </c>
      <c r="C10969" s="4" t="s">
        <v>10</v>
      </c>
    </row>
    <row r="10970" spans="1:19">
      <c r="A10970" t="n">
        <v>84424</v>
      </c>
      <c r="B10970" s="32" t="n">
        <v>16</v>
      </c>
      <c r="C10970" s="7" t="n">
        <v>1000</v>
      </c>
    </row>
    <row r="10971" spans="1:19">
      <c r="A10971" t="s">
        <v>4</v>
      </c>
      <c r="B10971" s="4" t="s">
        <v>5</v>
      </c>
      <c r="C10971" s="4" t="s">
        <v>13</v>
      </c>
      <c r="D10971" s="4" t="s">
        <v>10</v>
      </c>
      <c r="E10971" s="4" t="s">
        <v>24</v>
      </c>
      <c r="F10971" s="4" t="s">
        <v>10</v>
      </c>
      <c r="G10971" s="4" t="s">
        <v>9</v>
      </c>
      <c r="H10971" s="4" t="s">
        <v>9</v>
      </c>
      <c r="I10971" s="4" t="s">
        <v>10</v>
      </c>
      <c r="J10971" s="4" t="s">
        <v>10</v>
      </c>
      <c r="K10971" s="4" t="s">
        <v>9</v>
      </c>
      <c r="L10971" s="4" t="s">
        <v>9</v>
      </c>
      <c r="M10971" s="4" t="s">
        <v>9</v>
      </c>
      <c r="N10971" s="4" t="s">
        <v>9</v>
      </c>
      <c r="O10971" s="4" t="s">
        <v>6</v>
      </c>
    </row>
    <row r="10972" spans="1:19">
      <c r="A10972" t="n">
        <v>84427</v>
      </c>
      <c r="B10972" s="15" t="n">
        <v>50</v>
      </c>
      <c r="C10972" s="7" t="n">
        <v>0</v>
      </c>
      <c r="D10972" s="7" t="n">
        <v>4402</v>
      </c>
      <c r="E10972" s="7" t="n">
        <v>1</v>
      </c>
      <c r="F10972" s="7" t="n">
        <v>400</v>
      </c>
      <c r="G10972" s="7" t="n">
        <v>0</v>
      </c>
      <c r="H10972" s="7" t="n">
        <v>-1069547520</v>
      </c>
      <c r="I10972" s="7" t="n">
        <v>0</v>
      </c>
      <c r="J10972" s="7" t="n">
        <v>65533</v>
      </c>
      <c r="K10972" s="7" t="n">
        <v>0</v>
      </c>
      <c r="L10972" s="7" t="n">
        <v>0</v>
      </c>
      <c r="M10972" s="7" t="n">
        <v>0</v>
      </c>
      <c r="N10972" s="7" t="n">
        <v>0</v>
      </c>
      <c r="O10972" s="7" t="s">
        <v>12</v>
      </c>
    </row>
    <row r="10973" spans="1:19">
      <c r="A10973" t="s">
        <v>4</v>
      </c>
      <c r="B10973" s="4" t="s">
        <v>5</v>
      </c>
      <c r="C10973" s="4" t="s">
        <v>10</v>
      </c>
    </row>
    <row r="10974" spans="1:19">
      <c r="A10974" t="n">
        <v>84466</v>
      </c>
      <c r="B10974" s="32" t="n">
        <v>16</v>
      </c>
      <c r="C10974" s="7" t="n">
        <v>200</v>
      </c>
    </row>
    <row r="10975" spans="1:19">
      <c r="A10975" t="s">
        <v>4</v>
      </c>
      <c r="B10975" s="4" t="s">
        <v>5</v>
      </c>
      <c r="C10975" s="4" t="s">
        <v>13</v>
      </c>
      <c r="D10975" s="4" t="s">
        <v>10</v>
      </c>
      <c r="E10975" s="4" t="s">
        <v>13</v>
      </c>
    </row>
    <row r="10976" spans="1:19">
      <c r="A10976" t="n">
        <v>84469</v>
      </c>
      <c r="B10976" s="66" t="n">
        <v>39</v>
      </c>
      <c r="C10976" s="7" t="n">
        <v>14</v>
      </c>
      <c r="D10976" s="7" t="n">
        <v>65533</v>
      </c>
      <c r="E10976" s="7" t="n">
        <v>101</v>
      </c>
    </row>
    <row r="10977" spans="1:19">
      <c r="A10977" t="s">
        <v>4</v>
      </c>
      <c r="B10977" s="4" t="s">
        <v>5</v>
      </c>
      <c r="C10977" s="4" t="s">
        <v>13</v>
      </c>
      <c r="D10977" s="4" t="s">
        <v>10</v>
      </c>
      <c r="E10977" s="4" t="s">
        <v>10</v>
      </c>
      <c r="F10977" s="4" t="s">
        <v>10</v>
      </c>
      <c r="G10977" s="4" t="s">
        <v>10</v>
      </c>
      <c r="H10977" s="4" t="s">
        <v>10</v>
      </c>
      <c r="I10977" s="4" t="s">
        <v>6</v>
      </c>
      <c r="J10977" s="4" t="s">
        <v>24</v>
      </c>
      <c r="K10977" s="4" t="s">
        <v>24</v>
      </c>
      <c r="L10977" s="4" t="s">
        <v>24</v>
      </c>
      <c r="M10977" s="4" t="s">
        <v>9</v>
      </c>
      <c r="N10977" s="4" t="s">
        <v>9</v>
      </c>
      <c r="O10977" s="4" t="s">
        <v>24</v>
      </c>
      <c r="P10977" s="4" t="s">
        <v>24</v>
      </c>
      <c r="Q10977" s="4" t="s">
        <v>24</v>
      </c>
      <c r="R10977" s="4" t="s">
        <v>24</v>
      </c>
      <c r="S10977" s="4" t="s">
        <v>13</v>
      </c>
    </row>
    <row r="10978" spans="1:19">
      <c r="A10978" t="n">
        <v>84474</v>
      </c>
      <c r="B10978" s="66" t="n">
        <v>39</v>
      </c>
      <c r="C10978" s="7" t="n">
        <v>12</v>
      </c>
      <c r="D10978" s="7" t="n">
        <v>65533</v>
      </c>
      <c r="E10978" s="7" t="n">
        <v>203</v>
      </c>
      <c r="F10978" s="7" t="n">
        <v>0</v>
      </c>
      <c r="G10978" s="7" t="n">
        <v>7033</v>
      </c>
      <c r="H10978" s="7" t="n">
        <v>3</v>
      </c>
      <c r="I10978" s="7" t="s">
        <v>12</v>
      </c>
      <c r="J10978" s="7" t="n">
        <v>0</v>
      </c>
      <c r="K10978" s="7" t="n">
        <v>0.00999999977648258</v>
      </c>
      <c r="L10978" s="7" t="n">
        <v>0</v>
      </c>
      <c r="M10978" s="7" t="n">
        <v>0</v>
      </c>
      <c r="N10978" s="7" t="n">
        <v>0</v>
      </c>
      <c r="O10978" s="7" t="n">
        <v>0</v>
      </c>
      <c r="P10978" s="7" t="n">
        <v>4</v>
      </c>
      <c r="Q10978" s="7" t="n">
        <v>4</v>
      </c>
      <c r="R10978" s="7" t="n">
        <v>4</v>
      </c>
      <c r="S10978" s="7" t="n">
        <v>255</v>
      </c>
    </row>
    <row r="10979" spans="1:19">
      <c r="A10979" t="s">
        <v>4</v>
      </c>
      <c r="B10979" s="4" t="s">
        <v>5</v>
      </c>
      <c r="C10979" s="4" t="s">
        <v>10</v>
      </c>
      <c r="D10979" s="4" t="s">
        <v>9</v>
      </c>
      <c r="E10979" s="4" t="s">
        <v>9</v>
      </c>
      <c r="F10979" s="4" t="s">
        <v>9</v>
      </c>
      <c r="G10979" s="4" t="s">
        <v>9</v>
      </c>
      <c r="H10979" s="4" t="s">
        <v>10</v>
      </c>
      <c r="I10979" s="4" t="s">
        <v>13</v>
      </c>
    </row>
    <row r="10980" spans="1:19">
      <c r="A10980" t="n">
        <v>84524</v>
      </c>
      <c r="B10980" s="88" t="n">
        <v>66</v>
      </c>
      <c r="C10980" s="7" t="n">
        <v>7033</v>
      </c>
      <c r="D10980" s="7" t="n">
        <v>1065353216</v>
      </c>
      <c r="E10980" s="7" t="n">
        <v>1065353216</v>
      </c>
      <c r="F10980" s="7" t="n">
        <v>1065353216</v>
      </c>
      <c r="G10980" s="7" t="n">
        <v>0</v>
      </c>
      <c r="H10980" s="7" t="n">
        <v>1000</v>
      </c>
      <c r="I10980" s="7" t="n">
        <v>3</v>
      </c>
    </row>
    <row r="10981" spans="1:19">
      <c r="A10981" t="s">
        <v>4</v>
      </c>
      <c r="B10981" s="4" t="s">
        <v>5</v>
      </c>
      <c r="C10981" s="4" t="s">
        <v>10</v>
      </c>
    </row>
    <row r="10982" spans="1:19">
      <c r="A10982" t="n">
        <v>84546</v>
      </c>
      <c r="B10982" s="32" t="n">
        <v>16</v>
      </c>
      <c r="C10982" s="7" t="n">
        <v>250</v>
      </c>
    </row>
    <row r="10983" spans="1:19">
      <c r="A10983" t="s">
        <v>4</v>
      </c>
      <c r="B10983" s="4" t="s">
        <v>5</v>
      </c>
      <c r="C10983" s="4" t="s">
        <v>13</v>
      </c>
      <c r="D10983" s="4" t="s">
        <v>10</v>
      </c>
      <c r="E10983" s="4" t="s">
        <v>13</v>
      </c>
    </row>
    <row r="10984" spans="1:19">
      <c r="A10984" t="n">
        <v>84549</v>
      </c>
      <c r="B10984" s="66" t="n">
        <v>39</v>
      </c>
      <c r="C10984" s="7" t="n">
        <v>14</v>
      </c>
      <c r="D10984" s="7" t="n">
        <v>65533</v>
      </c>
      <c r="E10984" s="7" t="n">
        <v>103</v>
      </c>
    </row>
    <row r="10985" spans="1:19">
      <c r="A10985" t="s">
        <v>4</v>
      </c>
      <c r="B10985" s="4" t="s">
        <v>5</v>
      </c>
      <c r="C10985" s="4" t="s">
        <v>13</v>
      </c>
      <c r="D10985" s="4" t="s">
        <v>10</v>
      </c>
      <c r="E10985" s="4" t="s">
        <v>10</v>
      </c>
      <c r="F10985" s="4" t="s">
        <v>10</v>
      </c>
      <c r="G10985" s="4" t="s">
        <v>10</v>
      </c>
      <c r="H10985" s="4" t="s">
        <v>10</v>
      </c>
      <c r="I10985" s="4" t="s">
        <v>6</v>
      </c>
      <c r="J10985" s="4" t="s">
        <v>24</v>
      </c>
      <c r="K10985" s="4" t="s">
        <v>24</v>
      </c>
      <c r="L10985" s="4" t="s">
        <v>24</v>
      </c>
      <c r="M10985" s="4" t="s">
        <v>9</v>
      </c>
      <c r="N10985" s="4" t="s">
        <v>9</v>
      </c>
      <c r="O10985" s="4" t="s">
        <v>24</v>
      </c>
      <c r="P10985" s="4" t="s">
        <v>24</v>
      </c>
      <c r="Q10985" s="4" t="s">
        <v>24</v>
      </c>
      <c r="R10985" s="4" t="s">
        <v>24</v>
      </c>
      <c r="S10985" s="4" t="s">
        <v>13</v>
      </c>
    </row>
    <row r="10986" spans="1:19">
      <c r="A10986" t="n">
        <v>84554</v>
      </c>
      <c r="B10986" s="66" t="n">
        <v>39</v>
      </c>
      <c r="C10986" s="7" t="n">
        <v>12</v>
      </c>
      <c r="D10986" s="7" t="n">
        <v>65533</v>
      </c>
      <c r="E10986" s="7" t="n">
        <v>203</v>
      </c>
      <c r="F10986" s="7" t="n">
        <v>0</v>
      </c>
      <c r="G10986" s="7" t="n">
        <v>61488</v>
      </c>
      <c r="H10986" s="7" t="n">
        <v>3</v>
      </c>
      <c r="I10986" s="7" t="s">
        <v>12</v>
      </c>
      <c r="J10986" s="7" t="n">
        <v>0</v>
      </c>
      <c r="K10986" s="7" t="n">
        <v>0.00999999977648258</v>
      </c>
      <c r="L10986" s="7" t="n">
        <v>0</v>
      </c>
      <c r="M10986" s="7" t="n">
        <v>0</v>
      </c>
      <c r="N10986" s="7" t="n">
        <v>0</v>
      </c>
      <c r="O10986" s="7" t="n">
        <v>0</v>
      </c>
      <c r="P10986" s="7" t="n">
        <v>1</v>
      </c>
      <c r="Q10986" s="7" t="n">
        <v>1</v>
      </c>
      <c r="R10986" s="7" t="n">
        <v>1</v>
      </c>
      <c r="S10986" s="7" t="n">
        <v>255</v>
      </c>
    </row>
    <row r="10987" spans="1:19">
      <c r="A10987" t="s">
        <v>4</v>
      </c>
      <c r="B10987" s="4" t="s">
        <v>5</v>
      </c>
      <c r="C10987" s="4" t="s">
        <v>10</v>
      </c>
      <c r="D10987" s="4" t="s">
        <v>9</v>
      </c>
      <c r="E10987" s="4" t="s">
        <v>9</v>
      </c>
      <c r="F10987" s="4" t="s">
        <v>9</v>
      </c>
      <c r="G10987" s="4" t="s">
        <v>9</v>
      </c>
      <c r="H10987" s="4" t="s">
        <v>10</v>
      </c>
      <c r="I10987" s="4" t="s">
        <v>13</v>
      </c>
    </row>
    <row r="10988" spans="1:19">
      <c r="A10988" t="n">
        <v>84604</v>
      </c>
      <c r="B10988" s="88" t="n">
        <v>66</v>
      </c>
      <c r="C10988" s="7" t="n">
        <v>61488</v>
      </c>
      <c r="D10988" s="7" t="n">
        <v>1065353216</v>
      </c>
      <c r="E10988" s="7" t="n">
        <v>1065353216</v>
      </c>
      <c r="F10988" s="7" t="n">
        <v>1065353216</v>
      </c>
      <c r="G10988" s="7" t="n">
        <v>0</v>
      </c>
      <c r="H10988" s="7" t="n">
        <v>1000</v>
      </c>
      <c r="I10988" s="7" t="n">
        <v>3</v>
      </c>
    </row>
    <row r="10989" spans="1:19">
      <c r="A10989" t="s">
        <v>4</v>
      </c>
      <c r="B10989" s="4" t="s">
        <v>5</v>
      </c>
      <c r="C10989" s="4" t="s">
        <v>10</v>
      </c>
    </row>
    <row r="10990" spans="1:19">
      <c r="A10990" t="n">
        <v>84626</v>
      </c>
      <c r="B10990" s="32" t="n">
        <v>16</v>
      </c>
      <c r="C10990" s="7" t="n">
        <v>150</v>
      </c>
    </row>
    <row r="10991" spans="1:19">
      <c r="A10991" t="s">
        <v>4</v>
      </c>
      <c r="B10991" s="4" t="s">
        <v>5</v>
      </c>
      <c r="C10991" s="4" t="s">
        <v>13</v>
      </c>
      <c r="D10991" s="4" t="s">
        <v>10</v>
      </c>
      <c r="E10991" s="4" t="s">
        <v>13</v>
      </c>
    </row>
    <row r="10992" spans="1:19">
      <c r="A10992" t="n">
        <v>84629</v>
      </c>
      <c r="B10992" s="66" t="n">
        <v>39</v>
      </c>
      <c r="C10992" s="7" t="n">
        <v>14</v>
      </c>
      <c r="D10992" s="7" t="n">
        <v>65533</v>
      </c>
      <c r="E10992" s="7" t="n">
        <v>104</v>
      </c>
    </row>
    <row r="10993" spans="1:19">
      <c r="A10993" t="s">
        <v>4</v>
      </c>
      <c r="B10993" s="4" t="s">
        <v>5</v>
      </c>
      <c r="C10993" s="4" t="s">
        <v>13</v>
      </c>
      <c r="D10993" s="4" t="s">
        <v>13</v>
      </c>
      <c r="E10993" s="4" t="s">
        <v>13</v>
      </c>
      <c r="F10993" s="4" t="s">
        <v>13</v>
      </c>
    </row>
    <row r="10994" spans="1:19">
      <c r="A10994" t="n">
        <v>84634</v>
      </c>
      <c r="B10994" s="8" t="n">
        <v>14</v>
      </c>
      <c r="C10994" s="7" t="n">
        <v>0</v>
      </c>
      <c r="D10994" s="7" t="n">
        <v>64</v>
      </c>
      <c r="E10994" s="7" t="n">
        <v>0</v>
      </c>
      <c r="F10994" s="7" t="n">
        <v>0</v>
      </c>
    </row>
    <row r="10995" spans="1:19">
      <c r="A10995" t="s">
        <v>4</v>
      </c>
      <c r="B10995" s="4" t="s">
        <v>5</v>
      </c>
      <c r="C10995" s="4" t="s">
        <v>13</v>
      </c>
      <c r="D10995" s="4" t="s">
        <v>10</v>
      </c>
      <c r="E10995" s="4" t="s">
        <v>10</v>
      </c>
      <c r="F10995" s="4" t="s">
        <v>10</v>
      </c>
      <c r="G10995" s="4" t="s">
        <v>10</v>
      </c>
      <c r="H10995" s="4" t="s">
        <v>10</v>
      </c>
      <c r="I10995" s="4" t="s">
        <v>6</v>
      </c>
      <c r="J10995" s="4" t="s">
        <v>24</v>
      </c>
      <c r="K10995" s="4" t="s">
        <v>24</v>
      </c>
      <c r="L10995" s="4" t="s">
        <v>24</v>
      </c>
      <c r="M10995" s="4" t="s">
        <v>9</v>
      </c>
      <c r="N10995" s="4" t="s">
        <v>9</v>
      </c>
      <c r="O10995" s="4" t="s">
        <v>24</v>
      </c>
      <c r="P10995" s="4" t="s">
        <v>24</v>
      </c>
      <c r="Q10995" s="4" t="s">
        <v>24</v>
      </c>
      <c r="R10995" s="4" t="s">
        <v>24</v>
      </c>
      <c r="S10995" s="4" t="s">
        <v>13</v>
      </c>
    </row>
    <row r="10996" spans="1:19">
      <c r="A10996" t="n">
        <v>84639</v>
      </c>
      <c r="B10996" s="66" t="n">
        <v>39</v>
      </c>
      <c r="C10996" s="7" t="n">
        <v>12</v>
      </c>
      <c r="D10996" s="7" t="n">
        <v>65533</v>
      </c>
      <c r="E10996" s="7" t="n">
        <v>203</v>
      </c>
      <c r="F10996" s="7" t="n">
        <v>0</v>
      </c>
      <c r="G10996" s="7" t="n">
        <v>61489</v>
      </c>
      <c r="H10996" s="7" t="n">
        <v>3</v>
      </c>
      <c r="I10996" s="7" t="s">
        <v>12</v>
      </c>
      <c r="J10996" s="7" t="n">
        <v>0</v>
      </c>
      <c r="K10996" s="7" t="n">
        <v>0.00999999977648258</v>
      </c>
      <c r="L10996" s="7" t="n">
        <v>0</v>
      </c>
      <c r="M10996" s="7" t="n">
        <v>0</v>
      </c>
      <c r="N10996" s="7" t="n">
        <v>0</v>
      </c>
      <c r="O10996" s="7" t="n">
        <v>0</v>
      </c>
      <c r="P10996" s="7" t="n">
        <v>1</v>
      </c>
      <c r="Q10996" s="7" t="n">
        <v>1</v>
      </c>
      <c r="R10996" s="7" t="n">
        <v>1</v>
      </c>
      <c r="S10996" s="7" t="n">
        <v>255</v>
      </c>
    </row>
    <row r="10997" spans="1:19">
      <c r="A10997" t="s">
        <v>4</v>
      </c>
      <c r="B10997" s="4" t="s">
        <v>5</v>
      </c>
      <c r="C10997" s="4" t="s">
        <v>9</v>
      </c>
    </row>
    <row r="10998" spans="1:19">
      <c r="A10998" t="n">
        <v>84689</v>
      </c>
      <c r="B10998" s="46" t="n">
        <v>15</v>
      </c>
      <c r="C10998" s="7" t="n">
        <v>16384</v>
      </c>
    </row>
    <row r="10999" spans="1:19">
      <c r="A10999" t="s">
        <v>4</v>
      </c>
      <c r="B10999" s="4" t="s">
        <v>5</v>
      </c>
      <c r="C10999" s="4" t="s">
        <v>10</v>
      </c>
      <c r="D10999" s="4" t="s">
        <v>9</v>
      </c>
      <c r="E10999" s="4" t="s">
        <v>9</v>
      </c>
      <c r="F10999" s="4" t="s">
        <v>9</v>
      </c>
      <c r="G10999" s="4" t="s">
        <v>9</v>
      </c>
      <c r="H10999" s="4" t="s">
        <v>10</v>
      </c>
      <c r="I10999" s="4" t="s">
        <v>13</v>
      </c>
    </row>
    <row r="11000" spans="1:19">
      <c r="A11000" t="n">
        <v>84694</v>
      </c>
      <c r="B11000" s="88" t="n">
        <v>66</v>
      </c>
      <c r="C11000" s="7" t="n">
        <v>61489</v>
      </c>
      <c r="D11000" s="7" t="n">
        <v>1065353216</v>
      </c>
      <c r="E11000" s="7" t="n">
        <v>1065353216</v>
      </c>
      <c r="F11000" s="7" t="n">
        <v>1065353216</v>
      </c>
      <c r="G11000" s="7" t="n">
        <v>0</v>
      </c>
      <c r="H11000" s="7" t="n">
        <v>1000</v>
      </c>
      <c r="I11000" s="7" t="n">
        <v>3</v>
      </c>
    </row>
    <row r="11001" spans="1:19">
      <c r="A11001" t="s">
        <v>4</v>
      </c>
      <c r="B11001" s="4" t="s">
        <v>5</v>
      </c>
      <c r="C11001" s="4" t="s">
        <v>10</v>
      </c>
    </row>
    <row r="11002" spans="1:19">
      <c r="A11002" t="n">
        <v>84716</v>
      </c>
      <c r="B11002" s="32" t="n">
        <v>16</v>
      </c>
      <c r="C11002" s="7" t="n">
        <v>150</v>
      </c>
    </row>
    <row r="11003" spans="1:19">
      <c r="A11003" t="s">
        <v>4</v>
      </c>
      <c r="B11003" s="4" t="s">
        <v>5</v>
      </c>
      <c r="C11003" s="4" t="s">
        <v>13</v>
      </c>
      <c r="D11003" s="4" t="s">
        <v>10</v>
      </c>
      <c r="E11003" s="4" t="s">
        <v>13</v>
      </c>
    </row>
    <row r="11004" spans="1:19">
      <c r="A11004" t="n">
        <v>84719</v>
      </c>
      <c r="B11004" s="66" t="n">
        <v>39</v>
      </c>
      <c r="C11004" s="7" t="n">
        <v>14</v>
      </c>
      <c r="D11004" s="7" t="n">
        <v>65533</v>
      </c>
      <c r="E11004" s="7" t="n">
        <v>105</v>
      </c>
    </row>
    <row r="11005" spans="1:19">
      <c r="A11005" t="s">
        <v>4</v>
      </c>
      <c r="B11005" s="4" t="s">
        <v>5</v>
      </c>
      <c r="C11005" s="4" t="s">
        <v>13</v>
      </c>
      <c r="D11005" s="4" t="s">
        <v>10</v>
      </c>
      <c r="E11005" s="4" t="s">
        <v>10</v>
      </c>
      <c r="F11005" s="4" t="s">
        <v>10</v>
      </c>
      <c r="G11005" s="4" t="s">
        <v>10</v>
      </c>
      <c r="H11005" s="4" t="s">
        <v>10</v>
      </c>
      <c r="I11005" s="4" t="s">
        <v>6</v>
      </c>
      <c r="J11005" s="4" t="s">
        <v>24</v>
      </c>
      <c r="K11005" s="4" t="s">
        <v>24</v>
      </c>
      <c r="L11005" s="4" t="s">
        <v>24</v>
      </c>
      <c r="M11005" s="4" t="s">
        <v>9</v>
      </c>
      <c r="N11005" s="4" t="s">
        <v>9</v>
      </c>
      <c r="O11005" s="4" t="s">
        <v>24</v>
      </c>
      <c r="P11005" s="4" t="s">
        <v>24</v>
      </c>
      <c r="Q11005" s="4" t="s">
        <v>24</v>
      </c>
      <c r="R11005" s="4" t="s">
        <v>24</v>
      </c>
      <c r="S11005" s="4" t="s">
        <v>13</v>
      </c>
    </row>
    <row r="11006" spans="1:19">
      <c r="A11006" t="n">
        <v>84724</v>
      </c>
      <c r="B11006" s="66" t="n">
        <v>39</v>
      </c>
      <c r="C11006" s="7" t="n">
        <v>12</v>
      </c>
      <c r="D11006" s="7" t="n">
        <v>65533</v>
      </c>
      <c r="E11006" s="7" t="n">
        <v>203</v>
      </c>
      <c r="F11006" s="7" t="n">
        <v>0</v>
      </c>
      <c r="G11006" s="7" t="n">
        <v>61490</v>
      </c>
      <c r="H11006" s="7" t="n">
        <v>3</v>
      </c>
      <c r="I11006" s="7" t="s">
        <v>12</v>
      </c>
      <c r="J11006" s="7" t="n">
        <v>0</v>
      </c>
      <c r="K11006" s="7" t="n">
        <v>0.00999999977648258</v>
      </c>
      <c r="L11006" s="7" t="n">
        <v>0</v>
      </c>
      <c r="M11006" s="7" t="n">
        <v>0</v>
      </c>
      <c r="N11006" s="7" t="n">
        <v>0</v>
      </c>
      <c r="O11006" s="7" t="n">
        <v>0</v>
      </c>
      <c r="P11006" s="7" t="n">
        <v>1</v>
      </c>
      <c r="Q11006" s="7" t="n">
        <v>1</v>
      </c>
      <c r="R11006" s="7" t="n">
        <v>1</v>
      </c>
      <c r="S11006" s="7" t="n">
        <v>255</v>
      </c>
    </row>
    <row r="11007" spans="1:19">
      <c r="A11007" t="s">
        <v>4</v>
      </c>
      <c r="B11007" s="4" t="s">
        <v>5</v>
      </c>
      <c r="C11007" s="4" t="s">
        <v>10</v>
      </c>
      <c r="D11007" s="4" t="s">
        <v>9</v>
      </c>
      <c r="E11007" s="4" t="s">
        <v>9</v>
      </c>
      <c r="F11007" s="4" t="s">
        <v>9</v>
      </c>
      <c r="G11007" s="4" t="s">
        <v>9</v>
      </c>
      <c r="H11007" s="4" t="s">
        <v>10</v>
      </c>
      <c r="I11007" s="4" t="s">
        <v>13</v>
      </c>
    </row>
    <row r="11008" spans="1:19">
      <c r="A11008" t="n">
        <v>84774</v>
      </c>
      <c r="B11008" s="88" t="n">
        <v>66</v>
      </c>
      <c r="C11008" s="7" t="n">
        <v>61490</v>
      </c>
      <c r="D11008" s="7" t="n">
        <v>1065353216</v>
      </c>
      <c r="E11008" s="7" t="n">
        <v>1065353216</v>
      </c>
      <c r="F11008" s="7" t="n">
        <v>1065353216</v>
      </c>
      <c r="G11008" s="7" t="n">
        <v>0</v>
      </c>
      <c r="H11008" s="7" t="n">
        <v>1000</v>
      </c>
      <c r="I11008" s="7" t="n">
        <v>3</v>
      </c>
    </row>
    <row r="11009" spans="1:19">
      <c r="A11009" t="s">
        <v>4</v>
      </c>
      <c r="B11009" s="4" t="s">
        <v>5</v>
      </c>
      <c r="C11009" s="4" t="s">
        <v>10</v>
      </c>
    </row>
    <row r="11010" spans="1:19">
      <c r="A11010" t="n">
        <v>84796</v>
      </c>
      <c r="B11010" s="32" t="n">
        <v>16</v>
      </c>
      <c r="C11010" s="7" t="n">
        <v>150</v>
      </c>
    </row>
    <row r="11011" spans="1:19">
      <c r="A11011" t="s">
        <v>4</v>
      </c>
      <c r="B11011" s="4" t="s">
        <v>5</v>
      </c>
      <c r="C11011" s="4" t="s">
        <v>13</v>
      </c>
      <c r="D11011" s="4" t="s">
        <v>10</v>
      </c>
      <c r="E11011" s="4" t="s">
        <v>13</v>
      </c>
    </row>
    <row r="11012" spans="1:19">
      <c r="A11012" t="n">
        <v>84799</v>
      </c>
      <c r="B11012" s="66" t="n">
        <v>39</v>
      </c>
      <c r="C11012" s="7" t="n">
        <v>14</v>
      </c>
      <c r="D11012" s="7" t="n">
        <v>65533</v>
      </c>
      <c r="E11012" s="7" t="n">
        <v>107</v>
      </c>
    </row>
    <row r="11013" spans="1:19">
      <c r="A11013" t="s">
        <v>4</v>
      </c>
      <c r="B11013" s="4" t="s">
        <v>5</v>
      </c>
      <c r="C11013" s="4" t="s">
        <v>13</v>
      </c>
      <c r="D11013" s="4" t="s">
        <v>13</v>
      </c>
      <c r="E11013" s="4" t="s">
        <v>13</v>
      </c>
      <c r="F11013" s="4" t="s">
        <v>13</v>
      </c>
    </row>
    <row r="11014" spans="1:19">
      <c r="A11014" t="n">
        <v>84804</v>
      </c>
      <c r="B11014" s="8" t="n">
        <v>14</v>
      </c>
      <c r="C11014" s="7" t="n">
        <v>0</v>
      </c>
      <c r="D11014" s="7" t="n">
        <v>64</v>
      </c>
      <c r="E11014" s="7" t="n">
        <v>0</v>
      </c>
      <c r="F11014" s="7" t="n">
        <v>0</v>
      </c>
    </row>
    <row r="11015" spans="1:19">
      <c r="A11015" t="s">
        <v>4</v>
      </c>
      <c r="B11015" s="4" t="s">
        <v>5</v>
      </c>
      <c r="C11015" s="4" t="s">
        <v>13</v>
      </c>
      <c r="D11015" s="4" t="s">
        <v>10</v>
      </c>
      <c r="E11015" s="4" t="s">
        <v>10</v>
      </c>
      <c r="F11015" s="4" t="s">
        <v>10</v>
      </c>
      <c r="G11015" s="4" t="s">
        <v>10</v>
      </c>
      <c r="H11015" s="4" t="s">
        <v>10</v>
      </c>
      <c r="I11015" s="4" t="s">
        <v>6</v>
      </c>
      <c r="J11015" s="4" t="s">
        <v>24</v>
      </c>
      <c r="K11015" s="4" t="s">
        <v>24</v>
      </c>
      <c r="L11015" s="4" t="s">
        <v>24</v>
      </c>
      <c r="M11015" s="4" t="s">
        <v>9</v>
      </c>
      <c r="N11015" s="4" t="s">
        <v>9</v>
      </c>
      <c r="O11015" s="4" t="s">
        <v>24</v>
      </c>
      <c r="P11015" s="4" t="s">
        <v>24</v>
      </c>
      <c r="Q11015" s="4" t="s">
        <v>24</v>
      </c>
      <c r="R11015" s="4" t="s">
        <v>24</v>
      </c>
      <c r="S11015" s="4" t="s">
        <v>13</v>
      </c>
    </row>
    <row r="11016" spans="1:19">
      <c r="A11016" t="n">
        <v>84809</v>
      </c>
      <c r="B11016" s="66" t="n">
        <v>39</v>
      </c>
      <c r="C11016" s="7" t="n">
        <v>12</v>
      </c>
      <c r="D11016" s="7" t="n">
        <v>65533</v>
      </c>
      <c r="E11016" s="7" t="n">
        <v>203</v>
      </c>
      <c r="F11016" s="7" t="n">
        <v>0</v>
      </c>
      <c r="G11016" s="7" t="n">
        <v>3</v>
      </c>
      <c r="H11016" s="7" t="n">
        <v>3</v>
      </c>
      <c r="I11016" s="7" t="s">
        <v>12</v>
      </c>
      <c r="J11016" s="7" t="n">
        <v>0</v>
      </c>
      <c r="K11016" s="7" t="n">
        <v>0.00999999977648258</v>
      </c>
      <c r="L11016" s="7" t="n">
        <v>0</v>
      </c>
      <c r="M11016" s="7" t="n">
        <v>0</v>
      </c>
      <c r="N11016" s="7" t="n">
        <v>0</v>
      </c>
      <c r="O11016" s="7" t="n">
        <v>0</v>
      </c>
      <c r="P11016" s="7" t="n">
        <v>1</v>
      </c>
      <c r="Q11016" s="7" t="n">
        <v>1</v>
      </c>
      <c r="R11016" s="7" t="n">
        <v>1</v>
      </c>
      <c r="S11016" s="7" t="n">
        <v>255</v>
      </c>
    </row>
    <row r="11017" spans="1:19">
      <c r="A11017" t="s">
        <v>4</v>
      </c>
      <c r="B11017" s="4" t="s">
        <v>5</v>
      </c>
      <c r="C11017" s="4" t="s">
        <v>9</v>
      </c>
    </row>
    <row r="11018" spans="1:19">
      <c r="A11018" t="n">
        <v>84859</v>
      </c>
      <c r="B11018" s="46" t="n">
        <v>15</v>
      </c>
      <c r="C11018" s="7" t="n">
        <v>16384</v>
      </c>
    </row>
    <row r="11019" spans="1:19">
      <c r="A11019" t="s">
        <v>4</v>
      </c>
      <c r="B11019" s="4" t="s">
        <v>5</v>
      </c>
      <c r="C11019" s="4" t="s">
        <v>10</v>
      </c>
      <c r="D11019" s="4" t="s">
        <v>9</v>
      </c>
      <c r="E11019" s="4" t="s">
        <v>9</v>
      </c>
      <c r="F11019" s="4" t="s">
        <v>9</v>
      </c>
      <c r="G11019" s="4" t="s">
        <v>9</v>
      </c>
      <c r="H11019" s="4" t="s">
        <v>10</v>
      </c>
      <c r="I11019" s="4" t="s">
        <v>13</v>
      </c>
    </row>
    <row r="11020" spans="1:19">
      <c r="A11020" t="n">
        <v>84864</v>
      </c>
      <c r="B11020" s="88" t="n">
        <v>66</v>
      </c>
      <c r="C11020" s="7" t="n">
        <v>3</v>
      </c>
      <c r="D11020" s="7" t="n">
        <v>1065353216</v>
      </c>
      <c r="E11020" s="7" t="n">
        <v>1065353216</v>
      </c>
      <c r="F11020" s="7" t="n">
        <v>1065353216</v>
      </c>
      <c r="G11020" s="7" t="n">
        <v>0</v>
      </c>
      <c r="H11020" s="7" t="n">
        <v>1000</v>
      </c>
      <c r="I11020" s="7" t="n">
        <v>3</v>
      </c>
    </row>
    <row r="11021" spans="1:19">
      <c r="A11021" t="s">
        <v>4</v>
      </c>
      <c r="B11021" s="4" t="s">
        <v>5</v>
      </c>
      <c r="C11021" s="4" t="s">
        <v>10</v>
      </c>
    </row>
    <row r="11022" spans="1:19">
      <c r="A11022" t="n">
        <v>84886</v>
      </c>
      <c r="B11022" s="32" t="n">
        <v>16</v>
      </c>
      <c r="C11022" s="7" t="n">
        <v>150</v>
      </c>
    </row>
    <row r="11023" spans="1:19">
      <c r="A11023" t="s">
        <v>4</v>
      </c>
      <c r="B11023" s="4" t="s">
        <v>5</v>
      </c>
      <c r="C11023" s="4" t="s">
        <v>13</v>
      </c>
      <c r="D11023" s="4" t="s">
        <v>10</v>
      </c>
      <c r="E11023" s="4" t="s">
        <v>13</v>
      </c>
    </row>
    <row r="11024" spans="1:19">
      <c r="A11024" t="n">
        <v>84889</v>
      </c>
      <c r="B11024" s="66" t="n">
        <v>39</v>
      </c>
      <c r="C11024" s="7" t="n">
        <v>14</v>
      </c>
      <c r="D11024" s="7" t="n">
        <v>65533</v>
      </c>
      <c r="E11024" s="7" t="n">
        <v>106</v>
      </c>
    </row>
    <row r="11025" spans="1:19">
      <c r="A11025" t="s">
        <v>4</v>
      </c>
      <c r="B11025" s="4" t="s">
        <v>5</v>
      </c>
      <c r="C11025" s="4" t="s">
        <v>13</v>
      </c>
      <c r="D11025" s="4" t="s">
        <v>10</v>
      </c>
      <c r="E11025" s="4" t="s">
        <v>10</v>
      </c>
      <c r="F11025" s="4" t="s">
        <v>10</v>
      </c>
      <c r="G11025" s="4" t="s">
        <v>10</v>
      </c>
      <c r="H11025" s="4" t="s">
        <v>10</v>
      </c>
      <c r="I11025" s="4" t="s">
        <v>6</v>
      </c>
      <c r="J11025" s="4" t="s">
        <v>24</v>
      </c>
      <c r="K11025" s="4" t="s">
        <v>24</v>
      </c>
      <c r="L11025" s="4" t="s">
        <v>24</v>
      </c>
      <c r="M11025" s="4" t="s">
        <v>9</v>
      </c>
      <c r="N11025" s="4" t="s">
        <v>9</v>
      </c>
      <c r="O11025" s="4" t="s">
        <v>24</v>
      </c>
      <c r="P11025" s="4" t="s">
        <v>24</v>
      </c>
      <c r="Q11025" s="4" t="s">
        <v>24</v>
      </c>
      <c r="R11025" s="4" t="s">
        <v>24</v>
      </c>
      <c r="S11025" s="4" t="s">
        <v>13</v>
      </c>
    </row>
    <row r="11026" spans="1:19">
      <c r="A11026" t="n">
        <v>84894</v>
      </c>
      <c r="B11026" s="66" t="n">
        <v>39</v>
      </c>
      <c r="C11026" s="7" t="n">
        <v>12</v>
      </c>
      <c r="D11026" s="7" t="n">
        <v>65533</v>
      </c>
      <c r="E11026" s="7" t="n">
        <v>203</v>
      </c>
      <c r="F11026" s="7" t="n">
        <v>0</v>
      </c>
      <c r="G11026" s="7" t="n">
        <v>11</v>
      </c>
      <c r="H11026" s="7" t="n">
        <v>3</v>
      </c>
      <c r="I11026" s="7" t="s">
        <v>12</v>
      </c>
      <c r="J11026" s="7" t="n">
        <v>0</v>
      </c>
      <c r="K11026" s="7" t="n">
        <v>0.00999999977648258</v>
      </c>
      <c r="L11026" s="7" t="n">
        <v>0</v>
      </c>
      <c r="M11026" s="7" t="n">
        <v>0</v>
      </c>
      <c r="N11026" s="7" t="n">
        <v>0</v>
      </c>
      <c r="O11026" s="7" t="n">
        <v>0</v>
      </c>
      <c r="P11026" s="7" t="n">
        <v>1</v>
      </c>
      <c r="Q11026" s="7" t="n">
        <v>1</v>
      </c>
      <c r="R11026" s="7" t="n">
        <v>1</v>
      </c>
      <c r="S11026" s="7" t="n">
        <v>255</v>
      </c>
    </row>
    <row r="11027" spans="1:19">
      <c r="A11027" t="s">
        <v>4</v>
      </c>
      <c r="B11027" s="4" t="s">
        <v>5</v>
      </c>
      <c r="C11027" s="4" t="s">
        <v>10</v>
      </c>
      <c r="D11027" s="4" t="s">
        <v>9</v>
      </c>
      <c r="E11027" s="4" t="s">
        <v>9</v>
      </c>
      <c r="F11027" s="4" t="s">
        <v>9</v>
      </c>
      <c r="G11027" s="4" t="s">
        <v>9</v>
      </c>
      <c r="H11027" s="4" t="s">
        <v>10</v>
      </c>
      <c r="I11027" s="4" t="s">
        <v>13</v>
      </c>
    </row>
    <row r="11028" spans="1:19">
      <c r="A11028" t="n">
        <v>84944</v>
      </c>
      <c r="B11028" s="88" t="n">
        <v>66</v>
      </c>
      <c r="C11028" s="7" t="n">
        <v>11</v>
      </c>
      <c r="D11028" s="7" t="n">
        <v>1065353216</v>
      </c>
      <c r="E11028" s="7" t="n">
        <v>1065353216</v>
      </c>
      <c r="F11028" s="7" t="n">
        <v>1065353216</v>
      </c>
      <c r="G11028" s="7" t="n">
        <v>0</v>
      </c>
      <c r="H11028" s="7" t="n">
        <v>1000</v>
      </c>
      <c r="I11028" s="7" t="n">
        <v>3</v>
      </c>
    </row>
    <row r="11029" spans="1:19">
      <c r="A11029" t="s">
        <v>4</v>
      </c>
      <c r="B11029" s="4" t="s">
        <v>5</v>
      </c>
      <c r="C11029" s="4" t="s">
        <v>10</v>
      </c>
    </row>
    <row r="11030" spans="1:19">
      <c r="A11030" t="n">
        <v>84966</v>
      </c>
      <c r="B11030" s="32" t="n">
        <v>16</v>
      </c>
      <c r="C11030" s="7" t="n">
        <v>150</v>
      </c>
    </row>
    <row r="11031" spans="1:19">
      <c r="A11031" t="s">
        <v>4</v>
      </c>
      <c r="B11031" s="4" t="s">
        <v>5</v>
      </c>
      <c r="C11031" s="4" t="s">
        <v>13</v>
      </c>
      <c r="D11031" s="4" t="s">
        <v>10</v>
      </c>
      <c r="E11031" s="4" t="s">
        <v>13</v>
      </c>
    </row>
    <row r="11032" spans="1:19">
      <c r="A11032" t="n">
        <v>84969</v>
      </c>
      <c r="B11032" s="66" t="n">
        <v>39</v>
      </c>
      <c r="C11032" s="7" t="n">
        <v>14</v>
      </c>
      <c r="D11032" s="7" t="n">
        <v>65533</v>
      </c>
      <c r="E11032" s="7" t="n">
        <v>108</v>
      </c>
    </row>
    <row r="11033" spans="1:19">
      <c r="A11033" t="s">
        <v>4</v>
      </c>
      <c r="B11033" s="4" t="s">
        <v>5</v>
      </c>
      <c r="C11033" s="4" t="s">
        <v>13</v>
      </c>
      <c r="D11033" s="4" t="s">
        <v>10</v>
      </c>
      <c r="E11033" s="4" t="s">
        <v>10</v>
      </c>
      <c r="F11033" s="4" t="s">
        <v>10</v>
      </c>
      <c r="G11033" s="4" t="s">
        <v>10</v>
      </c>
      <c r="H11033" s="4" t="s">
        <v>10</v>
      </c>
      <c r="I11033" s="4" t="s">
        <v>6</v>
      </c>
      <c r="J11033" s="4" t="s">
        <v>24</v>
      </c>
      <c r="K11033" s="4" t="s">
        <v>24</v>
      </c>
      <c r="L11033" s="4" t="s">
        <v>24</v>
      </c>
      <c r="M11033" s="4" t="s">
        <v>9</v>
      </c>
      <c r="N11033" s="4" t="s">
        <v>9</v>
      </c>
      <c r="O11033" s="4" t="s">
        <v>24</v>
      </c>
      <c r="P11033" s="4" t="s">
        <v>24</v>
      </c>
      <c r="Q11033" s="4" t="s">
        <v>24</v>
      </c>
      <c r="R11033" s="4" t="s">
        <v>24</v>
      </c>
      <c r="S11033" s="4" t="s">
        <v>13</v>
      </c>
    </row>
    <row r="11034" spans="1:19">
      <c r="A11034" t="n">
        <v>84974</v>
      </c>
      <c r="B11034" s="66" t="n">
        <v>39</v>
      </c>
      <c r="C11034" s="7" t="n">
        <v>12</v>
      </c>
      <c r="D11034" s="7" t="n">
        <v>65533</v>
      </c>
      <c r="E11034" s="7" t="n">
        <v>203</v>
      </c>
      <c r="F11034" s="7" t="n">
        <v>0</v>
      </c>
      <c r="G11034" s="7" t="n">
        <v>6</v>
      </c>
      <c r="H11034" s="7" t="n">
        <v>3</v>
      </c>
      <c r="I11034" s="7" t="s">
        <v>12</v>
      </c>
      <c r="J11034" s="7" t="n">
        <v>0</v>
      </c>
      <c r="K11034" s="7" t="n">
        <v>0.00999999977648258</v>
      </c>
      <c r="L11034" s="7" t="n">
        <v>0</v>
      </c>
      <c r="M11034" s="7" t="n">
        <v>0</v>
      </c>
      <c r="N11034" s="7" t="n">
        <v>0</v>
      </c>
      <c r="O11034" s="7" t="n">
        <v>0</v>
      </c>
      <c r="P11034" s="7" t="n">
        <v>1</v>
      </c>
      <c r="Q11034" s="7" t="n">
        <v>1</v>
      </c>
      <c r="R11034" s="7" t="n">
        <v>1</v>
      </c>
      <c r="S11034" s="7" t="n">
        <v>255</v>
      </c>
    </row>
    <row r="11035" spans="1:19">
      <c r="A11035" t="s">
        <v>4</v>
      </c>
      <c r="B11035" s="4" t="s">
        <v>5</v>
      </c>
      <c r="C11035" s="4" t="s">
        <v>10</v>
      </c>
      <c r="D11035" s="4" t="s">
        <v>9</v>
      </c>
      <c r="E11035" s="4" t="s">
        <v>9</v>
      </c>
      <c r="F11035" s="4" t="s">
        <v>9</v>
      </c>
      <c r="G11035" s="4" t="s">
        <v>9</v>
      </c>
      <c r="H11035" s="4" t="s">
        <v>10</v>
      </c>
      <c r="I11035" s="4" t="s">
        <v>13</v>
      </c>
    </row>
    <row r="11036" spans="1:19">
      <c r="A11036" t="n">
        <v>85024</v>
      </c>
      <c r="B11036" s="88" t="n">
        <v>66</v>
      </c>
      <c r="C11036" s="7" t="n">
        <v>6</v>
      </c>
      <c r="D11036" s="7" t="n">
        <v>1065353216</v>
      </c>
      <c r="E11036" s="7" t="n">
        <v>1065353216</v>
      </c>
      <c r="F11036" s="7" t="n">
        <v>1065353216</v>
      </c>
      <c r="G11036" s="7" t="n">
        <v>0</v>
      </c>
      <c r="H11036" s="7" t="n">
        <v>1000</v>
      </c>
      <c r="I11036" s="7" t="n">
        <v>3</v>
      </c>
    </row>
    <row r="11037" spans="1:19">
      <c r="A11037" t="s">
        <v>4</v>
      </c>
      <c r="B11037" s="4" t="s">
        <v>5</v>
      </c>
      <c r="C11037" s="4" t="s">
        <v>10</v>
      </c>
    </row>
    <row r="11038" spans="1:19">
      <c r="A11038" t="n">
        <v>85046</v>
      </c>
      <c r="B11038" s="32" t="n">
        <v>16</v>
      </c>
      <c r="C11038" s="7" t="n">
        <v>150</v>
      </c>
    </row>
    <row r="11039" spans="1:19">
      <c r="A11039" t="s">
        <v>4</v>
      </c>
      <c r="B11039" s="4" t="s">
        <v>5</v>
      </c>
      <c r="C11039" s="4" t="s">
        <v>13</v>
      </c>
      <c r="D11039" s="4" t="s">
        <v>10</v>
      </c>
      <c r="E11039" s="4" t="s">
        <v>13</v>
      </c>
    </row>
    <row r="11040" spans="1:19">
      <c r="A11040" t="n">
        <v>85049</v>
      </c>
      <c r="B11040" s="66" t="n">
        <v>39</v>
      </c>
      <c r="C11040" s="7" t="n">
        <v>14</v>
      </c>
      <c r="D11040" s="7" t="n">
        <v>65533</v>
      </c>
      <c r="E11040" s="7" t="n">
        <v>102</v>
      </c>
    </row>
    <row r="11041" spans="1:19">
      <c r="A11041" t="s">
        <v>4</v>
      </c>
      <c r="B11041" s="4" t="s">
        <v>5</v>
      </c>
      <c r="C11041" s="4" t="s">
        <v>13</v>
      </c>
      <c r="D11041" s="4" t="s">
        <v>10</v>
      </c>
      <c r="E11041" s="4" t="s">
        <v>10</v>
      </c>
      <c r="F11041" s="4" t="s">
        <v>10</v>
      </c>
      <c r="G11041" s="4" t="s">
        <v>10</v>
      </c>
      <c r="H11041" s="4" t="s">
        <v>10</v>
      </c>
      <c r="I11041" s="4" t="s">
        <v>6</v>
      </c>
      <c r="J11041" s="4" t="s">
        <v>24</v>
      </c>
      <c r="K11041" s="4" t="s">
        <v>24</v>
      </c>
      <c r="L11041" s="4" t="s">
        <v>24</v>
      </c>
      <c r="M11041" s="4" t="s">
        <v>9</v>
      </c>
      <c r="N11041" s="4" t="s">
        <v>9</v>
      </c>
      <c r="O11041" s="4" t="s">
        <v>24</v>
      </c>
      <c r="P11041" s="4" t="s">
        <v>24</v>
      </c>
      <c r="Q11041" s="4" t="s">
        <v>24</v>
      </c>
      <c r="R11041" s="4" t="s">
        <v>24</v>
      </c>
      <c r="S11041" s="4" t="s">
        <v>13</v>
      </c>
    </row>
    <row r="11042" spans="1:19">
      <c r="A11042" t="n">
        <v>85054</v>
      </c>
      <c r="B11042" s="66" t="n">
        <v>39</v>
      </c>
      <c r="C11042" s="7" t="n">
        <v>12</v>
      </c>
      <c r="D11042" s="7" t="n">
        <v>65533</v>
      </c>
      <c r="E11042" s="7" t="n">
        <v>203</v>
      </c>
      <c r="F11042" s="7" t="n">
        <v>0</v>
      </c>
      <c r="G11042" s="7" t="n">
        <v>5</v>
      </c>
      <c r="H11042" s="7" t="n">
        <v>3</v>
      </c>
      <c r="I11042" s="7" t="s">
        <v>12</v>
      </c>
      <c r="J11042" s="7" t="n">
        <v>0</v>
      </c>
      <c r="K11042" s="7" t="n">
        <v>0.00999999977648258</v>
      </c>
      <c r="L11042" s="7" t="n">
        <v>0</v>
      </c>
      <c r="M11042" s="7" t="n">
        <v>0</v>
      </c>
      <c r="N11042" s="7" t="n">
        <v>0</v>
      </c>
      <c r="O11042" s="7" t="n">
        <v>0</v>
      </c>
      <c r="P11042" s="7" t="n">
        <v>1</v>
      </c>
      <c r="Q11042" s="7" t="n">
        <v>1</v>
      </c>
      <c r="R11042" s="7" t="n">
        <v>1</v>
      </c>
      <c r="S11042" s="7" t="n">
        <v>255</v>
      </c>
    </row>
    <row r="11043" spans="1:19">
      <c r="A11043" t="s">
        <v>4</v>
      </c>
      <c r="B11043" s="4" t="s">
        <v>5</v>
      </c>
      <c r="C11043" s="4" t="s">
        <v>10</v>
      </c>
      <c r="D11043" s="4" t="s">
        <v>9</v>
      </c>
      <c r="E11043" s="4" t="s">
        <v>9</v>
      </c>
      <c r="F11043" s="4" t="s">
        <v>9</v>
      </c>
      <c r="G11043" s="4" t="s">
        <v>9</v>
      </c>
      <c r="H11043" s="4" t="s">
        <v>10</v>
      </c>
      <c r="I11043" s="4" t="s">
        <v>13</v>
      </c>
    </row>
    <row r="11044" spans="1:19">
      <c r="A11044" t="n">
        <v>85104</v>
      </c>
      <c r="B11044" s="88" t="n">
        <v>66</v>
      </c>
      <c r="C11044" s="7" t="n">
        <v>5</v>
      </c>
      <c r="D11044" s="7" t="n">
        <v>1065353216</v>
      </c>
      <c r="E11044" s="7" t="n">
        <v>1065353216</v>
      </c>
      <c r="F11044" s="7" t="n">
        <v>1065353216</v>
      </c>
      <c r="G11044" s="7" t="n">
        <v>0</v>
      </c>
      <c r="H11044" s="7" t="n">
        <v>1000</v>
      </c>
      <c r="I11044" s="7" t="n">
        <v>3</v>
      </c>
    </row>
    <row r="11045" spans="1:19">
      <c r="A11045" t="s">
        <v>4</v>
      </c>
      <c r="B11045" s="4" t="s">
        <v>5</v>
      </c>
      <c r="C11045" s="4" t="s">
        <v>10</v>
      </c>
    </row>
    <row r="11046" spans="1:19">
      <c r="A11046" t="n">
        <v>85126</v>
      </c>
      <c r="B11046" s="32" t="n">
        <v>16</v>
      </c>
      <c r="C11046" s="7" t="n">
        <v>250</v>
      </c>
    </row>
    <row r="11047" spans="1:19">
      <c r="A11047" t="s">
        <v>4</v>
      </c>
      <c r="B11047" s="4" t="s">
        <v>5</v>
      </c>
      <c r="C11047" s="4" t="s">
        <v>13</v>
      </c>
      <c r="D11047" s="4" t="s">
        <v>10</v>
      </c>
      <c r="E11047" s="4" t="s">
        <v>13</v>
      </c>
    </row>
    <row r="11048" spans="1:19">
      <c r="A11048" t="n">
        <v>85129</v>
      </c>
      <c r="B11048" s="66" t="n">
        <v>39</v>
      </c>
      <c r="C11048" s="7" t="n">
        <v>14</v>
      </c>
      <c r="D11048" s="7" t="n">
        <v>65533</v>
      </c>
      <c r="E11048" s="7" t="n">
        <v>100</v>
      </c>
    </row>
    <row r="11049" spans="1:19">
      <c r="A11049" t="s">
        <v>4</v>
      </c>
      <c r="B11049" s="4" t="s">
        <v>5</v>
      </c>
      <c r="C11049" s="4" t="s">
        <v>13</v>
      </c>
      <c r="D11049" s="4" t="s">
        <v>10</v>
      </c>
      <c r="E11049" s="4" t="s">
        <v>10</v>
      </c>
    </row>
    <row r="11050" spans="1:19">
      <c r="A11050" t="n">
        <v>85134</v>
      </c>
      <c r="B11050" s="15" t="n">
        <v>50</v>
      </c>
      <c r="C11050" s="7" t="n">
        <v>1</v>
      </c>
      <c r="D11050" s="7" t="n">
        <v>5045</v>
      </c>
      <c r="E11050" s="7" t="n">
        <v>2000</v>
      </c>
    </row>
    <row r="11051" spans="1:19">
      <c r="A11051" t="s">
        <v>4</v>
      </c>
      <c r="B11051" s="4" t="s">
        <v>5</v>
      </c>
      <c r="C11051" s="4" t="s">
        <v>13</v>
      </c>
      <c r="D11051" s="4" t="s">
        <v>10</v>
      </c>
      <c r="E11051" s="4" t="s">
        <v>10</v>
      </c>
    </row>
    <row r="11052" spans="1:19">
      <c r="A11052" t="n">
        <v>85140</v>
      </c>
      <c r="B11052" s="15" t="n">
        <v>50</v>
      </c>
      <c r="C11052" s="7" t="n">
        <v>1</v>
      </c>
      <c r="D11052" s="7" t="n">
        <v>4521</v>
      </c>
      <c r="E11052" s="7" t="n">
        <v>2000</v>
      </c>
    </row>
    <row r="11053" spans="1:19">
      <c r="A11053" t="s">
        <v>4</v>
      </c>
      <c r="B11053" s="4" t="s">
        <v>5</v>
      </c>
      <c r="C11053" s="4" t="s">
        <v>13</v>
      </c>
      <c r="D11053" s="4" t="s">
        <v>10</v>
      </c>
      <c r="E11053" s="4" t="s">
        <v>10</v>
      </c>
    </row>
    <row r="11054" spans="1:19">
      <c r="A11054" t="n">
        <v>85146</v>
      </c>
      <c r="B11054" s="15" t="n">
        <v>50</v>
      </c>
      <c r="C11054" s="7" t="n">
        <v>1</v>
      </c>
      <c r="D11054" s="7" t="n">
        <v>5301</v>
      </c>
      <c r="E11054" s="7" t="n">
        <v>2000</v>
      </c>
    </row>
    <row r="11055" spans="1:19">
      <c r="A11055" t="s">
        <v>4</v>
      </c>
      <c r="B11055" s="4" t="s">
        <v>5</v>
      </c>
      <c r="C11055" s="4" t="s">
        <v>13</v>
      </c>
      <c r="D11055" s="4" t="s">
        <v>10</v>
      </c>
      <c r="E11055" s="4" t="s">
        <v>10</v>
      </c>
    </row>
    <row r="11056" spans="1:19">
      <c r="A11056" t="n">
        <v>85152</v>
      </c>
      <c r="B11056" s="15" t="n">
        <v>50</v>
      </c>
      <c r="C11056" s="7" t="n">
        <v>1</v>
      </c>
      <c r="D11056" s="7" t="n">
        <v>5046</v>
      </c>
      <c r="E11056" s="7" t="n">
        <v>1000</v>
      </c>
    </row>
    <row r="11057" spans="1:19">
      <c r="A11057" t="s">
        <v>4</v>
      </c>
      <c r="B11057" s="4" t="s">
        <v>5</v>
      </c>
      <c r="C11057" s="4" t="s">
        <v>13</v>
      </c>
      <c r="D11057" s="4" t="s">
        <v>10</v>
      </c>
      <c r="E11057" s="4" t="s">
        <v>10</v>
      </c>
      <c r="F11057" s="4" t="s">
        <v>9</v>
      </c>
    </row>
    <row r="11058" spans="1:19">
      <c r="A11058" t="n">
        <v>85158</v>
      </c>
      <c r="B11058" s="40" t="n">
        <v>84</v>
      </c>
      <c r="C11058" s="7" t="n">
        <v>1</v>
      </c>
      <c r="D11058" s="7" t="n">
        <v>0</v>
      </c>
      <c r="E11058" s="7" t="n">
        <v>2500</v>
      </c>
      <c r="F11058" s="7" t="n">
        <v>0</v>
      </c>
    </row>
    <row r="11059" spans="1:19">
      <c r="A11059" t="s">
        <v>4</v>
      </c>
      <c r="B11059" s="4" t="s">
        <v>5</v>
      </c>
      <c r="C11059" s="4" t="s">
        <v>10</v>
      </c>
    </row>
    <row r="11060" spans="1:19">
      <c r="A11060" t="n">
        <v>85168</v>
      </c>
      <c r="B11060" s="32" t="n">
        <v>16</v>
      </c>
      <c r="C11060" s="7" t="n">
        <v>1500</v>
      </c>
    </row>
    <row r="11061" spans="1:19">
      <c r="A11061" t="s">
        <v>4</v>
      </c>
      <c r="B11061" s="4" t="s">
        <v>5</v>
      </c>
      <c r="C11061" s="4" t="s">
        <v>13</v>
      </c>
      <c r="D11061" s="4" t="s">
        <v>10</v>
      </c>
      <c r="E11061" s="4" t="s">
        <v>13</v>
      </c>
    </row>
    <row r="11062" spans="1:19">
      <c r="A11062" t="n">
        <v>85171</v>
      </c>
      <c r="B11062" s="13" t="n">
        <v>49</v>
      </c>
      <c r="C11062" s="7" t="n">
        <v>1</v>
      </c>
      <c r="D11062" s="7" t="n">
        <v>4000</v>
      </c>
      <c r="E11062" s="7" t="n">
        <v>0</v>
      </c>
    </row>
    <row r="11063" spans="1:19">
      <c r="A11063" t="s">
        <v>4</v>
      </c>
      <c r="B11063" s="4" t="s">
        <v>5</v>
      </c>
      <c r="C11063" s="4" t="s">
        <v>13</v>
      </c>
      <c r="D11063" s="4" t="s">
        <v>10</v>
      </c>
      <c r="E11063" s="4" t="s">
        <v>10</v>
      </c>
    </row>
    <row r="11064" spans="1:19">
      <c r="A11064" t="n">
        <v>85176</v>
      </c>
      <c r="B11064" s="15" t="n">
        <v>50</v>
      </c>
      <c r="C11064" s="7" t="n">
        <v>1</v>
      </c>
      <c r="D11064" s="7" t="n">
        <v>4546</v>
      </c>
      <c r="E11064" s="7" t="n">
        <v>2000</v>
      </c>
    </row>
    <row r="11065" spans="1:19">
      <c r="A11065" t="s">
        <v>4</v>
      </c>
      <c r="B11065" s="4" t="s">
        <v>5</v>
      </c>
      <c r="C11065" s="4" t="s">
        <v>13</v>
      </c>
      <c r="D11065" s="4" t="s">
        <v>10</v>
      </c>
      <c r="E11065" s="4" t="s">
        <v>10</v>
      </c>
    </row>
    <row r="11066" spans="1:19">
      <c r="A11066" t="n">
        <v>85182</v>
      </c>
      <c r="B11066" s="15" t="n">
        <v>50</v>
      </c>
      <c r="C11066" s="7" t="n">
        <v>1</v>
      </c>
      <c r="D11066" s="7" t="n">
        <v>4522</v>
      </c>
      <c r="E11066" s="7" t="n">
        <v>2000</v>
      </c>
    </row>
    <row r="11067" spans="1:19">
      <c r="A11067" t="s">
        <v>4</v>
      </c>
      <c r="B11067" s="4" t="s">
        <v>5</v>
      </c>
      <c r="C11067" s="4" t="s">
        <v>13</v>
      </c>
      <c r="D11067" s="4" t="s">
        <v>10</v>
      </c>
      <c r="E11067" s="4" t="s">
        <v>24</v>
      </c>
    </row>
    <row r="11068" spans="1:19">
      <c r="A11068" t="n">
        <v>85188</v>
      </c>
      <c r="B11068" s="22" t="n">
        <v>58</v>
      </c>
      <c r="C11068" s="7" t="n">
        <v>0</v>
      </c>
      <c r="D11068" s="7" t="n">
        <v>2000</v>
      </c>
      <c r="E11068" s="7" t="n">
        <v>1</v>
      </c>
    </row>
    <row r="11069" spans="1:19">
      <c r="A11069" t="s">
        <v>4</v>
      </c>
      <c r="B11069" s="4" t="s">
        <v>5</v>
      </c>
      <c r="C11069" s="4" t="s">
        <v>13</v>
      </c>
      <c r="D11069" s="4" t="s">
        <v>10</v>
      </c>
    </row>
    <row r="11070" spans="1:19">
      <c r="A11070" t="n">
        <v>85196</v>
      </c>
      <c r="B11070" s="22" t="n">
        <v>58</v>
      </c>
      <c r="C11070" s="7" t="n">
        <v>255</v>
      </c>
      <c r="D11070" s="7" t="n">
        <v>0</v>
      </c>
    </row>
    <row r="11071" spans="1:19">
      <c r="A11071" t="s">
        <v>4</v>
      </c>
      <c r="B11071" s="4" t="s">
        <v>5</v>
      </c>
      <c r="C11071" s="4" t="s">
        <v>13</v>
      </c>
      <c r="D11071" s="4" t="s">
        <v>10</v>
      </c>
      <c r="E11071" s="4" t="s">
        <v>10</v>
      </c>
      <c r="F11071" s="4" t="s">
        <v>9</v>
      </c>
    </row>
    <row r="11072" spans="1:19">
      <c r="A11072" t="n">
        <v>85200</v>
      </c>
      <c r="B11072" s="40" t="n">
        <v>84</v>
      </c>
      <c r="C11072" s="7" t="n">
        <v>1</v>
      </c>
      <c r="D11072" s="7" t="n">
        <v>0</v>
      </c>
      <c r="E11072" s="7" t="n">
        <v>0</v>
      </c>
      <c r="F11072" s="7" t="n">
        <v>0</v>
      </c>
    </row>
    <row r="11073" spans="1:6">
      <c r="A11073" t="s">
        <v>4</v>
      </c>
      <c r="B11073" s="4" t="s">
        <v>5</v>
      </c>
      <c r="C11073" s="4" t="s">
        <v>13</v>
      </c>
    </row>
    <row r="11074" spans="1:6">
      <c r="A11074" t="n">
        <v>85210</v>
      </c>
      <c r="B11074" s="39" t="n">
        <v>45</v>
      </c>
      <c r="C11074" s="7" t="n">
        <v>0</v>
      </c>
    </row>
    <row r="11075" spans="1:6">
      <c r="A11075" t="s">
        <v>4</v>
      </c>
      <c r="B11075" s="4" t="s">
        <v>5</v>
      </c>
      <c r="C11075" s="4" t="s">
        <v>13</v>
      </c>
      <c r="D11075" s="4" t="s">
        <v>13</v>
      </c>
    </row>
    <row r="11076" spans="1:6">
      <c r="A11076" t="n">
        <v>85212</v>
      </c>
      <c r="B11076" s="13" t="n">
        <v>49</v>
      </c>
      <c r="C11076" s="7" t="n">
        <v>2</v>
      </c>
      <c r="D11076" s="7" t="n">
        <v>0</v>
      </c>
    </row>
    <row r="11077" spans="1:6">
      <c r="A11077" t="s">
        <v>4</v>
      </c>
      <c r="B11077" s="4" t="s">
        <v>5</v>
      </c>
      <c r="C11077" s="4" t="s">
        <v>10</v>
      </c>
    </row>
    <row r="11078" spans="1:6">
      <c r="A11078" t="n">
        <v>85215</v>
      </c>
      <c r="B11078" s="32" t="n">
        <v>16</v>
      </c>
      <c r="C11078" s="7" t="n">
        <v>1000</v>
      </c>
    </row>
    <row r="11079" spans="1:6">
      <c r="A11079" t="s">
        <v>4</v>
      </c>
      <c r="B11079" s="4" t="s">
        <v>5</v>
      </c>
      <c r="C11079" s="4" t="s">
        <v>13</v>
      </c>
      <c r="D11079" s="4" t="s">
        <v>10</v>
      </c>
      <c r="E11079" s="4" t="s">
        <v>10</v>
      </c>
      <c r="F11079" s="4" t="s">
        <v>10</v>
      </c>
      <c r="G11079" s="4" t="s">
        <v>10</v>
      </c>
      <c r="H11079" s="4" t="s">
        <v>13</v>
      </c>
    </row>
    <row r="11080" spans="1:6">
      <c r="A11080" t="n">
        <v>85218</v>
      </c>
      <c r="B11080" s="56" t="n">
        <v>25</v>
      </c>
      <c r="C11080" s="7" t="n">
        <v>5</v>
      </c>
      <c r="D11080" s="7" t="n">
        <v>65535</v>
      </c>
      <c r="E11080" s="7" t="n">
        <v>500</v>
      </c>
      <c r="F11080" s="7" t="n">
        <v>800</v>
      </c>
      <c r="G11080" s="7" t="n">
        <v>140</v>
      </c>
      <c r="H11080" s="7" t="n">
        <v>0</v>
      </c>
    </row>
    <row r="11081" spans="1:6">
      <c r="A11081" t="s">
        <v>4</v>
      </c>
      <c r="B11081" s="4" t="s">
        <v>5</v>
      </c>
      <c r="C11081" s="4" t="s">
        <v>10</v>
      </c>
      <c r="D11081" s="4" t="s">
        <v>13</v>
      </c>
      <c r="E11081" s="4" t="s">
        <v>81</v>
      </c>
      <c r="F11081" s="4" t="s">
        <v>13</v>
      </c>
      <c r="G11081" s="4" t="s">
        <v>13</v>
      </c>
    </row>
    <row r="11082" spans="1:6">
      <c r="A11082" t="n">
        <v>85229</v>
      </c>
      <c r="B11082" s="57" t="n">
        <v>24</v>
      </c>
      <c r="C11082" s="7" t="n">
        <v>65533</v>
      </c>
      <c r="D11082" s="7" t="n">
        <v>11</v>
      </c>
      <c r="E11082" s="7" t="s">
        <v>694</v>
      </c>
      <c r="F11082" s="7" t="n">
        <v>2</v>
      </c>
      <c r="G11082" s="7" t="n">
        <v>0</v>
      </c>
    </row>
    <row r="11083" spans="1:6">
      <c r="A11083" t="s">
        <v>4</v>
      </c>
      <c r="B11083" s="4" t="s">
        <v>5</v>
      </c>
    </row>
    <row r="11084" spans="1:6">
      <c r="A11084" t="n">
        <v>85364</v>
      </c>
      <c r="B11084" s="50" t="n">
        <v>28</v>
      </c>
    </row>
    <row r="11085" spans="1:6">
      <c r="A11085" t="s">
        <v>4</v>
      </c>
      <c r="B11085" s="4" t="s">
        <v>5</v>
      </c>
      <c r="C11085" s="4" t="s">
        <v>10</v>
      </c>
      <c r="D11085" s="4" t="s">
        <v>13</v>
      </c>
      <c r="E11085" s="4" t="s">
        <v>81</v>
      </c>
      <c r="F11085" s="4" t="s">
        <v>13</v>
      </c>
      <c r="G11085" s="4" t="s">
        <v>13</v>
      </c>
    </row>
    <row r="11086" spans="1:6">
      <c r="A11086" t="n">
        <v>85365</v>
      </c>
      <c r="B11086" s="57" t="n">
        <v>24</v>
      </c>
      <c r="C11086" s="7" t="n">
        <v>65533</v>
      </c>
      <c r="D11086" s="7" t="n">
        <v>11</v>
      </c>
      <c r="E11086" s="7" t="s">
        <v>695</v>
      </c>
      <c r="F11086" s="7" t="n">
        <v>2</v>
      </c>
      <c r="G11086" s="7" t="n">
        <v>0</v>
      </c>
    </row>
    <row r="11087" spans="1:6">
      <c r="A11087" t="s">
        <v>4</v>
      </c>
      <c r="B11087" s="4" t="s">
        <v>5</v>
      </c>
    </row>
    <row r="11088" spans="1:6">
      <c r="A11088" t="n">
        <v>85509</v>
      </c>
      <c r="B11088" s="50" t="n">
        <v>28</v>
      </c>
    </row>
    <row r="11089" spans="1:8">
      <c r="A11089" t="s">
        <v>4</v>
      </c>
      <c r="B11089" s="4" t="s">
        <v>5</v>
      </c>
      <c r="C11089" s="4" t="s">
        <v>10</v>
      </c>
      <c r="D11089" s="4" t="s">
        <v>13</v>
      </c>
      <c r="E11089" s="4" t="s">
        <v>81</v>
      </c>
      <c r="F11089" s="4" t="s">
        <v>13</v>
      </c>
      <c r="G11089" s="4" t="s">
        <v>13</v>
      </c>
    </row>
    <row r="11090" spans="1:8">
      <c r="A11090" t="n">
        <v>85510</v>
      </c>
      <c r="B11090" s="57" t="n">
        <v>24</v>
      </c>
      <c r="C11090" s="7" t="n">
        <v>65533</v>
      </c>
      <c r="D11090" s="7" t="n">
        <v>11</v>
      </c>
      <c r="E11090" s="7" t="s">
        <v>696</v>
      </c>
      <c r="F11090" s="7" t="n">
        <v>2</v>
      </c>
      <c r="G11090" s="7" t="n">
        <v>0</v>
      </c>
    </row>
    <row r="11091" spans="1:8">
      <c r="A11091" t="s">
        <v>4</v>
      </c>
      <c r="B11091" s="4" t="s">
        <v>5</v>
      </c>
    </row>
    <row r="11092" spans="1:8">
      <c r="A11092" t="n">
        <v>85627</v>
      </c>
      <c r="B11092" s="50" t="n">
        <v>28</v>
      </c>
    </row>
    <row r="11093" spans="1:8">
      <c r="A11093" t="s">
        <v>4</v>
      </c>
      <c r="B11093" s="4" t="s">
        <v>5</v>
      </c>
      <c r="C11093" s="4" t="s">
        <v>10</v>
      </c>
      <c r="D11093" s="4" t="s">
        <v>13</v>
      </c>
      <c r="E11093" s="4" t="s">
        <v>81</v>
      </c>
      <c r="F11093" s="4" t="s">
        <v>13</v>
      </c>
      <c r="G11093" s="4" t="s">
        <v>13</v>
      </c>
    </row>
    <row r="11094" spans="1:8">
      <c r="A11094" t="n">
        <v>85628</v>
      </c>
      <c r="B11094" s="57" t="n">
        <v>24</v>
      </c>
      <c r="C11094" s="7" t="n">
        <v>65533</v>
      </c>
      <c r="D11094" s="7" t="n">
        <v>11</v>
      </c>
      <c r="E11094" s="7" t="s">
        <v>697</v>
      </c>
      <c r="F11094" s="7" t="n">
        <v>2</v>
      </c>
      <c r="G11094" s="7" t="n">
        <v>0</v>
      </c>
    </row>
    <row r="11095" spans="1:8">
      <c r="A11095" t="s">
        <v>4</v>
      </c>
      <c r="B11095" s="4" t="s">
        <v>5</v>
      </c>
    </row>
    <row r="11096" spans="1:8">
      <c r="A11096" t="n">
        <v>85770</v>
      </c>
      <c r="B11096" s="50" t="n">
        <v>28</v>
      </c>
    </row>
    <row r="11097" spans="1:8">
      <c r="A11097" t="s">
        <v>4</v>
      </c>
      <c r="B11097" s="4" t="s">
        <v>5</v>
      </c>
      <c r="C11097" s="4" t="s">
        <v>10</v>
      </c>
      <c r="D11097" s="4" t="s">
        <v>13</v>
      </c>
      <c r="E11097" s="4" t="s">
        <v>81</v>
      </c>
      <c r="F11097" s="4" t="s">
        <v>13</v>
      </c>
      <c r="G11097" s="4" t="s">
        <v>13</v>
      </c>
    </row>
    <row r="11098" spans="1:8">
      <c r="A11098" t="n">
        <v>85771</v>
      </c>
      <c r="B11098" s="57" t="n">
        <v>24</v>
      </c>
      <c r="C11098" s="7" t="n">
        <v>65533</v>
      </c>
      <c r="D11098" s="7" t="n">
        <v>11</v>
      </c>
      <c r="E11098" s="7" t="s">
        <v>698</v>
      </c>
      <c r="F11098" s="7" t="n">
        <v>2</v>
      </c>
      <c r="G11098" s="7" t="n">
        <v>0</v>
      </c>
    </row>
    <row r="11099" spans="1:8">
      <c r="A11099" t="s">
        <v>4</v>
      </c>
      <c r="B11099" s="4" t="s">
        <v>5</v>
      </c>
    </row>
    <row r="11100" spans="1:8">
      <c r="A11100" t="n">
        <v>85829</v>
      </c>
      <c r="B11100" s="50" t="n">
        <v>28</v>
      </c>
    </row>
    <row r="11101" spans="1:8">
      <c r="A11101" t="s">
        <v>4</v>
      </c>
      <c r="B11101" s="4" t="s">
        <v>5</v>
      </c>
      <c r="C11101" s="4" t="s">
        <v>13</v>
      </c>
    </row>
    <row r="11102" spans="1:8">
      <c r="A11102" t="n">
        <v>85830</v>
      </c>
      <c r="B11102" s="58" t="n">
        <v>27</v>
      </c>
      <c r="C11102" s="7" t="n">
        <v>0</v>
      </c>
    </row>
    <row r="11103" spans="1:8">
      <c r="A11103" t="s">
        <v>4</v>
      </c>
      <c r="B11103" s="4" t="s">
        <v>5</v>
      </c>
      <c r="C11103" s="4" t="s">
        <v>13</v>
      </c>
    </row>
    <row r="11104" spans="1:8">
      <c r="A11104" t="n">
        <v>85832</v>
      </c>
      <c r="B11104" s="58" t="n">
        <v>27</v>
      </c>
      <c r="C11104" s="7" t="n">
        <v>1</v>
      </c>
    </row>
    <row r="11105" spans="1:7">
      <c r="A11105" t="s">
        <v>4</v>
      </c>
      <c r="B11105" s="4" t="s">
        <v>5</v>
      </c>
      <c r="C11105" s="4" t="s">
        <v>13</v>
      </c>
      <c r="D11105" s="4" t="s">
        <v>10</v>
      </c>
      <c r="E11105" s="4" t="s">
        <v>10</v>
      </c>
      <c r="F11105" s="4" t="s">
        <v>10</v>
      </c>
      <c r="G11105" s="4" t="s">
        <v>10</v>
      </c>
      <c r="H11105" s="4" t="s">
        <v>13</v>
      </c>
    </row>
    <row r="11106" spans="1:7">
      <c r="A11106" t="n">
        <v>85834</v>
      </c>
      <c r="B11106" s="56" t="n">
        <v>25</v>
      </c>
      <c r="C11106" s="7" t="n">
        <v>5</v>
      </c>
      <c r="D11106" s="7" t="n">
        <v>65535</v>
      </c>
      <c r="E11106" s="7" t="n">
        <v>65535</v>
      </c>
      <c r="F11106" s="7" t="n">
        <v>65535</v>
      </c>
      <c r="G11106" s="7" t="n">
        <v>65535</v>
      </c>
      <c r="H11106" s="7" t="n">
        <v>0</v>
      </c>
    </row>
    <row r="11107" spans="1:7">
      <c r="A11107" t="s">
        <v>4</v>
      </c>
      <c r="B11107" s="4" t="s">
        <v>5</v>
      </c>
      <c r="C11107" s="4" t="s">
        <v>13</v>
      </c>
      <c r="D11107" s="4" t="s">
        <v>13</v>
      </c>
      <c r="E11107" s="4" t="s">
        <v>13</v>
      </c>
      <c r="F11107" s="4" t="s">
        <v>24</v>
      </c>
      <c r="G11107" s="4" t="s">
        <v>24</v>
      </c>
      <c r="H11107" s="4" t="s">
        <v>24</v>
      </c>
      <c r="I11107" s="4" t="s">
        <v>24</v>
      </c>
      <c r="J11107" s="4" t="s">
        <v>24</v>
      </c>
    </row>
    <row r="11108" spans="1:7">
      <c r="A11108" t="n">
        <v>85845</v>
      </c>
      <c r="B11108" s="41" t="n">
        <v>76</v>
      </c>
      <c r="C11108" s="7" t="n">
        <v>0</v>
      </c>
      <c r="D11108" s="7" t="n">
        <v>3</v>
      </c>
      <c r="E11108" s="7" t="n">
        <v>0</v>
      </c>
      <c r="F11108" s="7" t="n">
        <v>1</v>
      </c>
      <c r="G11108" s="7" t="n">
        <v>1</v>
      </c>
      <c r="H11108" s="7" t="n">
        <v>1</v>
      </c>
      <c r="I11108" s="7" t="n">
        <v>1</v>
      </c>
      <c r="J11108" s="7" t="n">
        <v>1000</v>
      </c>
    </row>
    <row r="11109" spans="1:7">
      <c r="A11109" t="s">
        <v>4</v>
      </c>
      <c r="B11109" s="4" t="s">
        <v>5</v>
      </c>
      <c r="C11109" s="4" t="s">
        <v>13</v>
      </c>
      <c r="D11109" s="4" t="s">
        <v>13</v>
      </c>
    </row>
    <row r="11110" spans="1:7">
      <c r="A11110" t="n">
        <v>85869</v>
      </c>
      <c r="B11110" s="42" t="n">
        <v>77</v>
      </c>
      <c r="C11110" s="7" t="n">
        <v>0</v>
      </c>
      <c r="D11110" s="7" t="n">
        <v>3</v>
      </c>
    </row>
    <row r="11111" spans="1:7">
      <c r="A11111" t="s">
        <v>4</v>
      </c>
      <c r="B11111" s="4" t="s">
        <v>5</v>
      </c>
      <c r="C11111" s="4" t="s">
        <v>10</v>
      </c>
    </row>
    <row r="11112" spans="1:7">
      <c r="A11112" t="n">
        <v>85872</v>
      </c>
      <c r="B11112" s="32" t="n">
        <v>16</v>
      </c>
      <c r="C11112" s="7" t="n">
        <v>2500</v>
      </c>
    </row>
    <row r="11113" spans="1:7">
      <c r="A11113" t="s">
        <v>4</v>
      </c>
      <c r="B11113" s="4" t="s">
        <v>5</v>
      </c>
      <c r="C11113" s="4" t="s">
        <v>13</v>
      </c>
      <c r="D11113" s="4" t="s">
        <v>13</v>
      </c>
      <c r="E11113" s="4" t="s">
        <v>13</v>
      </c>
      <c r="F11113" s="4" t="s">
        <v>24</v>
      </c>
      <c r="G11113" s="4" t="s">
        <v>24</v>
      </c>
      <c r="H11113" s="4" t="s">
        <v>24</v>
      </c>
      <c r="I11113" s="4" t="s">
        <v>24</v>
      </c>
      <c r="J11113" s="4" t="s">
        <v>24</v>
      </c>
    </row>
    <row r="11114" spans="1:7">
      <c r="A11114" t="n">
        <v>85875</v>
      </c>
      <c r="B11114" s="41" t="n">
        <v>76</v>
      </c>
      <c r="C11114" s="7" t="n">
        <v>0</v>
      </c>
      <c r="D11114" s="7" t="n">
        <v>3</v>
      </c>
      <c r="E11114" s="7" t="n">
        <v>0</v>
      </c>
      <c r="F11114" s="7" t="n">
        <v>1</v>
      </c>
      <c r="G11114" s="7" t="n">
        <v>1</v>
      </c>
      <c r="H11114" s="7" t="n">
        <v>1</v>
      </c>
      <c r="I11114" s="7" t="n">
        <v>0</v>
      </c>
      <c r="J11114" s="7" t="n">
        <v>1000</v>
      </c>
    </row>
    <row r="11115" spans="1:7">
      <c r="A11115" t="s">
        <v>4</v>
      </c>
      <c r="B11115" s="4" t="s">
        <v>5</v>
      </c>
      <c r="C11115" s="4" t="s">
        <v>13</v>
      </c>
      <c r="D11115" s="4" t="s">
        <v>13</v>
      </c>
    </row>
    <row r="11116" spans="1:7">
      <c r="A11116" t="n">
        <v>85899</v>
      </c>
      <c r="B11116" s="42" t="n">
        <v>77</v>
      </c>
      <c r="C11116" s="7" t="n">
        <v>0</v>
      </c>
      <c r="D11116" s="7" t="n">
        <v>3</v>
      </c>
    </row>
    <row r="11117" spans="1:7">
      <c r="A11117" t="s">
        <v>4</v>
      </c>
      <c r="B11117" s="4" t="s">
        <v>5</v>
      </c>
      <c r="C11117" s="4" t="s">
        <v>13</v>
      </c>
    </row>
    <row r="11118" spans="1:7">
      <c r="A11118" t="n">
        <v>85902</v>
      </c>
      <c r="B11118" s="59" t="n">
        <v>78</v>
      </c>
      <c r="C11118" s="7" t="n">
        <v>255</v>
      </c>
    </row>
    <row r="11119" spans="1:7">
      <c r="A11119" t="s">
        <v>4</v>
      </c>
      <c r="B11119" s="4" t="s">
        <v>5</v>
      </c>
      <c r="C11119" s="4" t="s">
        <v>13</v>
      </c>
      <c r="D11119" s="4" t="s">
        <v>10</v>
      </c>
      <c r="E11119" s="4" t="s">
        <v>13</v>
      </c>
    </row>
    <row r="11120" spans="1:7">
      <c r="A11120" t="n">
        <v>85904</v>
      </c>
      <c r="B11120" s="66" t="n">
        <v>39</v>
      </c>
      <c r="C11120" s="7" t="n">
        <v>11</v>
      </c>
      <c r="D11120" s="7" t="n">
        <v>65533</v>
      </c>
      <c r="E11120" s="7" t="n">
        <v>200</v>
      </c>
    </row>
    <row r="11121" spans="1:10">
      <c r="A11121" t="s">
        <v>4</v>
      </c>
      <c r="B11121" s="4" t="s">
        <v>5</v>
      </c>
      <c r="C11121" s="4" t="s">
        <v>13</v>
      </c>
      <c r="D11121" s="4" t="s">
        <v>10</v>
      </c>
      <c r="E11121" s="4" t="s">
        <v>13</v>
      </c>
    </row>
    <row r="11122" spans="1:10">
      <c r="A11122" t="n">
        <v>85909</v>
      </c>
      <c r="B11122" s="66" t="n">
        <v>39</v>
      </c>
      <c r="C11122" s="7" t="n">
        <v>11</v>
      </c>
      <c r="D11122" s="7" t="n">
        <v>65533</v>
      </c>
      <c r="E11122" s="7" t="n">
        <v>201</v>
      </c>
    </row>
    <row r="11123" spans="1:10">
      <c r="A11123" t="s">
        <v>4</v>
      </c>
      <c r="B11123" s="4" t="s">
        <v>5</v>
      </c>
      <c r="C11123" s="4" t="s">
        <v>13</v>
      </c>
      <c r="D11123" s="4" t="s">
        <v>10</v>
      </c>
      <c r="E11123" s="4" t="s">
        <v>13</v>
      </c>
    </row>
    <row r="11124" spans="1:10">
      <c r="A11124" t="n">
        <v>85914</v>
      </c>
      <c r="B11124" s="66" t="n">
        <v>39</v>
      </c>
      <c r="C11124" s="7" t="n">
        <v>11</v>
      </c>
      <c r="D11124" s="7" t="n">
        <v>65533</v>
      </c>
      <c r="E11124" s="7" t="n">
        <v>202</v>
      </c>
    </row>
    <row r="11125" spans="1:10">
      <c r="A11125" t="s">
        <v>4</v>
      </c>
      <c r="B11125" s="4" t="s">
        <v>5</v>
      </c>
      <c r="C11125" s="4" t="s">
        <v>13</v>
      </c>
      <c r="D11125" s="4" t="s">
        <v>10</v>
      </c>
      <c r="E11125" s="4" t="s">
        <v>13</v>
      </c>
    </row>
    <row r="11126" spans="1:10">
      <c r="A11126" t="n">
        <v>85919</v>
      </c>
      <c r="B11126" s="66" t="n">
        <v>39</v>
      </c>
      <c r="C11126" s="7" t="n">
        <v>11</v>
      </c>
      <c r="D11126" s="7" t="n">
        <v>65533</v>
      </c>
      <c r="E11126" s="7" t="n">
        <v>203</v>
      </c>
    </row>
    <row r="11127" spans="1:10">
      <c r="A11127" t="s">
        <v>4</v>
      </c>
      <c r="B11127" s="4" t="s">
        <v>5</v>
      </c>
      <c r="C11127" s="4" t="s">
        <v>13</v>
      </c>
      <c r="D11127" s="4" t="s">
        <v>10</v>
      </c>
      <c r="E11127" s="4" t="s">
        <v>13</v>
      </c>
    </row>
    <row r="11128" spans="1:10">
      <c r="A11128" t="n">
        <v>85924</v>
      </c>
      <c r="B11128" s="66" t="n">
        <v>39</v>
      </c>
      <c r="C11128" s="7" t="n">
        <v>11</v>
      </c>
      <c r="D11128" s="7" t="n">
        <v>65533</v>
      </c>
      <c r="E11128" s="7" t="n">
        <v>204</v>
      </c>
    </row>
    <row r="11129" spans="1:10">
      <c r="A11129" t="s">
        <v>4</v>
      </c>
      <c r="B11129" s="4" t="s">
        <v>5</v>
      </c>
      <c r="C11129" s="4" t="s">
        <v>13</v>
      </c>
      <c r="D11129" s="4" t="s">
        <v>10</v>
      </c>
      <c r="E11129" s="4" t="s">
        <v>13</v>
      </c>
    </row>
    <row r="11130" spans="1:10">
      <c r="A11130" t="n">
        <v>85929</v>
      </c>
      <c r="B11130" s="36" t="n">
        <v>36</v>
      </c>
      <c r="C11130" s="7" t="n">
        <v>9</v>
      </c>
      <c r="D11130" s="7" t="n">
        <v>7033</v>
      </c>
      <c r="E11130" s="7" t="n">
        <v>0</v>
      </c>
    </row>
    <row r="11131" spans="1:10">
      <c r="A11131" t="s">
        <v>4</v>
      </c>
      <c r="B11131" s="4" t="s">
        <v>5</v>
      </c>
      <c r="C11131" s="4" t="s">
        <v>13</v>
      </c>
      <c r="D11131" s="4" t="s">
        <v>10</v>
      </c>
      <c r="E11131" s="4" t="s">
        <v>13</v>
      </c>
    </row>
    <row r="11132" spans="1:10">
      <c r="A11132" t="n">
        <v>85934</v>
      </c>
      <c r="B11132" s="36" t="n">
        <v>36</v>
      </c>
      <c r="C11132" s="7" t="n">
        <v>9</v>
      </c>
      <c r="D11132" s="7" t="n">
        <v>1560</v>
      </c>
      <c r="E11132" s="7" t="n">
        <v>0</v>
      </c>
    </row>
    <row r="11133" spans="1:10">
      <c r="A11133" t="s">
        <v>4</v>
      </c>
      <c r="B11133" s="4" t="s">
        <v>5</v>
      </c>
      <c r="C11133" s="4" t="s">
        <v>13</v>
      </c>
      <c r="D11133" s="4" t="s">
        <v>10</v>
      </c>
      <c r="E11133" s="4" t="s">
        <v>13</v>
      </c>
    </row>
    <row r="11134" spans="1:10">
      <c r="A11134" t="n">
        <v>85939</v>
      </c>
      <c r="B11134" s="36" t="n">
        <v>36</v>
      </c>
      <c r="C11134" s="7" t="n">
        <v>9</v>
      </c>
      <c r="D11134" s="7" t="n">
        <v>6</v>
      </c>
      <c r="E11134" s="7" t="n">
        <v>0</v>
      </c>
    </row>
    <row r="11135" spans="1:10">
      <c r="A11135" t="s">
        <v>4</v>
      </c>
      <c r="B11135" s="4" t="s">
        <v>5</v>
      </c>
      <c r="C11135" s="4" t="s">
        <v>13</v>
      </c>
      <c r="D11135" s="4" t="s">
        <v>10</v>
      </c>
      <c r="E11135" s="4" t="s">
        <v>13</v>
      </c>
    </row>
    <row r="11136" spans="1:10">
      <c r="A11136" t="n">
        <v>85944</v>
      </c>
      <c r="B11136" s="36" t="n">
        <v>36</v>
      </c>
      <c r="C11136" s="7" t="n">
        <v>9</v>
      </c>
      <c r="D11136" s="7" t="n">
        <v>5</v>
      </c>
      <c r="E11136" s="7" t="n">
        <v>0</v>
      </c>
    </row>
    <row r="11137" spans="1:5">
      <c r="A11137" t="s">
        <v>4</v>
      </c>
      <c r="B11137" s="4" t="s">
        <v>5</v>
      </c>
      <c r="C11137" s="4" t="s">
        <v>13</v>
      </c>
      <c r="D11137" s="4" t="s">
        <v>10</v>
      </c>
      <c r="E11137" s="4" t="s">
        <v>13</v>
      </c>
    </row>
    <row r="11138" spans="1:5">
      <c r="A11138" t="n">
        <v>85949</v>
      </c>
      <c r="B11138" s="36" t="n">
        <v>36</v>
      </c>
      <c r="C11138" s="7" t="n">
        <v>9</v>
      </c>
      <c r="D11138" s="7" t="n">
        <v>7014</v>
      </c>
      <c r="E11138" s="7" t="n">
        <v>0</v>
      </c>
    </row>
    <row r="11139" spans="1:5">
      <c r="A11139" t="s">
        <v>4</v>
      </c>
      <c r="B11139" s="4" t="s">
        <v>5</v>
      </c>
      <c r="C11139" s="4" t="s">
        <v>10</v>
      </c>
      <c r="D11139" s="4" t="s">
        <v>24</v>
      </c>
      <c r="E11139" s="4" t="s">
        <v>24</v>
      </c>
      <c r="F11139" s="4" t="s">
        <v>24</v>
      </c>
      <c r="G11139" s="4" t="s">
        <v>24</v>
      </c>
    </row>
    <row r="11140" spans="1:5">
      <c r="A11140" t="n">
        <v>85954</v>
      </c>
      <c r="B11140" s="37" t="n">
        <v>46</v>
      </c>
      <c r="C11140" s="7" t="n">
        <v>61456</v>
      </c>
      <c r="D11140" s="7" t="n">
        <v>-4.59999990463257</v>
      </c>
      <c r="E11140" s="7" t="n">
        <v>13.210000038147</v>
      </c>
      <c r="F11140" s="7" t="n">
        <v>-191</v>
      </c>
      <c r="G11140" s="7" t="n">
        <v>120</v>
      </c>
    </row>
    <row r="11141" spans="1:5">
      <c r="A11141" t="s">
        <v>4</v>
      </c>
      <c r="B11141" s="4" t="s">
        <v>5</v>
      </c>
      <c r="C11141" s="4" t="s">
        <v>13</v>
      </c>
      <c r="D11141" s="4" t="s">
        <v>10</v>
      </c>
    </row>
    <row r="11142" spans="1:5">
      <c r="A11142" t="n">
        <v>85973</v>
      </c>
      <c r="B11142" s="10" t="n">
        <v>162</v>
      </c>
      <c r="C11142" s="7" t="n">
        <v>1</v>
      </c>
      <c r="D11142" s="7" t="n">
        <v>0</v>
      </c>
    </row>
    <row r="11143" spans="1:5">
      <c r="A11143" t="s">
        <v>4</v>
      </c>
      <c r="B11143" s="4" t="s">
        <v>5</v>
      </c>
    </row>
    <row r="11144" spans="1:5">
      <c r="A11144" t="n">
        <v>85977</v>
      </c>
      <c r="B11144" s="5" t="n">
        <v>1</v>
      </c>
    </row>
    <row r="11145" spans="1:5" s="3" customFormat="1" customHeight="0">
      <c r="A11145" s="3" t="s">
        <v>2</v>
      </c>
      <c r="B11145" s="3" t="s">
        <v>699</v>
      </c>
    </row>
    <row r="11146" spans="1:5">
      <c r="A11146" t="s">
        <v>4</v>
      </c>
      <c r="B11146" s="4" t="s">
        <v>5</v>
      </c>
      <c r="C11146" s="4" t="s">
        <v>10</v>
      </c>
      <c r="D11146" s="4" t="s">
        <v>13</v>
      </c>
      <c r="E11146" s="4" t="s">
        <v>6</v>
      </c>
      <c r="F11146" s="4" t="s">
        <v>24</v>
      </c>
      <c r="G11146" s="4" t="s">
        <v>24</v>
      </c>
      <c r="H11146" s="4" t="s">
        <v>24</v>
      </c>
    </row>
    <row r="11147" spans="1:5">
      <c r="A11147" t="n">
        <v>85980</v>
      </c>
      <c r="B11147" s="55" t="n">
        <v>48</v>
      </c>
      <c r="C11147" s="7" t="n">
        <v>65534</v>
      </c>
      <c r="D11147" s="7" t="n">
        <v>0</v>
      </c>
      <c r="E11147" s="7" t="s">
        <v>664</v>
      </c>
      <c r="F11147" s="7" t="n">
        <v>0</v>
      </c>
      <c r="G11147" s="7" t="n">
        <v>1</v>
      </c>
      <c r="H11147" s="7" t="n">
        <v>0</v>
      </c>
    </row>
    <row r="11148" spans="1:5">
      <c r="A11148" t="s">
        <v>4</v>
      </c>
      <c r="B11148" s="4" t="s">
        <v>5</v>
      </c>
      <c r="C11148" s="4" t="s">
        <v>10</v>
      </c>
    </row>
    <row r="11149" spans="1:5">
      <c r="A11149" t="n">
        <v>86007</v>
      </c>
      <c r="B11149" s="32" t="n">
        <v>16</v>
      </c>
      <c r="C11149" s="7" t="n">
        <v>2666</v>
      </c>
    </row>
    <row r="11150" spans="1:5">
      <c r="A11150" t="s">
        <v>4</v>
      </c>
      <c r="B11150" s="4" t="s">
        <v>5</v>
      </c>
      <c r="C11150" s="4" t="s">
        <v>13</v>
      </c>
      <c r="D11150" s="4" t="s">
        <v>6</v>
      </c>
    </row>
    <row r="11151" spans="1:5">
      <c r="A11151" t="n">
        <v>86010</v>
      </c>
      <c r="B11151" s="91" t="n">
        <v>38</v>
      </c>
      <c r="C11151" s="7" t="n">
        <v>1</v>
      </c>
      <c r="D11151" s="7" t="s">
        <v>631</v>
      </c>
    </row>
    <row r="11152" spans="1:5">
      <c r="A11152" t="s">
        <v>4</v>
      </c>
      <c r="B11152" s="4" t="s">
        <v>5</v>
      </c>
      <c r="C11152" s="4" t="s">
        <v>13</v>
      </c>
      <c r="D11152" s="4" t="s">
        <v>10</v>
      </c>
      <c r="E11152" s="4" t="s">
        <v>6</v>
      </c>
      <c r="F11152" s="4" t="s">
        <v>6</v>
      </c>
      <c r="G11152" s="4" t="s">
        <v>9</v>
      </c>
      <c r="H11152" s="4" t="s">
        <v>9</v>
      </c>
      <c r="I11152" s="4" t="s">
        <v>9</v>
      </c>
      <c r="J11152" s="4" t="s">
        <v>9</v>
      </c>
      <c r="K11152" s="4" t="s">
        <v>9</v>
      </c>
      <c r="L11152" s="4" t="s">
        <v>9</v>
      </c>
      <c r="M11152" s="4" t="s">
        <v>9</v>
      </c>
      <c r="N11152" s="4" t="s">
        <v>9</v>
      </c>
      <c r="O11152" s="4" t="s">
        <v>9</v>
      </c>
    </row>
    <row r="11153" spans="1:15">
      <c r="A11153" t="n">
        <v>86021</v>
      </c>
      <c r="B11153" s="93" t="n">
        <v>37</v>
      </c>
      <c r="C11153" s="7" t="n">
        <v>1</v>
      </c>
      <c r="D11153" s="7" t="n">
        <v>65534</v>
      </c>
      <c r="E11153" s="7" t="s">
        <v>12</v>
      </c>
      <c r="F11153" s="7" t="s">
        <v>630</v>
      </c>
      <c r="G11153" s="7" t="n">
        <v>0</v>
      </c>
      <c r="H11153" s="7" t="n">
        <v>0</v>
      </c>
      <c r="I11153" s="7" t="n">
        <v>0</v>
      </c>
      <c r="J11153" s="7" t="n">
        <v>0</v>
      </c>
      <c r="K11153" s="7" t="n">
        <v>0</v>
      </c>
      <c r="L11153" s="7" t="n">
        <v>0</v>
      </c>
      <c r="M11153" s="7" t="n">
        <v>1065353216</v>
      </c>
      <c r="N11153" s="7" t="n">
        <v>1065353216</v>
      </c>
      <c r="O11153" s="7" t="n">
        <v>1065353216</v>
      </c>
    </row>
    <row r="11154" spans="1:15">
      <c r="A11154" t="s">
        <v>4</v>
      </c>
      <c r="B11154" s="4" t="s">
        <v>5</v>
      </c>
      <c r="C11154" s="4" t="s">
        <v>13</v>
      </c>
      <c r="D11154" s="4" t="s">
        <v>10</v>
      </c>
    </row>
    <row r="11155" spans="1:15">
      <c r="A11155" t="n">
        <v>86074</v>
      </c>
      <c r="B11155" s="21" t="n">
        <v>74</v>
      </c>
      <c r="C11155" s="7" t="n">
        <v>11</v>
      </c>
      <c r="D11155" s="7" t="n">
        <v>65534</v>
      </c>
    </row>
    <row r="11156" spans="1:15">
      <c r="A11156" t="s">
        <v>4</v>
      </c>
      <c r="B11156" s="4" t="s">
        <v>5</v>
      </c>
    </row>
    <row r="11157" spans="1:15">
      <c r="A11157" t="n">
        <v>86078</v>
      </c>
      <c r="B11157" s="5" t="n">
        <v>1</v>
      </c>
    </row>
    <row r="11158" spans="1:15" s="3" customFormat="1" customHeight="0">
      <c r="A11158" s="3" t="s">
        <v>2</v>
      </c>
      <c r="B11158" s="3" t="s">
        <v>700</v>
      </c>
    </row>
    <row r="11159" spans="1:15">
      <c r="A11159" t="s">
        <v>4</v>
      </c>
      <c r="B11159" s="4" t="s">
        <v>5</v>
      </c>
      <c r="C11159" s="4" t="s">
        <v>10</v>
      </c>
    </row>
    <row r="11160" spans="1:15">
      <c r="A11160" t="n">
        <v>86080</v>
      </c>
      <c r="B11160" s="17" t="n">
        <v>13</v>
      </c>
      <c r="C11160" s="7" t="n">
        <v>0</v>
      </c>
    </row>
    <row r="11161" spans="1:15">
      <c r="A11161" t="s">
        <v>4</v>
      </c>
      <c r="B11161" s="4" t="s">
        <v>5</v>
      </c>
      <c r="C11161" s="4" t="s">
        <v>10</v>
      </c>
    </row>
    <row r="11162" spans="1:15">
      <c r="A11162" t="n">
        <v>86083</v>
      </c>
      <c r="B11162" s="17" t="n">
        <v>13</v>
      </c>
      <c r="C11162" s="7" t="n">
        <v>1</v>
      </c>
    </row>
    <row r="11163" spans="1:15">
      <c r="A11163" t="s">
        <v>4</v>
      </c>
      <c r="B11163" s="4" t="s">
        <v>5</v>
      </c>
      <c r="C11163" s="4" t="s">
        <v>10</v>
      </c>
    </row>
    <row r="11164" spans="1:15">
      <c r="A11164" t="n">
        <v>86086</v>
      </c>
      <c r="B11164" s="17" t="n">
        <v>13</v>
      </c>
      <c r="C11164" s="7" t="n">
        <v>2</v>
      </c>
    </row>
    <row r="11165" spans="1:15">
      <c r="A11165" t="s">
        <v>4</v>
      </c>
      <c r="B11165" s="4" t="s">
        <v>5</v>
      </c>
      <c r="C11165" s="4" t="s">
        <v>10</v>
      </c>
    </row>
    <row r="11166" spans="1:15">
      <c r="A11166" t="n">
        <v>86089</v>
      </c>
      <c r="B11166" s="17" t="n">
        <v>13</v>
      </c>
      <c r="C11166" s="7" t="n">
        <v>3</v>
      </c>
    </row>
    <row r="11167" spans="1:15">
      <c r="A11167" t="s">
        <v>4</v>
      </c>
      <c r="B11167" s="4" t="s">
        <v>5</v>
      </c>
      <c r="C11167" s="4" t="s">
        <v>10</v>
      </c>
    </row>
    <row r="11168" spans="1:15">
      <c r="A11168" t="n">
        <v>86092</v>
      </c>
      <c r="B11168" s="17" t="n">
        <v>13</v>
      </c>
      <c r="C11168" s="7" t="n">
        <v>4</v>
      </c>
    </row>
    <row r="11169" spans="1:15">
      <c r="A11169" t="s">
        <v>4</v>
      </c>
      <c r="B11169" s="4" t="s">
        <v>5</v>
      </c>
      <c r="C11169" s="4" t="s">
        <v>10</v>
      </c>
    </row>
    <row r="11170" spans="1:15">
      <c r="A11170" t="n">
        <v>86095</v>
      </c>
      <c r="B11170" s="17" t="n">
        <v>13</v>
      </c>
      <c r="C11170" s="7" t="n">
        <v>5</v>
      </c>
    </row>
    <row r="11171" spans="1:15">
      <c r="A11171" t="s">
        <v>4</v>
      </c>
      <c r="B11171" s="4" t="s">
        <v>5</v>
      </c>
      <c r="C11171" s="4" t="s">
        <v>10</v>
      </c>
    </row>
    <row r="11172" spans="1:15">
      <c r="A11172" t="n">
        <v>86098</v>
      </c>
      <c r="B11172" s="17" t="n">
        <v>13</v>
      </c>
      <c r="C11172" s="7" t="n">
        <v>6</v>
      </c>
    </row>
    <row r="11173" spans="1:15">
      <c r="A11173" t="s">
        <v>4</v>
      </c>
      <c r="B11173" s="4" t="s">
        <v>5</v>
      </c>
      <c r="C11173" s="4" t="s">
        <v>10</v>
      </c>
    </row>
    <row r="11174" spans="1:15">
      <c r="A11174" t="n">
        <v>86101</v>
      </c>
      <c r="B11174" s="17" t="n">
        <v>13</v>
      </c>
      <c r="C11174" s="7" t="n">
        <v>7</v>
      </c>
    </row>
    <row r="11175" spans="1:15">
      <c r="A11175" t="s">
        <v>4</v>
      </c>
      <c r="B11175" s="4" t="s">
        <v>5</v>
      </c>
      <c r="C11175" s="4" t="s">
        <v>10</v>
      </c>
    </row>
    <row r="11176" spans="1:15">
      <c r="A11176" t="n">
        <v>86104</v>
      </c>
      <c r="B11176" s="17" t="n">
        <v>13</v>
      </c>
      <c r="C11176" s="7" t="n">
        <v>8</v>
      </c>
    </row>
    <row r="11177" spans="1:15">
      <c r="A11177" t="s">
        <v>4</v>
      </c>
      <c r="B11177" s="4" t="s">
        <v>5</v>
      </c>
      <c r="C11177" s="4" t="s">
        <v>10</v>
      </c>
    </row>
    <row r="11178" spans="1:15">
      <c r="A11178" t="n">
        <v>86107</v>
      </c>
      <c r="B11178" s="17" t="n">
        <v>13</v>
      </c>
      <c r="C11178" s="7" t="n">
        <v>9</v>
      </c>
    </row>
    <row r="11179" spans="1:15">
      <c r="A11179" t="s">
        <v>4</v>
      </c>
      <c r="B11179" s="4" t="s">
        <v>5</v>
      </c>
      <c r="C11179" s="4" t="s">
        <v>10</v>
      </c>
    </row>
    <row r="11180" spans="1:15">
      <c r="A11180" t="n">
        <v>86110</v>
      </c>
      <c r="B11180" s="17" t="n">
        <v>13</v>
      </c>
      <c r="C11180" s="7" t="n">
        <v>10</v>
      </c>
    </row>
    <row r="11181" spans="1:15">
      <c r="A11181" t="s">
        <v>4</v>
      </c>
      <c r="B11181" s="4" t="s">
        <v>5</v>
      </c>
      <c r="C11181" s="4" t="s">
        <v>10</v>
      </c>
    </row>
    <row r="11182" spans="1:15">
      <c r="A11182" t="n">
        <v>86113</v>
      </c>
      <c r="B11182" s="17" t="n">
        <v>13</v>
      </c>
      <c r="C11182" s="7" t="n">
        <v>11</v>
      </c>
    </row>
    <row r="11183" spans="1:15">
      <c r="A11183" t="s">
        <v>4</v>
      </c>
      <c r="B11183" s="4" t="s">
        <v>5</v>
      </c>
      <c r="C11183" s="4" t="s">
        <v>10</v>
      </c>
    </row>
    <row r="11184" spans="1:15">
      <c r="A11184" t="n">
        <v>86116</v>
      </c>
      <c r="B11184" s="17" t="n">
        <v>13</v>
      </c>
      <c r="C11184" s="7" t="n">
        <v>12</v>
      </c>
    </row>
    <row r="11185" spans="1:3">
      <c r="A11185" t="s">
        <v>4</v>
      </c>
      <c r="B11185" s="4" t="s">
        <v>5</v>
      </c>
      <c r="C11185" s="4" t="s">
        <v>13</v>
      </c>
      <c r="D11185" s="20" t="s">
        <v>33</v>
      </c>
      <c r="E11185" s="4" t="s">
        <v>5</v>
      </c>
      <c r="F11185" s="4" t="s">
        <v>13</v>
      </c>
      <c r="G11185" s="4" t="s">
        <v>10</v>
      </c>
      <c r="H11185" s="20" t="s">
        <v>34</v>
      </c>
      <c r="I11185" s="4" t="s">
        <v>13</v>
      </c>
      <c r="J11185" s="4" t="s">
        <v>23</v>
      </c>
    </row>
    <row r="11186" spans="1:3">
      <c r="A11186" t="n">
        <v>86119</v>
      </c>
      <c r="B11186" s="11" t="n">
        <v>5</v>
      </c>
      <c r="C11186" s="7" t="n">
        <v>28</v>
      </c>
      <c r="D11186" s="20" t="s">
        <v>3</v>
      </c>
      <c r="E11186" s="30" t="n">
        <v>64</v>
      </c>
      <c r="F11186" s="7" t="n">
        <v>5</v>
      </c>
      <c r="G11186" s="7" t="n">
        <v>1</v>
      </c>
      <c r="H11186" s="20" t="s">
        <v>3</v>
      </c>
      <c r="I11186" s="7" t="n">
        <v>1</v>
      </c>
      <c r="J11186" s="12" t="n">
        <f t="normal" ca="1">A11190</f>
        <v>0</v>
      </c>
    </row>
    <row r="11187" spans="1:3">
      <c r="A11187" t="s">
        <v>4</v>
      </c>
      <c r="B11187" s="4" t="s">
        <v>5</v>
      </c>
      <c r="C11187" s="4" t="s">
        <v>10</v>
      </c>
    </row>
    <row r="11188" spans="1:3">
      <c r="A11188" t="n">
        <v>86130</v>
      </c>
      <c r="B11188" s="24" t="n">
        <v>12</v>
      </c>
      <c r="C11188" s="7" t="n">
        <v>0</v>
      </c>
    </row>
    <row r="11189" spans="1:3">
      <c r="A11189" t="s">
        <v>4</v>
      </c>
      <c r="B11189" s="4" t="s">
        <v>5</v>
      </c>
      <c r="C11189" s="4" t="s">
        <v>13</v>
      </c>
      <c r="D11189" s="20" t="s">
        <v>33</v>
      </c>
      <c r="E11189" s="4" t="s">
        <v>5</v>
      </c>
      <c r="F11189" s="4" t="s">
        <v>13</v>
      </c>
      <c r="G11189" s="4" t="s">
        <v>10</v>
      </c>
      <c r="H11189" s="20" t="s">
        <v>34</v>
      </c>
      <c r="I11189" s="4" t="s">
        <v>13</v>
      </c>
      <c r="J11189" s="4" t="s">
        <v>23</v>
      </c>
    </row>
    <row r="11190" spans="1:3">
      <c r="A11190" t="n">
        <v>86133</v>
      </c>
      <c r="B11190" s="11" t="n">
        <v>5</v>
      </c>
      <c r="C11190" s="7" t="n">
        <v>28</v>
      </c>
      <c r="D11190" s="20" t="s">
        <v>3</v>
      </c>
      <c r="E11190" s="30" t="n">
        <v>64</v>
      </c>
      <c r="F11190" s="7" t="n">
        <v>5</v>
      </c>
      <c r="G11190" s="7" t="n">
        <v>2</v>
      </c>
      <c r="H11190" s="20" t="s">
        <v>3</v>
      </c>
      <c r="I11190" s="7" t="n">
        <v>1</v>
      </c>
      <c r="J11190" s="12" t="n">
        <f t="normal" ca="1">A11194</f>
        <v>0</v>
      </c>
    </row>
    <row r="11191" spans="1:3">
      <c r="A11191" t="s">
        <v>4</v>
      </c>
      <c r="B11191" s="4" t="s">
        <v>5</v>
      </c>
      <c r="C11191" s="4" t="s">
        <v>10</v>
      </c>
    </row>
    <row r="11192" spans="1:3">
      <c r="A11192" t="n">
        <v>86144</v>
      </c>
      <c r="B11192" s="24" t="n">
        <v>12</v>
      </c>
      <c r="C11192" s="7" t="n">
        <v>1</v>
      </c>
    </row>
    <row r="11193" spans="1:3">
      <c r="A11193" t="s">
        <v>4</v>
      </c>
      <c r="B11193" s="4" t="s">
        <v>5</v>
      </c>
      <c r="C11193" s="4" t="s">
        <v>13</v>
      </c>
      <c r="D11193" s="20" t="s">
        <v>33</v>
      </c>
      <c r="E11193" s="4" t="s">
        <v>5</v>
      </c>
      <c r="F11193" s="4" t="s">
        <v>13</v>
      </c>
      <c r="G11193" s="4" t="s">
        <v>10</v>
      </c>
      <c r="H11193" s="20" t="s">
        <v>34</v>
      </c>
      <c r="I11193" s="4" t="s">
        <v>13</v>
      </c>
      <c r="J11193" s="4" t="s">
        <v>23</v>
      </c>
    </row>
    <row r="11194" spans="1:3">
      <c r="A11194" t="n">
        <v>86147</v>
      </c>
      <c r="B11194" s="11" t="n">
        <v>5</v>
      </c>
      <c r="C11194" s="7" t="n">
        <v>28</v>
      </c>
      <c r="D11194" s="20" t="s">
        <v>3</v>
      </c>
      <c r="E11194" s="30" t="n">
        <v>64</v>
      </c>
      <c r="F11194" s="7" t="n">
        <v>5</v>
      </c>
      <c r="G11194" s="7" t="n">
        <v>3</v>
      </c>
      <c r="H11194" s="20" t="s">
        <v>3</v>
      </c>
      <c r="I11194" s="7" t="n">
        <v>1</v>
      </c>
      <c r="J11194" s="12" t="n">
        <f t="normal" ca="1">A11198</f>
        <v>0</v>
      </c>
    </row>
    <row r="11195" spans="1:3">
      <c r="A11195" t="s">
        <v>4</v>
      </c>
      <c r="B11195" s="4" t="s">
        <v>5</v>
      </c>
      <c r="C11195" s="4" t="s">
        <v>10</v>
      </c>
    </row>
    <row r="11196" spans="1:3">
      <c r="A11196" t="n">
        <v>86158</v>
      </c>
      <c r="B11196" s="24" t="n">
        <v>12</v>
      </c>
      <c r="C11196" s="7" t="n">
        <v>2</v>
      </c>
    </row>
    <row r="11197" spans="1:3">
      <c r="A11197" t="s">
        <v>4</v>
      </c>
      <c r="B11197" s="4" t="s">
        <v>5</v>
      </c>
      <c r="C11197" s="4" t="s">
        <v>13</v>
      </c>
      <c r="D11197" s="20" t="s">
        <v>33</v>
      </c>
      <c r="E11197" s="4" t="s">
        <v>5</v>
      </c>
      <c r="F11197" s="4" t="s">
        <v>13</v>
      </c>
      <c r="G11197" s="4" t="s">
        <v>10</v>
      </c>
      <c r="H11197" s="20" t="s">
        <v>34</v>
      </c>
      <c r="I11197" s="4" t="s">
        <v>13</v>
      </c>
      <c r="J11197" s="4" t="s">
        <v>23</v>
      </c>
    </row>
    <row r="11198" spans="1:3">
      <c r="A11198" t="n">
        <v>86161</v>
      </c>
      <c r="B11198" s="11" t="n">
        <v>5</v>
      </c>
      <c r="C11198" s="7" t="n">
        <v>28</v>
      </c>
      <c r="D11198" s="20" t="s">
        <v>3</v>
      </c>
      <c r="E11198" s="30" t="n">
        <v>64</v>
      </c>
      <c r="F11198" s="7" t="n">
        <v>5</v>
      </c>
      <c r="G11198" s="7" t="n">
        <v>4</v>
      </c>
      <c r="H11198" s="20" t="s">
        <v>3</v>
      </c>
      <c r="I11198" s="7" t="n">
        <v>1</v>
      </c>
      <c r="J11198" s="12" t="n">
        <f t="normal" ca="1">A11202</f>
        <v>0</v>
      </c>
    </row>
    <row r="11199" spans="1:3">
      <c r="A11199" t="s">
        <v>4</v>
      </c>
      <c r="B11199" s="4" t="s">
        <v>5</v>
      </c>
      <c r="C11199" s="4" t="s">
        <v>10</v>
      </c>
    </row>
    <row r="11200" spans="1:3">
      <c r="A11200" t="n">
        <v>86172</v>
      </c>
      <c r="B11200" s="24" t="n">
        <v>12</v>
      </c>
      <c r="C11200" s="7" t="n">
        <v>3</v>
      </c>
    </row>
    <row r="11201" spans="1:10">
      <c r="A11201" t="s">
        <v>4</v>
      </c>
      <c r="B11201" s="4" t="s">
        <v>5</v>
      </c>
      <c r="C11201" s="4" t="s">
        <v>13</v>
      </c>
      <c r="D11201" s="20" t="s">
        <v>33</v>
      </c>
      <c r="E11201" s="4" t="s">
        <v>5</v>
      </c>
      <c r="F11201" s="4" t="s">
        <v>13</v>
      </c>
      <c r="G11201" s="4" t="s">
        <v>10</v>
      </c>
      <c r="H11201" s="20" t="s">
        <v>34</v>
      </c>
      <c r="I11201" s="4" t="s">
        <v>13</v>
      </c>
      <c r="J11201" s="4" t="s">
        <v>23</v>
      </c>
    </row>
    <row r="11202" spans="1:10">
      <c r="A11202" t="n">
        <v>86175</v>
      </c>
      <c r="B11202" s="11" t="n">
        <v>5</v>
      </c>
      <c r="C11202" s="7" t="n">
        <v>28</v>
      </c>
      <c r="D11202" s="20" t="s">
        <v>3</v>
      </c>
      <c r="E11202" s="30" t="n">
        <v>64</v>
      </c>
      <c r="F11202" s="7" t="n">
        <v>5</v>
      </c>
      <c r="G11202" s="7" t="n">
        <v>5</v>
      </c>
      <c r="H11202" s="20" t="s">
        <v>3</v>
      </c>
      <c r="I11202" s="7" t="n">
        <v>1</v>
      </c>
      <c r="J11202" s="12" t="n">
        <f t="normal" ca="1">A11206</f>
        <v>0</v>
      </c>
    </row>
    <row r="11203" spans="1:10">
      <c r="A11203" t="s">
        <v>4</v>
      </c>
      <c r="B11203" s="4" t="s">
        <v>5</v>
      </c>
      <c r="C11203" s="4" t="s">
        <v>10</v>
      </c>
    </row>
    <row r="11204" spans="1:10">
      <c r="A11204" t="n">
        <v>86186</v>
      </c>
      <c r="B11204" s="24" t="n">
        <v>12</v>
      </c>
      <c r="C11204" s="7" t="n">
        <v>4</v>
      </c>
    </row>
    <row r="11205" spans="1:10">
      <c r="A11205" t="s">
        <v>4</v>
      </c>
      <c r="B11205" s="4" t="s">
        <v>5</v>
      </c>
      <c r="C11205" s="4" t="s">
        <v>13</v>
      </c>
      <c r="D11205" s="20" t="s">
        <v>33</v>
      </c>
      <c r="E11205" s="4" t="s">
        <v>5</v>
      </c>
      <c r="F11205" s="4" t="s">
        <v>13</v>
      </c>
      <c r="G11205" s="4" t="s">
        <v>10</v>
      </c>
      <c r="H11205" s="20" t="s">
        <v>34</v>
      </c>
      <c r="I11205" s="4" t="s">
        <v>13</v>
      </c>
      <c r="J11205" s="4" t="s">
        <v>23</v>
      </c>
    </row>
    <row r="11206" spans="1:10">
      <c r="A11206" t="n">
        <v>86189</v>
      </c>
      <c r="B11206" s="11" t="n">
        <v>5</v>
      </c>
      <c r="C11206" s="7" t="n">
        <v>28</v>
      </c>
      <c r="D11206" s="20" t="s">
        <v>3</v>
      </c>
      <c r="E11206" s="30" t="n">
        <v>64</v>
      </c>
      <c r="F11206" s="7" t="n">
        <v>5</v>
      </c>
      <c r="G11206" s="7" t="n">
        <v>6</v>
      </c>
      <c r="H11206" s="20" t="s">
        <v>3</v>
      </c>
      <c r="I11206" s="7" t="n">
        <v>1</v>
      </c>
      <c r="J11206" s="12" t="n">
        <f t="normal" ca="1">A11210</f>
        <v>0</v>
      </c>
    </row>
    <row r="11207" spans="1:10">
      <c r="A11207" t="s">
        <v>4</v>
      </c>
      <c r="B11207" s="4" t="s">
        <v>5</v>
      </c>
      <c r="C11207" s="4" t="s">
        <v>10</v>
      </c>
    </row>
    <row r="11208" spans="1:10">
      <c r="A11208" t="n">
        <v>86200</v>
      </c>
      <c r="B11208" s="24" t="n">
        <v>12</v>
      </c>
      <c r="C11208" s="7" t="n">
        <v>5</v>
      </c>
    </row>
    <row r="11209" spans="1:10">
      <c r="A11209" t="s">
        <v>4</v>
      </c>
      <c r="B11209" s="4" t="s">
        <v>5</v>
      </c>
      <c r="C11209" s="4" t="s">
        <v>13</v>
      </c>
      <c r="D11209" s="20" t="s">
        <v>33</v>
      </c>
      <c r="E11209" s="4" t="s">
        <v>5</v>
      </c>
      <c r="F11209" s="4" t="s">
        <v>13</v>
      </c>
      <c r="G11209" s="4" t="s">
        <v>10</v>
      </c>
      <c r="H11209" s="20" t="s">
        <v>34</v>
      </c>
      <c r="I11209" s="4" t="s">
        <v>13</v>
      </c>
      <c r="J11209" s="4" t="s">
        <v>23</v>
      </c>
    </row>
    <row r="11210" spans="1:10">
      <c r="A11210" t="n">
        <v>86203</v>
      </c>
      <c r="B11210" s="11" t="n">
        <v>5</v>
      </c>
      <c r="C11210" s="7" t="n">
        <v>28</v>
      </c>
      <c r="D11210" s="20" t="s">
        <v>3</v>
      </c>
      <c r="E11210" s="30" t="n">
        <v>64</v>
      </c>
      <c r="F11210" s="7" t="n">
        <v>5</v>
      </c>
      <c r="G11210" s="7" t="n">
        <v>7</v>
      </c>
      <c r="H11210" s="20" t="s">
        <v>3</v>
      </c>
      <c r="I11210" s="7" t="n">
        <v>1</v>
      </c>
      <c r="J11210" s="12" t="n">
        <f t="normal" ca="1">A11214</f>
        <v>0</v>
      </c>
    </row>
    <row r="11211" spans="1:10">
      <c r="A11211" t="s">
        <v>4</v>
      </c>
      <c r="B11211" s="4" t="s">
        <v>5</v>
      </c>
      <c r="C11211" s="4" t="s">
        <v>10</v>
      </c>
    </row>
    <row r="11212" spans="1:10">
      <c r="A11212" t="n">
        <v>86214</v>
      </c>
      <c r="B11212" s="24" t="n">
        <v>12</v>
      </c>
      <c r="C11212" s="7" t="n">
        <v>6</v>
      </c>
    </row>
    <row r="11213" spans="1:10">
      <c r="A11213" t="s">
        <v>4</v>
      </c>
      <c r="B11213" s="4" t="s">
        <v>5</v>
      </c>
      <c r="C11213" s="4" t="s">
        <v>13</v>
      </c>
      <c r="D11213" s="20" t="s">
        <v>33</v>
      </c>
      <c r="E11213" s="4" t="s">
        <v>5</v>
      </c>
      <c r="F11213" s="4" t="s">
        <v>13</v>
      </c>
      <c r="G11213" s="4" t="s">
        <v>10</v>
      </c>
      <c r="H11213" s="20" t="s">
        <v>34</v>
      </c>
      <c r="I11213" s="4" t="s">
        <v>13</v>
      </c>
      <c r="J11213" s="4" t="s">
        <v>23</v>
      </c>
    </row>
    <row r="11214" spans="1:10">
      <c r="A11214" t="n">
        <v>86217</v>
      </c>
      <c r="B11214" s="11" t="n">
        <v>5</v>
      </c>
      <c r="C11214" s="7" t="n">
        <v>28</v>
      </c>
      <c r="D11214" s="20" t="s">
        <v>3</v>
      </c>
      <c r="E11214" s="30" t="n">
        <v>64</v>
      </c>
      <c r="F11214" s="7" t="n">
        <v>5</v>
      </c>
      <c r="G11214" s="7" t="n">
        <v>8</v>
      </c>
      <c r="H11214" s="20" t="s">
        <v>3</v>
      </c>
      <c r="I11214" s="7" t="n">
        <v>1</v>
      </c>
      <c r="J11214" s="12" t="n">
        <f t="normal" ca="1">A11218</f>
        <v>0</v>
      </c>
    </row>
    <row r="11215" spans="1:10">
      <c r="A11215" t="s">
        <v>4</v>
      </c>
      <c r="B11215" s="4" t="s">
        <v>5</v>
      </c>
      <c r="C11215" s="4" t="s">
        <v>10</v>
      </c>
    </row>
    <row r="11216" spans="1:10">
      <c r="A11216" t="n">
        <v>86228</v>
      </c>
      <c r="B11216" s="24" t="n">
        <v>12</v>
      </c>
      <c r="C11216" s="7" t="n">
        <v>7</v>
      </c>
    </row>
    <row r="11217" spans="1:10">
      <c r="A11217" t="s">
        <v>4</v>
      </c>
      <c r="B11217" s="4" t="s">
        <v>5</v>
      </c>
      <c r="C11217" s="4" t="s">
        <v>13</v>
      </c>
      <c r="D11217" s="20" t="s">
        <v>33</v>
      </c>
      <c r="E11217" s="4" t="s">
        <v>5</v>
      </c>
      <c r="F11217" s="4" t="s">
        <v>13</v>
      </c>
      <c r="G11217" s="4" t="s">
        <v>10</v>
      </c>
      <c r="H11217" s="20" t="s">
        <v>34</v>
      </c>
      <c r="I11217" s="4" t="s">
        <v>13</v>
      </c>
      <c r="J11217" s="4" t="s">
        <v>23</v>
      </c>
    </row>
    <row r="11218" spans="1:10">
      <c r="A11218" t="n">
        <v>86231</v>
      </c>
      <c r="B11218" s="11" t="n">
        <v>5</v>
      </c>
      <c r="C11218" s="7" t="n">
        <v>28</v>
      </c>
      <c r="D11218" s="20" t="s">
        <v>3</v>
      </c>
      <c r="E11218" s="30" t="n">
        <v>64</v>
      </c>
      <c r="F11218" s="7" t="n">
        <v>5</v>
      </c>
      <c r="G11218" s="7" t="n">
        <v>9</v>
      </c>
      <c r="H11218" s="20" t="s">
        <v>3</v>
      </c>
      <c r="I11218" s="7" t="n">
        <v>1</v>
      </c>
      <c r="J11218" s="12" t="n">
        <f t="normal" ca="1">A11222</f>
        <v>0</v>
      </c>
    </row>
    <row r="11219" spans="1:10">
      <c r="A11219" t="s">
        <v>4</v>
      </c>
      <c r="B11219" s="4" t="s">
        <v>5</v>
      </c>
      <c r="C11219" s="4" t="s">
        <v>10</v>
      </c>
    </row>
    <row r="11220" spans="1:10">
      <c r="A11220" t="n">
        <v>86242</v>
      </c>
      <c r="B11220" s="24" t="n">
        <v>12</v>
      </c>
      <c r="C11220" s="7" t="n">
        <v>8</v>
      </c>
    </row>
    <row r="11221" spans="1:10">
      <c r="A11221" t="s">
        <v>4</v>
      </c>
      <c r="B11221" s="4" t="s">
        <v>5</v>
      </c>
      <c r="C11221" s="4" t="s">
        <v>13</v>
      </c>
      <c r="D11221" s="20" t="s">
        <v>33</v>
      </c>
      <c r="E11221" s="4" t="s">
        <v>5</v>
      </c>
      <c r="F11221" s="4" t="s">
        <v>13</v>
      </c>
      <c r="G11221" s="4" t="s">
        <v>10</v>
      </c>
      <c r="H11221" s="20" t="s">
        <v>34</v>
      </c>
      <c r="I11221" s="4" t="s">
        <v>13</v>
      </c>
      <c r="J11221" s="4" t="s">
        <v>23</v>
      </c>
    </row>
    <row r="11222" spans="1:10">
      <c r="A11222" t="n">
        <v>86245</v>
      </c>
      <c r="B11222" s="11" t="n">
        <v>5</v>
      </c>
      <c r="C11222" s="7" t="n">
        <v>28</v>
      </c>
      <c r="D11222" s="20" t="s">
        <v>3</v>
      </c>
      <c r="E11222" s="30" t="n">
        <v>64</v>
      </c>
      <c r="F11222" s="7" t="n">
        <v>5</v>
      </c>
      <c r="G11222" s="7" t="n">
        <v>11</v>
      </c>
      <c r="H11222" s="20" t="s">
        <v>3</v>
      </c>
      <c r="I11222" s="7" t="n">
        <v>1</v>
      </c>
      <c r="J11222" s="12" t="n">
        <f t="normal" ca="1">A11226</f>
        <v>0</v>
      </c>
    </row>
    <row r="11223" spans="1:10">
      <c r="A11223" t="s">
        <v>4</v>
      </c>
      <c r="B11223" s="4" t="s">
        <v>5</v>
      </c>
      <c r="C11223" s="4" t="s">
        <v>10</v>
      </c>
    </row>
    <row r="11224" spans="1:10">
      <c r="A11224" t="n">
        <v>86256</v>
      </c>
      <c r="B11224" s="24" t="n">
        <v>12</v>
      </c>
      <c r="C11224" s="7" t="n">
        <v>9</v>
      </c>
    </row>
    <row r="11225" spans="1:10">
      <c r="A11225" t="s">
        <v>4</v>
      </c>
      <c r="B11225" s="4" t="s">
        <v>5</v>
      </c>
      <c r="C11225" s="4" t="s">
        <v>13</v>
      </c>
      <c r="D11225" s="20" t="s">
        <v>33</v>
      </c>
      <c r="E11225" s="4" t="s">
        <v>5</v>
      </c>
      <c r="F11225" s="4" t="s">
        <v>13</v>
      </c>
      <c r="G11225" s="4" t="s">
        <v>10</v>
      </c>
      <c r="H11225" s="20" t="s">
        <v>34</v>
      </c>
      <c r="I11225" s="4" t="s">
        <v>13</v>
      </c>
      <c r="J11225" s="4" t="s">
        <v>23</v>
      </c>
    </row>
    <row r="11226" spans="1:10">
      <c r="A11226" t="n">
        <v>86259</v>
      </c>
      <c r="B11226" s="11" t="n">
        <v>5</v>
      </c>
      <c r="C11226" s="7" t="n">
        <v>28</v>
      </c>
      <c r="D11226" s="20" t="s">
        <v>3</v>
      </c>
      <c r="E11226" s="30" t="n">
        <v>64</v>
      </c>
      <c r="F11226" s="7" t="n">
        <v>5</v>
      </c>
      <c r="G11226" s="7" t="n">
        <v>16</v>
      </c>
      <c r="H11226" s="20" t="s">
        <v>3</v>
      </c>
      <c r="I11226" s="7" t="n">
        <v>1</v>
      </c>
      <c r="J11226" s="12" t="n">
        <f t="normal" ca="1">A11230</f>
        <v>0</v>
      </c>
    </row>
    <row r="11227" spans="1:10">
      <c r="A11227" t="s">
        <v>4</v>
      </c>
      <c r="B11227" s="4" t="s">
        <v>5</v>
      </c>
      <c r="C11227" s="4" t="s">
        <v>10</v>
      </c>
    </row>
    <row r="11228" spans="1:10">
      <c r="A11228" t="n">
        <v>86270</v>
      </c>
      <c r="B11228" s="24" t="n">
        <v>12</v>
      </c>
      <c r="C11228" s="7" t="n">
        <v>10</v>
      </c>
    </row>
    <row r="11229" spans="1:10">
      <c r="A11229" t="s">
        <v>4</v>
      </c>
      <c r="B11229" s="4" t="s">
        <v>5</v>
      </c>
      <c r="C11229" s="4" t="s">
        <v>13</v>
      </c>
      <c r="D11229" s="20" t="s">
        <v>33</v>
      </c>
      <c r="E11229" s="4" t="s">
        <v>5</v>
      </c>
      <c r="F11229" s="4" t="s">
        <v>13</v>
      </c>
      <c r="G11229" s="4" t="s">
        <v>10</v>
      </c>
      <c r="H11229" s="20" t="s">
        <v>34</v>
      </c>
      <c r="I11229" s="4" t="s">
        <v>13</v>
      </c>
      <c r="J11229" s="4" t="s">
        <v>23</v>
      </c>
    </row>
    <row r="11230" spans="1:10">
      <c r="A11230" t="n">
        <v>86273</v>
      </c>
      <c r="B11230" s="11" t="n">
        <v>5</v>
      </c>
      <c r="C11230" s="7" t="n">
        <v>28</v>
      </c>
      <c r="D11230" s="20" t="s">
        <v>3</v>
      </c>
      <c r="E11230" s="30" t="n">
        <v>64</v>
      </c>
      <c r="F11230" s="7" t="n">
        <v>5</v>
      </c>
      <c r="G11230" s="7" t="n">
        <v>15</v>
      </c>
      <c r="H11230" s="20" t="s">
        <v>3</v>
      </c>
      <c r="I11230" s="7" t="n">
        <v>1</v>
      </c>
      <c r="J11230" s="12" t="n">
        <f t="normal" ca="1">A11234</f>
        <v>0</v>
      </c>
    </row>
    <row r="11231" spans="1:10">
      <c r="A11231" t="s">
        <v>4</v>
      </c>
      <c r="B11231" s="4" t="s">
        <v>5</v>
      </c>
      <c r="C11231" s="4" t="s">
        <v>10</v>
      </c>
    </row>
    <row r="11232" spans="1:10">
      <c r="A11232" t="n">
        <v>86284</v>
      </c>
      <c r="B11232" s="24" t="n">
        <v>12</v>
      </c>
      <c r="C11232" s="7" t="n">
        <v>11</v>
      </c>
    </row>
    <row r="11233" spans="1:10">
      <c r="A11233" t="s">
        <v>4</v>
      </c>
      <c r="B11233" s="4" t="s">
        <v>5</v>
      </c>
      <c r="C11233" s="4" t="s">
        <v>13</v>
      </c>
      <c r="D11233" s="20" t="s">
        <v>33</v>
      </c>
      <c r="E11233" s="4" t="s">
        <v>5</v>
      </c>
      <c r="F11233" s="4" t="s">
        <v>13</v>
      </c>
      <c r="G11233" s="4" t="s">
        <v>10</v>
      </c>
      <c r="H11233" s="20" t="s">
        <v>34</v>
      </c>
      <c r="I11233" s="4" t="s">
        <v>13</v>
      </c>
      <c r="J11233" s="4" t="s">
        <v>23</v>
      </c>
    </row>
    <row r="11234" spans="1:10">
      <c r="A11234" t="n">
        <v>86287</v>
      </c>
      <c r="B11234" s="11" t="n">
        <v>5</v>
      </c>
      <c r="C11234" s="7" t="n">
        <v>28</v>
      </c>
      <c r="D11234" s="20" t="s">
        <v>3</v>
      </c>
      <c r="E11234" s="30" t="n">
        <v>64</v>
      </c>
      <c r="F11234" s="7" t="n">
        <v>5</v>
      </c>
      <c r="G11234" s="7" t="n">
        <v>14</v>
      </c>
      <c r="H11234" s="20" t="s">
        <v>3</v>
      </c>
      <c r="I11234" s="7" t="n">
        <v>1</v>
      </c>
      <c r="J11234" s="12" t="n">
        <f t="normal" ca="1">A11238</f>
        <v>0</v>
      </c>
    </row>
    <row r="11235" spans="1:10">
      <c r="A11235" t="s">
        <v>4</v>
      </c>
      <c r="B11235" s="4" t="s">
        <v>5</v>
      </c>
      <c r="C11235" s="4" t="s">
        <v>10</v>
      </c>
    </row>
    <row r="11236" spans="1:10">
      <c r="A11236" t="n">
        <v>86298</v>
      </c>
      <c r="B11236" s="24" t="n">
        <v>12</v>
      </c>
      <c r="C11236" s="7" t="n">
        <v>12</v>
      </c>
    </row>
    <row r="11237" spans="1:10">
      <c r="A11237" t="s">
        <v>4</v>
      </c>
      <c r="B11237" s="4" t="s">
        <v>5</v>
      </c>
    </row>
    <row r="11238" spans="1:10">
      <c r="A11238" t="n">
        <v>86301</v>
      </c>
      <c r="B11238" s="5" t="n">
        <v>1</v>
      </c>
    </row>
    <row r="11239" spans="1:10" s="3" customFormat="1" customHeight="0">
      <c r="A11239" s="3" t="s">
        <v>2</v>
      </c>
      <c r="B11239" s="3" t="s">
        <v>701</v>
      </c>
    </row>
    <row r="11240" spans="1:10">
      <c r="A11240" t="s">
        <v>4</v>
      </c>
      <c r="B11240" s="4" t="s">
        <v>5</v>
      </c>
      <c r="C11240" s="4" t="s">
        <v>13</v>
      </c>
      <c r="D11240" s="4" t="s">
        <v>10</v>
      </c>
    </row>
    <row r="11241" spans="1:10">
      <c r="A11241" t="n">
        <v>86304</v>
      </c>
      <c r="B11241" s="28" t="n">
        <v>22</v>
      </c>
      <c r="C11241" s="7" t="n">
        <v>0</v>
      </c>
      <c r="D11241" s="7" t="n">
        <v>0</v>
      </c>
    </row>
    <row r="11242" spans="1:10">
      <c r="A11242" t="s">
        <v>4</v>
      </c>
      <c r="B11242" s="4" t="s">
        <v>5</v>
      </c>
      <c r="C11242" s="4" t="s">
        <v>13</v>
      </c>
      <c r="D11242" s="4" t="s">
        <v>10</v>
      </c>
    </row>
    <row r="11243" spans="1:10">
      <c r="A11243" t="n">
        <v>86308</v>
      </c>
      <c r="B11243" s="22" t="n">
        <v>58</v>
      </c>
      <c r="C11243" s="7" t="n">
        <v>5</v>
      </c>
      <c r="D11243" s="7" t="n">
        <v>300</v>
      </c>
    </row>
    <row r="11244" spans="1:10">
      <c r="A11244" t="s">
        <v>4</v>
      </c>
      <c r="B11244" s="4" t="s">
        <v>5</v>
      </c>
      <c r="C11244" s="4" t="s">
        <v>24</v>
      </c>
      <c r="D11244" s="4" t="s">
        <v>10</v>
      </c>
    </row>
    <row r="11245" spans="1:10">
      <c r="A11245" t="n">
        <v>86312</v>
      </c>
      <c r="B11245" s="29" t="n">
        <v>103</v>
      </c>
      <c r="C11245" s="7" t="n">
        <v>0</v>
      </c>
      <c r="D11245" s="7" t="n">
        <v>300</v>
      </c>
    </row>
    <row r="11246" spans="1:10">
      <c r="A11246" t="s">
        <v>4</v>
      </c>
      <c r="B11246" s="4" t="s">
        <v>5</v>
      </c>
      <c r="C11246" s="4" t="s">
        <v>13</v>
      </c>
      <c r="D11246" s="4" t="s">
        <v>10</v>
      </c>
      <c r="E11246" s="4" t="s">
        <v>24</v>
      </c>
    </row>
    <row r="11247" spans="1:10">
      <c r="A11247" t="n">
        <v>86319</v>
      </c>
      <c r="B11247" s="22" t="n">
        <v>58</v>
      </c>
      <c r="C11247" s="7" t="n">
        <v>0</v>
      </c>
      <c r="D11247" s="7" t="n">
        <v>0</v>
      </c>
      <c r="E11247" s="7" t="n">
        <v>1</v>
      </c>
    </row>
    <row r="11248" spans="1:10">
      <c r="A11248" t="s">
        <v>4</v>
      </c>
      <c r="B11248" s="4" t="s">
        <v>5</v>
      </c>
      <c r="C11248" s="4" t="s">
        <v>10</v>
      </c>
      <c r="D11248" s="4" t="s">
        <v>6</v>
      </c>
      <c r="E11248" s="4" t="s">
        <v>6</v>
      </c>
      <c r="F11248" s="4" t="s">
        <v>6</v>
      </c>
      <c r="G11248" s="4" t="s">
        <v>13</v>
      </c>
      <c r="H11248" s="4" t="s">
        <v>9</v>
      </c>
      <c r="I11248" s="4" t="s">
        <v>24</v>
      </c>
      <c r="J11248" s="4" t="s">
        <v>24</v>
      </c>
      <c r="K11248" s="4" t="s">
        <v>24</v>
      </c>
      <c r="L11248" s="4" t="s">
        <v>24</v>
      </c>
      <c r="M11248" s="4" t="s">
        <v>24</v>
      </c>
      <c r="N11248" s="4" t="s">
        <v>24</v>
      </c>
      <c r="O11248" s="4" t="s">
        <v>24</v>
      </c>
      <c r="P11248" s="4" t="s">
        <v>6</v>
      </c>
      <c r="Q11248" s="4" t="s">
        <v>6</v>
      </c>
      <c r="R11248" s="4" t="s">
        <v>9</v>
      </c>
      <c r="S11248" s="4" t="s">
        <v>13</v>
      </c>
      <c r="T11248" s="4" t="s">
        <v>9</v>
      </c>
      <c r="U11248" s="4" t="s">
        <v>9</v>
      </c>
      <c r="V11248" s="4" t="s">
        <v>10</v>
      </c>
    </row>
    <row r="11249" spans="1:22">
      <c r="A11249" t="n">
        <v>86327</v>
      </c>
      <c r="B11249" s="34" t="n">
        <v>19</v>
      </c>
      <c r="C11249" s="7" t="n">
        <v>1600</v>
      </c>
      <c r="D11249" s="7" t="s">
        <v>702</v>
      </c>
      <c r="E11249" s="7" t="s">
        <v>703</v>
      </c>
      <c r="F11249" s="7" t="s">
        <v>12</v>
      </c>
      <c r="G11249" s="7" t="n">
        <v>0</v>
      </c>
      <c r="H11249" s="7" t="n">
        <v>1</v>
      </c>
      <c r="I11249" s="7" t="n">
        <v>0</v>
      </c>
      <c r="J11249" s="7" t="n">
        <v>0</v>
      </c>
      <c r="K11249" s="7" t="n">
        <v>0</v>
      </c>
      <c r="L11249" s="7" t="n">
        <v>0</v>
      </c>
      <c r="M11249" s="7" t="n">
        <v>1</v>
      </c>
      <c r="N11249" s="7" t="n">
        <v>1.60000002384186</v>
      </c>
      <c r="O11249" s="7" t="n">
        <v>0.0900000035762787</v>
      </c>
      <c r="P11249" s="7" t="s">
        <v>12</v>
      </c>
      <c r="Q11249" s="7" t="s">
        <v>12</v>
      </c>
      <c r="R11249" s="7" t="n">
        <v>-1</v>
      </c>
      <c r="S11249" s="7" t="n">
        <v>0</v>
      </c>
      <c r="T11249" s="7" t="n">
        <v>0</v>
      </c>
      <c r="U11249" s="7" t="n">
        <v>0</v>
      </c>
      <c r="V11249" s="7" t="n">
        <v>0</v>
      </c>
    </row>
    <row r="11250" spans="1:22">
      <c r="A11250" t="s">
        <v>4</v>
      </c>
      <c r="B11250" s="4" t="s">
        <v>5</v>
      </c>
      <c r="C11250" s="4" t="s">
        <v>10</v>
      </c>
      <c r="D11250" s="4" t="s">
        <v>6</v>
      </c>
      <c r="E11250" s="4" t="s">
        <v>6</v>
      </c>
      <c r="F11250" s="4" t="s">
        <v>6</v>
      </c>
      <c r="G11250" s="4" t="s">
        <v>13</v>
      </c>
      <c r="H11250" s="4" t="s">
        <v>9</v>
      </c>
      <c r="I11250" s="4" t="s">
        <v>24</v>
      </c>
      <c r="J11250" s="4" t="s">
        <v>24</v>
      </c>
      <c r="K11250" s="4" t="s">
        <v>24</v>
      </c>
      <c r="L11250" s="4" t="s">
        <v>24</v>
      </c>
      <c r="M11250" s="4" t="s">
        <v>24</v>
      </c>
      <c r="N11250" s="4" t="s">
        <v>24</v>
      </c>
      <c r="O11250" s="4" t="s">
        <v>24</v>
      </c>
      <c r="P11250" s="4" t="s">
        <v>6</v>
      </c>
      <c r="Q11250" s="4" t="s">
        <v>6</v>
      </c>
      <c r="R11250" s="4" t="s">
        <v>9</v>
      </c>
      <c r="S11250" s="4" t="s">
        <v>13</v>
      </c>
      <c r="T11250" s="4" t="s">
        <v>9</v>
      </c>
      <c r="U11250" s="4" t="s">
        <v>9</v>
      </c>
      <c r="V11250" s="4" t="s">
        <v>10</v>
      </c>
    </row>
    <row r="11251" spans="1:22">
      <c r="A11251" t="n">
        <v>86398</v>
      </c>
      <c r="B11251" s="34" t="n">
        <v>19</v>
      </c>
      <c r="C11251" s="7" t="n">
        <v>1601</v>
      </c>
      <c r="D11251" s="7" t="s">
        <v>702</v>
      </c>
      <c r="E11251" s="7" t="s">
        <v>704</v>
      </c>
      <c r="F11251" s="7" t="s">
        <v>12</v>
      </c>
      <c r="G11251" s="7" t="n">
        <v>0</v>
      </c>
      <c r="H11251" s="7" t="n">
        <v>1</v>
      </c>
      <c r="I11251" s="7" t="n">
        <v>0</v>
      </c>
      <c r="J11251" s="7" t="n">
        <v>0</v>
      </c>
      <c r="K11251" s="7" t="n">
        <v>0</v>
      </c>
      <c r="L11251" s="7" t="n">
        <v>0</v>
      </c>
      <c r="M11251" s="7" t="n">
        <v>1</v>
      </c>
      <c r="N11251" s="7" t="n">
        <v>1.60000002384186</v>
      </c>
      <c r="O11251" s="7" t="n">
        <v>0.0900000035762787</v>
      </c>
      <c r="P11251" s="7" t="s">
        <v>12</v>
      </c>
      <c r="Q11251" s="7" t="s">
        <v>12</v>
      </c>
      <c r="R11251" s="7" t="n">
        <v>-1</v>
      </c>
      <c r="S11251" s="7" t="n">
        <v>0</v>
      </c>
      <c r="T11251" s="7" t="n">
        <v>0</v>
      </c>
      <c r="U11251" s="7" t="n">
        <v>0</v>
      </c>
      <c r="V11251" s="7" t="n">
        <v>0</v>
      </c>
    </row>
    <row r="11252" spans="1:22">
      <c r="A11252" t="s">
        <v>4</v>
      </c>
      <c r="B11252" s="4" t="s">
        <v>5</v>
      </c>
      <c r="C11252" s="4" t="s">
        <v>10</v>
      </c>
      <c r="D11252" s="4" t="s">
        <v>6</v>
      </c>
      <c r="E11252" s="4" t="s">
        <v>6</v>
      </c>
      <c r="F11252" s="4" t="s">
        <v>6</v>
      </c>
      <c r="G11252" s="4" t="s">
        <v>13</v>
      </c>
      <c r="H11252" s="4" t="s">
        <v>9</v>
      </c>
      <c r="I11252" s="4" t="s">
        <v>24</v>
      </c>
      <c r="J11252" s="4" t="s">
        <v>24</v>
      </c>
      <c r="K11252" s="4" t="s">
        <v>24</v>
      </c>
      <c r="L11252" s="4" t="s">
        <v>24</v>
      </c>
      <c r="M11252" s="4" t="s">
        <v>24</v>
      </c>
      <c r="N11252" s="4" t="s">
        <v>24</v>
      </c>
      <c r="O11252" s="4" t="s">
        <v>24</v>
      </c>
      <c r="P11252" s="4" t="s">
        <v>6</v>
      </c>
      <c r="Q11252" s="4" t="s">
        <v>6</v>
      </c>
      <c r="R11252" s="4" t="s">
        <v>9</v>
      </c>
      <c r="S11252" s="4" t="s">
        <v>13</v>
      </c>
      <c r="T11252" s="4" t="s">
        <v>9</v>
      </c>
      <c r="U11252" s="4" t="s">
        <v>9</v>
      </c>
      <c r="V11252" s="4" t="s">
        <v>10</v>
      </c>
    </row>
    <row r="11253" spans="1:22">
      <c r="A11253" t="n">
        <v>86469</v>
      </c>
      <c r="B11253" s="34" t="n">
        <v>19</v>
      </c>
      <c r="C11253" s="7" t="n">
        <v>1602</v>
      </c>
      <c r="D11253" s="7" t="s">
        <v>702</v>
      </c>
      <c r="E11253" s="7" t="s">
        <v>705</v>
      </c>
      <c r="F11253" s="7" t="s">
        <v>12</v>
      </c>
      <c r="G11253" s="7" t="n">
        <v>0</v>
      </c>
      <c r="H11253" s="7" t="n">
        <v>1</v>
      </c>
      <c r="I11253" s="7" t="n">
        <v>0</v>
      </c>
      <c r="J11253" s="7" t="n">
        <v>0</v>
      </c>
      <c r="K11253" s="7" t="n">
        <v>0</v>
      </c>
      <c r="L11253" s="7" t="n">
        <v>0</v>
      </c>
      <c r="M11253" s="7" t="n">
        <v>1</v>
      </c>
      <c r="N11253" s="7" t="n">
        <v>1.60000002384186</v>
      </c>
      <c r="O11253" s="7" t="n">
        <v>0.0900000035762787</v>
      </c>
      <c r="P11253" s="7" t="s">
        <v>12</v>
      </c>
      <c r="Q11253" s="7" t="s">
        <v>12</v>
      </c>
      <c r="R11253" s="7" t="n">
        <v>-1</v>
      </c>
      <c r="S11253" s="7" t="n">
        <v>0</v>
      </c>
      <c r="T11253" s="7" t="n">
        <v>0</v>
      </c>
      <c r="U11253" s="7" t="n">
        <v>0</v>
      </c>
      <c r="V11253" s="7" t="n">
        <v>0</v>
      </c>
    </row>
    <row r="11254" spans="1:22">
      <c r="A11254" t="s">
        <v>4</v>
      </c>
      <c r="B11254" s="4" t="s">
        <v>5</v>
      </c>
      <c r="C11254" s="4" t="s">
        <v>10</v>
      </c>
      <c r="D11254" s="4" t="s">
        <v>6</v>
      </c>
      <c r="E11254" s="4" t="s">
        <v>6</v>
      </c>
      <c r="F11254" s="4" t="s">
        <v>6</v>
      </c>
      <c r="G11254" s="4" t="s">
        <v>13</v>
      </c>
      <c r="H11254" s="4" t="s">
        <v>9</v>
      </c>
      <c r="I11254" s="4" t="s">
        <v>24</v>
      </c>
      <c r="J11254" s="4" t="s">
        <v>24</v>
      </c>
      <c r="K11254" s="4" t="s">
        <v>24</v>
      </c>
      <c r="L11254" s="4" t="s">
        <v>24</v>
      </c>
      <c r="M11254" s="4" t="s">
        <v>24</v>
      </c>
      <c r="N11254" s="4" t="s">
        <v>24</v>
      </c>
      <c r="O11254" s="4" t="s">
        <v>24</v>
      </c>
      <c r="P11254" s="4" t="s">
        <v>6</v>
      </c>
      <c r="Q11254" s="4" t="s">
        <v>6</v>
      </c>
      <c r="R11254" s="4" t="s">
        <v>9</v>
      </c>
      <c r="S11254" s="4" t="s">
        <v>13</v>
      </c>
      <c r="T11254" s="4" t="s">
        <v>9</v>
      </c>
      <c r="U11254" s="4" t="s">
        <v>9</v>
      </c>
      <c r="V11254" s="4" t="s">
        <v>10</v>
      </c>
    </row>
    <row r="11255" spans="1:22">
      <c r="A11255" t="n">
        <v>86540</v>
      </c>
      <c r="B11255" s="34" t="n">
        <v>19</v>
      </c>
      <c r="C11255" s="7" t="n">
        <v>1603</v>
      </c>
      <c r="D11255" s="7" t="s">
        <v>702</v>
      </c>
      <c r="E11255" s="7" t="s">
        <v>706</v>
      </c>
      <c r="F11255" s="7" t="s">
        <v>12</v>
      </c>
      <c r="G11255" s="7" t="n">
        <v>0</v>
      </c>
      <c r="H11255" s="7" t="n">
        <v>1</v>
      </c>
      <c r="I11255" s="7" t="n">
        <v>0</v>
      </c>
      <c r="J11255" s="7" t="n">
        <v>0</v>
      </c>
      <c r="K11255" s="7" t="n">
        <v>0</v>
      </c>
      <c r="L11255" s="7" t="n">
        <v>0</v>
      </c>
      <c r="M11255" s="7" t="n">
        <v>1</v>
      </c>
      <c r="N11255" s="7" t="n">
        <v>1.60000002384186</v>
      </c>
      <c r="O11255" s="7" t="n">
        <v>0.0900000035762787</v>
      </c>
      <c r="P11255" s="7" t="s">
        <v>12</v>
      </c>
      <c r="Q11255" s="7" t="s">
        <v>12</v>
      </c>
      <c r="R11255" s="7" t="n">
        <v>-1</v>
      </c>
      <c r="S11255" s="7" t="n">
        <v>0</v>
      </c>
      <c r="T11255" s="7" t="n">
        <v>0</v>
      </c>
      <c r="U11255" s="7" t="n">
        <v>0</v>
      </c>
      <c r="V11255" s="7" t="n">
        <v>0</v>
      </c>
    </row>
    <row r="11256" spans="1:22">
      <c r="A11256" t="s">
        <v>4</v>
      </c>
      <c r="B11256" s="4" t="s">
        <v>5</v>
      </c>
      <c r="C11256" s="4" t="s">
        <v>10</v>
      </c>
      <c r="D11256" s="4" t="s">
        <v>6</v>
      </c>
      <c r="E11256" s="4" t="s">
        <v>6</v>
      </c>
      <c r="F11256" s="4" t="s">
        <v>6</v>
      </c>
      <c r="G11256" s="4" t="s">
        <v>13</v>
      </c>
      <c r="H11256" s="4" t="s">
        <v>9</v>
      </c>
      <c r="I11256" s="4" t="s">
        <v>24</v>
      </c>
      <c r="J11256" s="4" t="s">
        <v>24</v>
      </c>
      <c r="K11256" s="4" t="s">
        <v>24</v>
      </c>
      <c r="L11256" s="4" t="s">
        <v>24</v>
      </c>
      <c r="M11256" s="4" t="s">
        <v>24</v>
      </c>
      <c r="N11256" s="4" t="s">
        <v>24</v>
      </c>
      <c r="O11256" s="4" t="s">
        <v>24</v>
      </c>
      <c r="P11256" s="4" t="s">
        <v>6</v>
      </c>
      <c r="Q11256" s="4" t="s">
        <v>6</v>
      </c>
      <c r="R11256" s="4" t="s">
        <v>9</v>
      </c>
      <c r="S11256" s="4" t="s">
        <v>13</v>
      </c>
      <c r="T11256" s="4" t="s">
        <v>9</v>
      </c>
      <c r="U11256" s="4" t="s">
        <v>9</v>
      </c>
      <c r="V11256" s="4" t="s">
        <v>10</v>
      </c>
    </row>
    <row r="11257" spans="1:22">
      <c r="A11257" t="n">
        <v>86611</v>
      </c>
      <c r="B11257" s="34" t="n">
        <v>19</v>
      </c>
      <c r="C11257" s="7" t="n">
        <v>1604</v>
      </c>
      <c r="D11257" s="7" t="s">
        <v>702</v>
      </c>
      <c r="E11257" s="7" t="s">
        <v>707</v>
      </c>
      <c r="F11257" s="7" t="s">
        <v>12</v>
      </c>
      <c r="G11257" s="7" t="n">
        <v>0</v>
      </c>
      <c r="H11257" s="7" t="n">
        <v>1</v>
      </c>
      <c r="I11257" s="7" t="n">
        <v>0</v>
      </c>
      <c r="J11257" s="7" t="n">
        <v>0</v>
      </c>
      <c r="K11257" s="7" t="n">
        <v>0</v>
      </c>
      <c r="L11257" s="7" t="n">
        <v>0</v>
      </c>
      <c r="M11257" s="7" t="n">
        <v>1</v>
      </c>
      <c r="N11257" s="7" t="n">
        <v>1.60000002384186</v>
      </c>
      <c r="O11257" s="7" t="n">
        <v>0.0900000035762787</v>
      </c>
      <c r="P11257" s="7" t="s">
        <v>12</v>
      </c>
      <c r="Q11257" s="7" t="s">
        <v>12</v>
      </c>
      <c r="R11257" s="7" t="n">
        <v>-1</v>
      </c>
      <c r="S11257" s="7" t="n">
        <v>0</v>
      </c>
      <c r="T11257" s="7" t="n">
        <v>0</v>
      </c>
      <c r="U11257" s="7" t="n">
        <v>0</v>
      </c>
      <c r="V11257" s="7" t="n">
        <v>0</v>
      </c>
    </row>
    <row r="11258" spans="1:22">
      <c r="A11258" t="s">
        <v>4</v>
      </c>
      <c r="B11258" s="4" t="s">
        <v>5</v>
      </c>
      <c r="C11258" s="4" t="s">
        <v>13</v>
      </c>
      <c r="D11258" s="20" t="s">
        <v>33</v>
      </c>
      <c r="E11258" s="4" t="s">
        <v>5</v>
      </c>
      <c r="F11258" s="4" t="s">
        <v>13</v>
      </c>
      <c r="G11258" s="4" t="s">
        <v>10</v>
      </c>
      <c r="H11258" s="20" t="s">
        <v>34</v>
      </c>
      <c r="I11258" s="4" t="s">
        <v>13</v>
      </c>
      <c r="J11258" s="4" t="s">
        <v>13</v>
      </c>
      <c r="K11258" s="4" t="s">
        <v>23</v>
      </c>
    </row>
    <row r="11259" spans="1:22">
      <c r="A11259" t="n">
        <v>86682</v>
      </c>
      <c r="B11259" s="11" t="n">
        <v>5</v>
      </c>
      <c r="C11259" s="7" t="n">
        <v>28</v>
      </c>
      <c r="D11259" s="20" t="s">
        <v>3</v>
      </c>
      <c r="E11259" s="30" t="n">
        <v>64</v>
      </c>
      <c r="F11259" s="7" t="n">
        <v>10</v>
      </c>
      <c r="G11259" s="7" t="n">
        <v>68</v>
      </c>
      <c r="H11259" s="20" t="s">
        <v>3</v>
      </c>
      <c r="I11259" s="7" t="n">
        <v>8</v>
      </c>
      <c r="J11259" s="7" t="n">
        <v>1</v>
      </c>
      <c r="K11259" s="12" t="n">
        <f t="normal" ca="1">A11263</f>
        <v>0</v>
      </c>
    </row>
    <row r="11260" spans="1:22">
      <c r="A11260" t="s">
        <v>4</v>
      </c>
      <c r="B11260" s="4" t="s">
        <v>5</v>
      </c>
      <c r="C11260" s="4" t="s">
        <v>10</v>
      </c>
      <c r="D11260" s="4" t="s">
        <v>6</v>
      </c>
      <c r="E11260" s="4" t="s">
        <v>6</v>
      </c>
      <c r="F11260" s="4" t="s">
        <v>6</v>
      </c>
      <c r="G11260" s="4" t="s">
        <v>13</v>
      </c>
      <c r="H11260" s="4" t="s">
        <v>9</v>
      </c>
      <c r="I11260" s="4" t="s">
        <v>24</v>
      </c>
      <c r="J11260" s="4" t="s">
        <v>24</v>
      </c>
      <c r="K11260" s="4" t="s">
        <v>24</v>
      </c>
      <c r="L11260" s="4" t="s">
        <v>24</v>
      </c>
      <c r="M11260" s="4" t="s">
        <v>24</v>
      </c>
      <c r="N11260" s="4" t="s">
        <v>24</v>
      </c>
      <c r="O11260" s="4" t="s">
        <v>24</v>
      </c>
      <c r="P11260" s="4" t="s">
        <v>6</v>
      </c>
      <c r="Q11260" s="4" t="s">
        <v>6</v>
      </c>
      <c r="R11260" s="4" t="s">
        <v>9</v>
      </c>
      <c r="S11260" s="4" t="s">
        <v>13</v>
      </c>
      <c r="T11260" s="4" t="s">
        <v>9</v>
      </c>
      <c r="U11260" s="4" t="s">
        <v>9</v>
      </c>
      <c r="V11260" s="4" t="s">
        <v>10</v>
      </c>
    </row>
    <row r="11261" spans="1:22">
      <c r="A11261" t="n">
        <v>86694</v>
      </c>
      <c r="B11261" s="34" t="n">
        <v>19</v>
      </c>
      <c r="C11261" s="7" t="n">
        <v>68</v>
      </c>
      <c r="D11261" s="7" t="s">
        <v>63</v>
      </c>
      <c r="E11261" s="7" t="s">
        <v>64</v>
      </c>
      <c r="F11261" s="7" t="s">
        <v>12</v>
      </c>
      <c r="G11261" s="7" t="n">
        <v>0</v>
      </c>
      <c r="H11261" s="7" t="n">
        <v>1</v>
      </c>
      <c r="I11261" s="7" t="n">
        <v>0</v>
      </c>
      <c r="J11261" s="7" t="n">
        <v>0</v>
      </c>
      <c r="K11261" s="7" t="n">
        <v>0</v>
      </c>
      <c r="L11261" s="7" t="n">
        <v>0</v>
      </c>
      <c r="M11261" s="7" t="n">
        <v>1</v>
      </c>
      <c r="N11261" s="7" t="n">
        <v>1.60000002384186</v>
      </c>
      <c r="O11261" s="7" t="n">
        <v>0.0900000035762787</v>
      </c>
      <c r="P11261" s="7" t="s">
        <v>12</v>
      </c>
      <c r="Q11261" s="7" t="s">
        <v>12</v>
      </c>
      <c r="R11261" s="7" t="n">
        <v>-1</v>
      </c>
      <c r="S11261" s="7" t="n">
        <v>0</v>
      </c>
      <c r="T11261" s="7" t="n">
        <v>0</v>
      </c>
      <c r="U11261" s="7" t="n">
        <v>0</v>
      </c>
      <c r="V11261" s="7" t="n">
        <v>0</v>
      </c>
    </row>
    <row r="11262" spans="1:22">
      <c r="A11262" t="s">
        <v>4</v>
      </c>
      <c r="B11262" s="4" t="s">
        <v>5</v>
      </c>
      <c r="C11262" s="4" t="s">
        <v>13</v>
      </c>
      <c r="D11262" s="20" t="s">
        <v>33</v>
      </c>
      <c r="E11262" s="4" t="s">
        <v>5</v>
      </c>
      <c r="F11262" s="4" t="s">
        <v>13</v>
      </c>
      <c r="G11262" s="4" t="s">
        <v>10</v>
      </c>
      <c r="H11262" s="20" t="s">
        <v>34</v>
      </c>
      <c r="I11262" s="4" t="s">
        <v>13</v>
      </c>
      <c r="J11262" s="4" t="s">
        <v>13</v>
      </c>
      <c r="K11262" s="4" t="s">
        <v>23</v>
      </c>
    </row>
    <row r="11263" spans="1:22">
      <c r="A11263" t="n">
        <v>86762</v>
      </c>
      <c r="B11263" s="11" t="n">
        <v>5</v>
      </c>
      <c r="C11263" s="7" t="n">
        <v>28</v>
      </c>
      <c r="D11263" s="20" t="s">
        <v>3</v>
      </c>
      <c r="E11263" s="30" t="n">
        <v>64</v>
      </c>
      <c r="F11263" s="7" t="n">
        <v>10</v>
      </c>
      <c r="G11263" s="7" t="n">
        <v>6513</v>
      </c>
      <c r="H11263" s="20" t="s">
        <v>3</v>
      </c>
      <c r="I11263" s="7" t="n">
        <v>8</v>
      </c>
      <c r="J11263" s="7" t="n">
        <v>1</v>
      </c>
      <c r="K11263" s="12" t="n">
        <f t="normal" ca="1">A11267</f>
        <v>0</v>
      </c>
    </row>
    <row r="11264" spans="1:22">
      <c r="A11264" t="s">
        <v>4</v>
      </c>
      <c r="B11264" s="4" t="s">
        <v>5</v>
      </c>
      <c r="C11264" s="4" t="s">
        <v>10</v>
      </c>
      <c r="D11264" s="4" t="s">
        <v>6</v>
      </c>
      <c r="E11264" s="4" t="s">
        <v>6</v>
      </c>
      <c r="F11264" s="4" t="s">
        <v>6</v>
      </c>
      <c r="G11264" s="4" t="s">
        <v>13</v>
      </c>
      <c r="H11264" s="4" t="s">
        <v>9</v>
      </c>
      <c r="I11264" s="4" t="s">
        <v>24</v>
      </c>
      <c r="J11264" s="4" t="s">
        <v>24</v>
      </c>
      <c r="K11264" s="4" t="s">
        <v>24</v>
      </c>
      <c r="L11264" s="4" t="s">
        <v>24</v>
      </c>
      <c r="M11264" s="4" t="s">
        <v>24</v>
      </c>
      <c r="N11264" s="4" t="s">
        <v>24</v>
      </c>
      <c r="O11264" s="4" t="s">
        <v>24</v>
      </c>
      <c r="P11264" s="4" t="s">
        <v>6</v>
      </c>
      <c r="Q11264" s="4" t="s">
        <v>6</v>
      </c>
      <c r="R11264" s="4" t="s">
        <v>9</v>
      </c>
      <c r="S11264" s="4" t="s">
        <v>13</v>
      </c>
      <c r="T11264" s="4" t="s">
        <v>9</v>
      </c>
      <c r="U11264" s="4" t="s">
        <v>9</v>
      </c>
      <c r="V11264" s="4" t="s">
        <v>10</v>
      </c>
    </row>
    <row r="11265" spans="1:22">
      <c r="A11265" t="n">
        <v>86774</v>
      </c>
      <c r="B11265" s="34" t="n">
        <v>19</v>
      </c>
      <c r="C11265" s="7" t="n">
        <v>6513</v>
      </c>
      <c r="D11265" s="7" t="s">
        <v>61</v>
      </c>
      <c r="E11265" s="7" t="s">
        <v>62</v>
      </c>
      <c r="F11265" s="7" t="s">
        <v>12</v>
      </c>
      <c r="G11265" s="7" t="n">
        <v>0</v>
      </c>
      <c r="H11265" s="7" t="n">
        <v>1</v>
      </c>
      <c r="I11265" s="7" t="n">
        <v>0</v>
      </c>
      <c r="J11265" s="7" t="n">
        <v>0</v>
      </c>
      <c r="K11265" s="7" t="n">
        <v>0</v>
      </c>
      <c r="L11265" s="7" t="n">
        <v>0</v>
      </c>
      <c r="M11265" s="7" t="n">
        <v>1</v>
      </c>
      <c r="N11265" s="7" t="n">
        <v>1.60000002384186</v>
      </c>
      <c r="O11265" s="7" t="n">
        <v>0.0900000035762787</v>
      </c>
      <c r="P11265" s="7" t="s">
        <v>12</v>
      </c>
      <c r="Q11265" s="7" t="s">
        <v>12</v>
      </c>
      <c r="R11265" s="7" t="n">
        <v>-1</v>
      </c>
      <c r="S11265" s="7" t="n">
        <v>0</v>
      </c>
      <c r="T11265" s="7" t="n">
        <v>0</v>
      </c>
      <c r="U11265" s="7" t="n">
        <v>0</v>
      </c>
      <c r="V11265" s="7" t="n">
        <v>0</v>
      </c>
    </row>
    <row r="11266" spans="1:22">
      <c r="A11266" t="s">
        <v>4</v>
      </c>
      <c r="B11266" s="4" t="s">
        <v>5</v>
      </c>
      <c r="C11266" s="4" t="s">
        <v>13</v>
      </c>
      <c r="D11266" s="20" t="s">
        <v>33</v>
      </c>
      <c r="E11266" s="4" t="s">
        <v>5</v>
      </c>
      <c r="F11266" s="4" t="s">
        <v>13</v>
      </c>
      <c r="G11266" s="4" t="s">
        <v>10</v>
      </c>
      <c r="H11266" s="20" t="s">
        <v>34</v>
      </c>
      <c r="I11266" s="4" t="s">
        <v>13</v>
      </c>
      <c r="J11266" s="4" t="s">
        <v>13</v>
      </c>
      <c r="K11266" s="4" t="s">
        <v>23</v>
      </c>
    </row>
    <row r="11267" spans="1:22">
      <c r="A11267" t="n">
        <v>86847</v>
      </c>
      <c r="B11267" s="11" t="n">
        <v>5</v>
      </c>
      <c r="C11267" s="7" t="n">
        <v>28</v>
      </c>
      <c r="D11267" s="20" t="s">
        <v>3</v>
      </c>
      <c r="E11267" s="30" t="n">
        <v>64</v>
      </c>
      <c r="F11267" s="7" t="n">
        <v>10</v>
      </c>
      <c r="G11267" s="7" t="n">
        <v>6</v>
      </c>
      <c r="H11267" s="20" t="s">
        <v>3</v>
      </c>
      <c r="I11267" s="7" t="n">
        <v>8</v>
      </c>
      <c r="J11267" s="7" t="n">
        <v>1</v>
      </c>
      <c r="K11267" s="12" t="n">
        <f t="normal" ca="1">A11271</f>
        <v>0</v>
      </c>
    </row>
    <row r="11268" spans="1:22">
      <c r="A11268" t="s">
        <v>4</v>
      </c>
      <c r="B11268" s="4" t="s">
        <v>5</v>
      </c>
      <c r="C11268" s="4" t="s">
        <v>10</v>
      </c>
      <c r="D11268" s="4" t="s">
        <v>6</v>
      </c>
      <c r="E11268" s="4" t="s">
        <v>6</v>
      </c>
      <c r="F11268" s="4" t="s">
        <v>6</v>
      </c>
      <c r="G11268" s="4" t="s">
        <v>13</v>
      </c>
      <c r="H11268" s="4" t="s">
        <v>9</v>
      </c>
      <c r="I11268" s="4" t="s">
        <v>24</v>
      </c>
      <c r="J11268" s="4" t="s">
        <v>24</v>
      </c>
      <c r="K11268" s="4" t="s">
        <v>24</v>
      </c>
      <c r="L11268" s="4" t="s">
        <v>24</v>
      </c>
      <c r="M11268" s="4" t="s">
        <v>24</v>
      </c>
      <c r="N11268" s="4" t="s">
        <v>24</v>
      </c>
      <c r="O11268" s="4" t="s">
        <v>24</v>
      </c>
      <c r="P11268" s="4" t="s">
        <v>6</v>
      </c>
      <c r="Q11268" s="4" t="s">
        <v>6</v>
      </c>
      <c r="R11268" s="4" t="s">
        <v>9</v>
      </c>
      <c r="S11268" s="4" t="s">
        <v>13</v>
      </c>
      <c r="T11268" s="4" t="s">
        <v>9</v>
      </c>
      <c r="U11268" s="4" t="s">
        <v>9</v>
      </c>
      <c r="V11268" s="4" t="s">
        <v>10</v>
      </c>
    </row>
    <row r="11269" spans="1:22">
      <c r="A11269" t="n">
        <v>86859</v>
      </c>
      <c r="B11269" s="34" t="n">
        <v>19</v>
      </c>
      <c r="C11269" s="7" t="n">
        <v>6</v>
      </c>
      <c r="D11269" s="7" t="s">
        <v>59</v>
      </c>
      <c r="E11269" s="7" t="s">
        <v>60</v>
      </c>
      <c r="F11269" s="7" t="s">
        <v>12</v>
      </c>
      <c r="G11269" s="7" t="n">
        <v>0</v>
      </c>
      <c r="H11269" s="7" t="n">
        <v>1</v>
      </c>
      <c r="I11269" s="7" t="n">
        <v>0</v>
      </c>
      <c r="J11269" s="7" t="n">
        <v>0</v>
      </c>
      <c r="K11269" s="7" t="n">
        <v>0</v>
      </c>
      <c r="L11269" s="7" t="n">
        <v>0</v>
      </c>
      <c r="M11269" s="7" t="n">
        <v>1</v>
      </c>
      <c r="N11269" s="7" t="n">
        <v>1.60000002384186</v>
      </c>
      <c r="O11269" s="7" t="n">
        <v>0.0900000035762787</v>
      </c>
      <c r="P11269" s="7" t="s">
        <v>12</v>
      </c>
      <c r="Q11269" s="7" t="s">
        <v>12</v>
      </c>
      <c r="R11269" s="7" t="n">
        <v>-1</v>
      </c>
      <c r="S11269" s="7" t="n">
        <v>0</v>
      </c>
      <c r="T11269" s="7" t="n">
        <v>0</v>
      </c>
      <c r="U11269" s="7" t="n">
        <v>0</v>
      </c>
      <c r="V11269" s="7" t="n">
        <v>0</v>
      </c>
    </row>
    <row r="11270" spans="1:22">
      <c r="A11270" t="s">
        <v>4</v>
      </c>
      <c r="B11270" s="4" t="s">
        <v>5</v>
      </c>
      <c r="C11270" s="4" t="s">
        <v>13</v>
      </c>
      <c r="D11270" s="20" t="s">
        <v>33</v>
      </c>
      <c r="E11270" s="4" t="s">
        <v>5</v>
      </c>
      <c r="F11270" s="4" t="s">
        <v>13</v>
      </c>
      <c r="G11270" s="4" t="s">
        <v>10</v>
      </c>
      <c r="H11270" s="20" t="s">
        <v>34</v>
      </c>
      <c r="I11270" s="4" t="s">
        <v>13</v>
      </c>
      <c r="J11270" s="4" t="s">
        <v>13</v>
      </c>
      <c r="K11270" s="4" t="s">
        <v>23</v>
      </c>
    </row>
    <row r="11271" spans="1:22">
      <c r="A11271" t="n">
        <v>86932</v>
      </c>
      <c r="B11271" s="11" t="n">
        <v>5</v>
      </c>
      <c r="C11271" s="7" t="n">
        <v>28</v>
      </c>
      <c r="D11271" s="20" t="s">
        <v>3</v>
      </c>
      <c r="E11271" s="30" t="n">
        <v>64</v>
      </c>
      <c r="F11271" s="7" t="n">
        <v>10</v>
      </c>
      <c r="G11271" s="7" t="n">
        <v>7032</v>
      </c>
      <c r="H11271" s="20" t="s">
        <v>3</v>
      </c>
      <c r="I11271" s="7" t="n">
        <v>8</v>
      </c>
      <c r="J11271" s="7" t="n">
        <v>1</v>
      </c>
      <c r="K11271" s="12" t="n">
        <f t="normal" ca="1">A11275</f>
        <v>0</v>
      </c>
    </row>
    <row r="11272" spans="1:22">
      <c r="A11272" t="s">
        <v>4</v>
      </c>
      <c r="B11272" s="4" t="s">
        <v>5</v>
      </c>
      <c r="C11272" s="4" t="s">
        <v>10</v>
      </c>
      <c r="D11272" s="4" t="s">
        <v>6</v>
      </c>
      <c r="E11272" s="4" t="s">
        <v>6</v>
      </c>
      <c r="F11272" s="4" t="s">
        <v>6</v>
      </c>
      <c r="G11272" s="4" t="s">
        <v>13</v>
      </c>
      <c r="H11272" s="4" t="s">
        <v>9</v>
      </c>
      <c r="I11272" s="4" t="s">
        <v>24</v>
      </c>
      <c r="J11272" s="4" t="s">
        <v>24</v>
      </c>
      <c r="K11272" s="4" t="s">
        <v>24</v>
      </c>
      <c r="L11272" s="4" t="s">
        <v>24</v>
      </c>
      <c r="M11272" s="4" t="s">
        <v>24</v>
      </c>
      <c r="N11272" s="4" t="s">
        <v>24</v>
      </c>
      <c r="O11272" s="4" t="s">
        <v>24</v>
      </c>
      <c r="P11272" s="4" t="s">
        <v>6</v>
      </c>
      <c r="Q11272" s="4" t="s">
        <v>6</v>
      </c>
      <c r="R11272" s="4" t="s">
        <v>9</v>
      </c>
      <c r="S11272" s="4" t="s">
        <v>13</v>
      </c>
      <c r="T11272" s="4" t="s">
        <v>9</v>
      </c>
      <c r="U11272" s="4" t="s">
        <v>9</v>
      </c>
      <c r="V11272" s="4" t="s">
        <v>10</v>
      </c>
    </row>
    <row r="11273" spans="1:22">
      <c r="A11273" t="n">
        <v>86944</v>
      </c>
      <c r="B11273" s="34" t="n">
        <v>19</v>
      </c>
      <c r="C11273" s="7" t="n">
        <v>7032</v>
      </c>
      <c r="D11273" s="7" t="s">
        <v>57</v>
      </c>
      <c r="E11273" s="7" t="s">
        <v>58</v>
      </c>
      <c r="F11273" s="7" t="s">
        <v>12</v>
      </c>
      <c r="G11273" s="7" t="n">
        <v>0</v>
      </c>
      <c r="H11273" s="7" t="n">
        <v>1</v>
      </c>
      <c r="I11273" s="7" t="n">
        <v>0</v>
      </c>
      <c r="J11273" s="7" t="n">
        <v>0</v>
      </c>
      <c r="K11273" s="7" t="n">
        <v>0</v>
      </c>
      <c r="L11273" s="7" t="n">
        <v>0</v>
      </c>
      <c r="M11273" s="7" t="n">
        <v>1</v>
      </c>
      <c r="N11273" s="7" t="n">
        <v>1.60000002384186</v>
      </c>
      <c r="O11273" s="7" t="n">
        <v>0.0900000035762787</v>
      </c>
      <c r="P11273" s="7" t="s">
        <v>12</v>
      </c>
      <c r="Q11273" s="7" t="s">
        <v>12</v>
      </c>
      <c r="R11273" s="7" t="n">
        <v>-1</v>
      </c>
      <c r="S11273" s="7" t="n">
        <v>0</v>
      </c>
      <c r="T11273" s="7" t="n">
        <v>0</v>
      </c>
      <c r="U11273" s="7" t="n">
        <v>0</v>
      </c>
      <c r="V11273" s="7" t="n">
        <v>0</v>
      </c>
    </row>
    <row r="11274" spans="1:22">
      <c r="A11274" t="s">
        <v>4</v>
      </c>
      <c r="B11274" s="4" t="s">
        <v>5</v>
      </c>
      <c r="C11274" s="4" t="s">
        <v>13</v>
      </c>
      <c r="D11274" s="4" t="s">
        <v>6</v>
      </c>
    </row>
    <row r="11275" spans="1:22">
      <c r="A11275" t="n">
        <v>87014</v>
      </c>
      <c r="B11275" s="9" t="n">
        <v>2</v>
      </c>
      <c r="C11275" s="7" t="n">
        <v>11</v>
      </c>
      <c r="D11275" s="7" t="s">
        <v>390</v>
      </c>
    </row>
    <row r="11276" spans="1:22">
      <c r="A11276" t="s">
        <v>4</v>
      </c>
      <c r="B11276" s="4" t="s">
        <v>5</v>
      </c>
      <c r="C11276" s="4" t="s">
        <v>13</v>
      </c>
      <c r="D11276" s="4" t="s">
        <v>10</v>
      </c>
      <c r="E11276" s="4" t="s">
        <v>13</v>
      </c>
      <c r="F11276" s="4" t="s">
        <v>23</v>
      </c>
    </row>
    <row r="11277" spans="1:22">
      <c r="A11277" t="n">
        <v>87036</v>
      </c>
      <c r="B11277" s="11" t="n">
        <v>5</v>
      </c>
      <c r="C11277" s="7" t="n">
        <v>30</v>
      </c>
      <c r="D11277" s="7" t="n">
        <v>10</v>
      </c>
      <c r="E11277" s="7" t="n">
        <v>1</v>
      </c>
      <c r="F11277" s="12" t="n">
        <f t="normal" ca="1">A11283</f>
        <v>0</v>
      </c>
    </row>
    <row r="11278" spans="1:22">
      <c r="A11278" t="s">
        <v>4</v>
      </c>
      <c r="B11278" s="4" t="s">
        <v>5</v>
      </c>
      <c r="C11278" s="4" t="s">
        <v>10</v>
      </c>
      <c r="D11278" s="4" t="s">
        <v>13</v>
      </c>
      <c r="E11278" s="4" t="s">
        <v>13</v>
      </c>
      <c r="F11278" s="4" t="s">
        <v>6</v>
      </c>
    </row>
    <row r="11279" spans="1:22">
      <c r="A11279" t="n">
        <v>87045</v>
      </c>
      <c r="B11279" s="19" t="n">
        <v>20</v>
      </c>
      <c r="C11279" s="7" t="n">
        <v>16</v>
      </c>
      <c r="D11279" s="7" t="n">
        <v>3</v>
      </c>
      <c r="E11279" s="7" t="n">
        <v>10</v>
      </c>
      <c r="F11279" s="7" t="s">
        <v>708</v>
      </c>
    </row>
    <row r="11280" spans="1:22">
      <c r="A11280" t="s">
        <v>4</v>
      </c>
      <c r="B11280" s="4" t="s">
        <v>5</v>
      </c>
      <c r="C11280" s="4" t="s">
        <v>10</v>
      </c>
    </row>
    <row r="11281" spans="1:22">
      <c r="A11281" t="n">
        <v>87062</v>
      </c>
      <c r="B11281" s="32" t="n">
        <v>16</v>
      </c>
      <c r="C11281" s="7" t="n">
        <v>0</v>
      </c>
    </row>
    <row r="11282" spans="1:22">
      <c r="A11282" t="s">
        <v>4</v>
      </c>
      <c r="B11282" s="4" t="s">
        <v>5</v>
      </c>
      <c r="C11282" s="4" t="s">
        <v>13</v>
      </c>
      <c r="D11282" s="4" t="s">
        <v>10</v>
      </c>
      <c r="E11282" s="4" t="s">
        <v>13</v>
      </c>
      <c r="F11282" s="4" t="s">
        <v>23</v>
      </c>
    </row>
    <row r="11283" spans="1:22">
      <c r="A11283" t="n">
        <v>87065</v>
      </c>
      <c r="B11283" s="11" t="n">
        <v>5</v>
      </c>
      <c r="C11283" s="7" t="n">
        <v>30</v>
      </c>
      <c r="D11283" s="7" t="n">
        <v>11</v>
      </c>
      <c r="E11283" s="7" t="n">
        <v>1</v>
      </c>
      <c r="F11283" s="12" t="n">
        <f t="normal" ca="1">A11289</f>
        <v>0</v>
      </c>
    </row>
    <row r="11284" spans="1:22">
      <c r="A11284" t="s">
        <v>4</v>
      </c>
      <c r="B11284" s="4" t="s">
        <v>5</v>
      </c>
      <c r="C11284" s="4" t="s">
        <v>10</v>
      </c>
      <c r="D11284" s="4" t="s">
        <v>13</v>
      </c>
      <c r="E11284" s="4" t="s">
        <v>13</v>
      </c>
      <c r="F11284" s="4" t="s">
        <v>6</v>
      </c>
    </row>
    <row r="11285" spans="1:22">
      <c r="A11285" t="n">
        <v>87074</v>
      </c>
      <c r="B11285" s="19" t="n">
        <v>20</v>
      </c>
      <c r="C11285" s="7" t="n">
        <v>15</v>
      </c>
      <c r="D11285" s="7" t="n">
        <v>3</v>
      </c>
      <c r="E11285" s="7" t="n">
        <v>10</v>
      </c>
      <c r="F11285" s="7" t="s">
        <v>708</v>
      </c>
    </row>
    <row r="11286" spans="1:22">
      <c r="A11286" t="s">
        <v>4</v>
      </c>
      <c r="B11286" s="4" t="s">
        <v>5</v>
      </c>
      <c r="C11286" s="4" t="s">
        <v>10</v>
      </c>
    </row>
    <row r="11287" spans="1:22">
      <c r="A11287" t="n">
        <v>87091</v>
      </c>
      <c r="B11287" s="32" t="n">
        <v>16</v>
      </c>
      <c r="C11287" s="7" t="n">
        <v>0</v>
      </c>
    </row>
    <row r="11288" spans="1:22">
      <c r="A11288" t="s">
        <v>4</v>
      </c>
      <c r="B11288" s="4" t="s">
        <v>5</v>
      </c>
      <c r="C11288" s="4" t="s">
        <v>13</v>
      </c>
      <c r="D11288" s="4" t="s">
        <v>10</v>
      </c>
      <c r="E11288" s="4" t="s">
        <v>13</v>
      </c>
      <c r="F11288" s="4" t="s">
        <v>23</v>
      </c>
    </row>
    <row r="11289" spans="1:22">
      <c r="A11289" t="n">
        <v>87094</v>
      </c>
      <c r="B11289" s="11" t="n">
        <v>5</v>
      </c>
      <c r="C11289" s="7" t="n">
        <v>30</v>
      </c>
      <c r="D11289" s="7" t="n">
        <v>12</v>
      </c>
      <c r="E11289" s="7" t="n">
        <v>1</v>
      </c>
      <c r="F11289" s="12" t="n">
        <f t="normal" ca="1">A11295</f>
        <v>0</v>
      </c>
    </row>
    <row r="11290" spans="1:22">
      <c r="A11290" t="s">
        <v>4</v>
      </c>
      <c r="B11290" s="4" t="s">
        <v>5</v>
      </c>
      <c r="C11290" s="4" t="s">
        <v>10</v>
      </c>
      <c r="D11290" s="4" t="s">
        <v>13</v>
      </c>
      <c r="E11290" s="4" t="s">
        <v>13</v>
      </c>
      <c r="F11290" s="4" t="s">
        <v>6</v>
      </c>
    </row>
    <row r="11291" spans="1:22">
      <c r="A11291" t="n">
        <v>87103</v>
      </c>
      <c r="B11291" s="19" t="n">
        <v>20</v>
      </c>
      <c r="C11291" s="7" t="n">
        <v>14</v>
      </c>
      <c r="D11291" s="7" t="n">
        <v>3</v>
      </c>
      <c r="E11291" s="7" t="n">
        <v>10</v>
      </c>
      <c r="F11291" s="7" t="s">
        <v>708</v>
      </c>
    </row>
    <row r="11292" spans="1:22">
      <c r="A11292" t="s">
        <v>4</v>
      </c>
      <c r="B11292" s="4" t="s">
        <v>5</v>
      </c>
      <c r="C11292" s="4" t="s">
        <v>10</v>
      </c>
    </row>
    <row r="11293" spans="1:22">
      <c r="A11293" t="n">
        <v>87120</v>
      </c>
      <c r="B11293" s="32" t="n">
        <v>16</v>
      </c>
      <c r="C11293" s="7" t="n">
        <v>0</v>
      </c>
    </row>
    <row r="11294" spans="1:22">
      <c r="A11294" t="s">
        <v>4</v>
      </c>
      <c r="B11294" s="4" t="s">
        <v>5</v>
      </c>
      <c r="C11294" s="4" t="s">
        <v>13</v>
      </c>
      <c r="D11294" s="4" t="s">
        <v>10</v>
      </c>
      <c r="E11294" s="4" t="s">
        <v>13</v>
      </c>
      <c r="F11294" s="4" t="s">
        <v>23</v>
      </c>
    </row>
    <row r="11295" spans="1:22">
      <c r="A11295" t="n">
        <v>87123</v>
      </c>
      <c r="B11295" s="11" t="n">
        <v>5</v>
      </c>
      <c r="C11295" s="7" t="n">
        <v>30</v>
      </c>
      <c r="D11295" s="7" t="n">
        <v>0</v>
      </c>
      <c r="E11295" s="7" t="n">
        <v>1</v>
      </c>
      <c r="F11295" s="12" t="n">
        <f t="normal" ca="1">A11301</f>
        <v>0</v>
      </c>
    </row>
    <row r="11296" spans="1:22">
      <c r="A11296" t="s">
        <v>4</v>
      </c>
      <c r="B11296" s="4" t="s">
        <v>5</v>
      </c>
      <c r="C11296" s="4" t="s">
        <v>10</v>
      </c>
      <c r="D11296" s="4" t="s">
        <v>13</v>
      </c>
      <c r="E11296" s="4" t="s">
        <v>13</v>
      </c>
      <c r="F11296" s="4" t="s">
        <v>6</v>
      </c>
    </row>
    <row r="11297" spans="1:6">
      <c r="A11297" t="n">
        <v>87132</v>
      </c>
      <c r="B11297" s="19" t="n">
        <v>20</v>
      </c>
      <c r="C11297" s="7" t="n">
        <v>1</v>
      </c>
      <c r="D11297" s="7" t="n">
        <v>3</v>
      </c>
      <c r="E11297" s="7" t="n">
        <v>10</v>
      </c>
      <c r="F11297" s="7" t="s">
        <v>708</v>
      </c>
    </row>
    <row r="11298" spans="1:6">
      <c r="A11298" t="s">
        <v>4</v>
      </c>
      <c r="B11298" s="4" t="s">
        <v>5</v>
      </c>
      <c r="C11298" s="4" t="s">
        <v>10</v>
      </c>
    </row>
    <row r="11299" spans="1:6">
      <c r="A11299" t="n">
        <v>87149</v>
      </c>
      <c r="B11299" s="32" t="n">
        <v>16</v>
      </c>
      <c r="C11299" s="7" t="n">
        <v>0</v>
      </c>
    </row>
    <row r="11300" spans="1:6">
      <c r="A11300" t="s">
        <v>4</v>
      </c>
      <c r="B11300" s="4" t="s">
        <v>5</v>
      </c>
      <c r="C11300" s="4" t="s">
        <v>13</v>
      </c>
      <c r="D11300" s="4" t="s">
        <v>10</v>
      </c>
      <c r="E11300" s="4" t="s">
        <v>13</v>
      </c>
      <c r="F11300" s="4" t="s">
        <v>23</v>
      </c>
    </row>
    <row r="11301" spans="1:6">
      <c r="A11301" t="n">
        <v>87152</v>
      </c>
      <c r="B11301" s="11" t="n">
        <v>5</v>
      </c>
      <c r="C11301" s="7" t="n">
        <v>30</v>
      </c>
      <c r="D11301" s="7" t="n">
        <v>1</v>
      </c>
      <c r="E11301" s="7" t="n">
        <v>1</v>
      </c>
      <c r="F11301" s="12" t="n">
        <f t="normal" ca="1">A11307</f>
        <v>0</v>
      </c>
    </row>
    <row r="11302" spans="1:6">
      <c r="A11302" t="s">
        <v>4</v>
      </c>
      <c r="B11302" s="4" t="s">
        <v>5</v>
      </c>
      <c r="C11302" s="4" t="s">
        <v>10</v>
      </c>
      <c r="D11302" s="4" t="s">
        <v>13</v>
      </c>
      <c r="E11302" s="4" t="s">
        <v>13</v>
      </c>
      <c r="F11302" s="4" t="s">
        <v>6</v>
      </c>
    </row>
    <row r="11303" spans="1:6">
      <c r="A11303" t="n">
        <v>87161</v>
      </c>
      <c r="B11303" s="19" t="n">
        <v>20</v>
      </c>
      <c r="C11303" s="7" t="n">
        <v>2</v>
      </c>
      <c r="D11303" s="7" t="n">
        <v>3</v>
      </c>
      <c r="E11303" s="7" t="n">
        <v>10</v>
      </c>
      <c r="F11303" s="7" t="s">
        <v>708</v>
      </c>
    </row>
    <row r="11304" spans="1:6">
      <c r="A11304" t="s">
        <v>4</v>
      </c>
      <c r="B11304" s="4" t="s">
        <v>5</v>
      </c>
      <c r="C11304" s="4" t="s">
        <v>10</v>
      </c>
    </row>
    <row r="11305" spans="1:6">
      <c r="A11305" t="n">
        <v>87178</v>
      </c>
      <c r="B11305" s="32" t="n">
        <v>16</v>
      </c>
      <c r="C11305" s="7" t="n">
        <v>0</v>
      </c>
    </row>
    <row r="11306" spans="1:6">
      <c r="A11306" t="s">
        <v>4</v>
      </c>
      <c r="B11306" s="4" t="s">
        <v>5</v>
      </c>
      <c r="C11306" s="4" t="s">
        <v>13</v>
      </c>
      <c r="D11306" s="4" t="s">
        <v>10</v>
      </c>
      <c r="E11306" s="4" t="s">
        <v>13</v>
      </c>
      <c r="F11306" s="4" t="s">
        <v>23</v>
      </c>
    </row>
    <row r="11307" spans="1:6">
      <c r="A11307" t="n">
        <v>87181</v>
      </c>
      <c r="B11307" s="11" t="n">
        <v>5</v>
      </c>
      <c r="C11307" s="7" t="n">
        <v>30</v>
      </c>
      <c r="D11307" s="7" t="n">
        <v>2</v>
      </c>
      <c r="E11307" s="7" t="n">
        <v>1</v>
      </c>
      <c r="F11307" s="12" t="n">
        <f t="normal" ca="1">A11313</f>
        <v>0</v>
      </c>
    </row>
    <row r="11308" spans="1:6">
      <c r="A11308" t="s">
        <v>4</v>
      </c>
      <c r="B11308" s="4" t="s">
        <v>5</v>
      </c>
      <c r="C11308" s="4" t="s">
        <v>10</v>
      </c>
      <c r="D11308" s="4" t="s">
        <v>13</v>
      </c>
      <c r="E11308" s="4" t="s">
        <v>13</v>
      </c>
      <c r="F11308" s="4" t="s">
        <v>6</v>
      </c>
    </row>
    <row r="11309" spans="1:6">
      <c r="A11309" t="n">
        <v>87190</v>
      </c>
      <c r="B11309" s="19" t="n">
        <v>20</v>
      </c>
      <c r="C11309" s="7" t="n">
        <v>3</v>
      </c>
      <c r="D11309" s="7" t="n">
        <v>3</v>
      </c>
      <c r="E11309" s="7" t="n">
        <v>10</v>
      </c>
      <c r="F11309" s="7" t="s">
        <v>708</v>
      </c>
    </row>
    <row r="11310" spans="1:6">
      <c r="A11310" t="s">
        <v>4</v>
      </c>
      <c r="B11310" s="4" t="s">
        <v>5</v>
      </c>
      <c r="C11310" s="4" t="s">
        <v>10</v>
      </c>
    </row>
    <row r="11311" spans="1:6">
      <c r="A11311" t="n">
        <v>87207</v>
      </c>
      <c r="B11311" s="32" t="n">
        <v>16</v>
      </c>
      <c r="C11311" s="7" t="n">
        <v>0</v>
      </c>
    </row>
    <row r="11312" spans="1:6">
      <c r="A11312" t="s">
        <v>4</v>
      </c>
      <c r="B11312" s="4" t="s">
        <v>5</v>
      </c>
      <c r="C11312" s="4" t="s">
        <v>13</v>
      </c>
      <c r="D11312" s="4" t="s">
        <v>10</v>
      </c>
      <c r="E11312" s="4" t="s">
        <v>13</v>
      </c>
      <c r="F11312" s="4" t="s">
        <v>23</v>
      </c>
    </row>
    <row r="11313" spans="1:6">
      <c r="A11313" t="n">
        <v>87210</v>
      </c>
      <c r="B11313" s="11" t="n">
        <v>5</v>
      </c>
      <c r="C11313" s="7" t="n">
        <v>30</v>
      </c>
      <c r="D11313" s="7" t="n">
        <v>3</v>
      </c>
      <c r="E11313" s="7" t="n">
        <v>1</v>
      </c>
      <c r="F11313" s="12" t="n">
        <f t="normal" ca="1">A11319</f>
        <v>0</v>
      </c>
    </row>
    <row r="11314" spans="1:6">
      <c r="A11314" t="s">
        <v>4</v>
      </c>
      <c r="B11314" s="4" t="s">
        <v>5</v>
      </c>
      <c r="C11314" s="4" t="s">
        <v>10</v>
      </c>
      <c r="D11314" s="4" t="s">
        <v>13</v>
      </c>
      <c r="E11314" s="4" t="s">
        <v>13</v>
      </c>
      <c r="F11314" s="4" t="s">
        <v>6</v>
      </c>
    </row>
    <row r="11315" spans="1:6">
      <c r="A11315" t="n">
        <v>87219</v>
      </c>
      <c r="B11315" s="19" t="n">
        <v>20</v>
      </c>
      <c r="C11315" s="7" t="n">
        <v>4</v>
      </c>
      <c r="D11315" s="7" t="n">
        <v>3</v>
      </c>
      <c r="E11315" s="7" t="n">
        <v>10</v>
      </c>
      <c r="F11315" s="7" t="s">
        <v>708</v>
      </c>
    </row>
    <row r="11316" spans="1:6">
      <c r="A11316" t="s">
        <v>4</v>
      </c>
      <c r="B11316" s="4" t="s">
        <v>5</v>
      </c>
      <c r="C11316" s="4" t="s">
        <v>10</v>
      </c>
    </row>
    <row r="11317" spans="1:6">
      <c r="A11317" t="n">
        <v>87236</v>
      </c>
      <c r="B11317" s="32" t="n">
        <v>16</v>
      </c>
      <c r="C11317" s="7" t="n">
        <v>0</v>
      </c>
    </row>
    <row r="11318" spans="1:6">
      <c r="A11318" t="s">
        <v>4</v>
      </c>
      <c r="B11318" s="4" t="s">
        <v>5</v>
      </c>
      <c r="C11318" s="4" t="s">
        <v>13</v>
      </c>
      <c r="D11318" s="4" t="s">
        <v>10</v>
      </c>
      <c r="E11318" s="4" t="s">
        <v>13</v>
      </c>
      <c r="F11318" s="4" t="s">
        <v>23</v>
      </c>
    </row>
    <row r="11319" spans="1:6">
      <c r="A11319" t="n">
        <v>87239</v>
      </c>
      <c r="B11319" s="11" t="n">
        <v>5</v>
      </c>
      <c r="C11319" s="7" t="n">
        <v>30</v>
      </c>
      <c r="D11319" s="7" t="n">
        <v>4</v>
      </c>
      <c r="E11319" s="7" t="n">
        <v>1</v>
      </c>
      <c r="F11319" s="12" t="n">
        <f t="normal" ca="1">A11325</f>
        <v>0</v>
      </c>
    </row>
    <row r="11320" spans="1:6">
      <c r="A11320" t="s">
        <v>4</v>
      </c>
      <c r="B11320" s="4" t="s">
        <v>5</v>
      </c>
      <c r="C11320" s="4" t="s">
        <v>10</v>
      </c>
      <c r="D11320" s="4" t="s">
        <v>13</v>
      </c>
      <c r="E11320" s="4" t="s">
        <v>13</v>
      </c>
      <c r="F11320" s="4" t="s">
        <v>6</v>
      </c>
    </row>
    <row r="11321" spans="1:6">
      <c r="A11321" t="n">
        <v>87248</v>
      </c>
      <c r="B11321" s="19" t="n">
        <v>20</v>
      </c>
      <c r="C11321" s="7" t="n">
        <v>5</v>
      </c>
      <c r="D11321" s="7" t="n">
        <v>3</v>
      </c>
      <c r="E11321" s="7" t="n">
        <v>10</v>
      </c>
      <c r="F11321" s="7" t="s">
        <v>708</v>
      </c>
    </row>
    <row r="11322" spans="1:6">
      <c r="A11322" t="s">
        <v>4</v>
      </c>
      <c r="B11322" s="4" t="s">
        <v>5</v>
      </c>
      <c r="C11322" s="4" t="s">
        <v>10</v>
      </c>
    </row>
    <row r="11323" spans="1:6">
      <c r="A11323" t="n">
        <v>87265</v>
      </c>
      <c r="B11323" s="32" t="n">
        <v>16</v>
      </c>
      <c r="C11323" s="7" t="n">
        <v>0</v>
      </c>
    </row>
    <row r="11324" spans="1:6">
      <c r="A11324" t="s">
        <v>4</v>
      </c>
      <c r="B11324" s="4" t="s">
        <v>5</v>
      </c>
      <c r="C11324" s="4" t="s">
        <v>13</v>
      </c>
      <c r="D11324" s="4" t="s">
        <v>10</v>
      </c>
      <c r="E11324" s="4" t="s">
        <v>13</v>
      </c>
      <c r="F11324" s="4" t="s">
        <v>23</v>
      </c>
    </row>
    <row r="11325" spans="1:6">
      <c r="A11325" t="n">
        <v>87268</v>
      </c>
      <c r="B11325" s="11" t="n">
        <v>5</v>
      </c>
      <c r="C11325" s="7" t="n">
        <v>30</v>
      </c>
      <c r="D11325" s="7" t="n">
        <v>6</v>
      </c>
      <c r="E11325" s="7" t="n">
        <v>1</v>
      </c>
      <c r="F11325" s="12" t="n">
        <f t="normal" ca="1">A11331</f>
        <v>0</v>
      </c>
    </row>
    <row r="11326" spans="1:6">
      <c r="A11326" t="s">
        <v>4</v>
      </c>
      <c r="B11326" s="4" t="s">
        <v>5</v>
      </c>
      <c r="C11326" s="4" t="s">
        <v>10</v>
      </c>
      <c r="D11326" s="4" t="s">
        <v>13</v>
      </c>
      <c r="E11326" s="4" t="s">
        <v>13</v>
      </c>
      <c r="F11326" s="4" t="s">
        <v>6</v>
      </c>
    </row>
    <row r="11327" spans="1:6">
      <c r="A11327" t="n">
        <v>87277</v>
      </c>
      <c r="B11327" s="19" t="n">
        <v>20</v>
      </c>
      <c r="C11327" s="7" t="n">
        <v>7</v>
      </c>
      <c r="D11327" s="7" t="n">
        <v>3</v>
      </c>
      <c r="E11327" s="7" t="n">
        <v>10</v>
      </c>
      <c r="F11327" s="7" t="s">
        <v>708</v>
      </c>
    </row>
    <row r="11328" spans="1:6">
      <c r="A11328" t="s">
        <v>4</v>
      </c>
      <c r="B11328" s="4" t="s">
        <v>5</v>
      </c>
      <c r="C11328" s="4" t="s">
        <v>10</v>
      </c>
    </row>
    <row r="11329" spans="1:6">
      <c r="A11329" t="n">
        <v>87294</v>
      </c>
      <c r="B11329" s="32" t="n">
        <v>16</v>
      </c>
      <c r="C11329" s="7" t="n">
        <v>0</v>
      </c>
    </row>
    <row r="11330" spans="1:6">
      <c r="A11330" t="s">
        <v>4</v>
      </c>
      <c r="B11330" s="4" t="s">
        <v>5</v>
      </c>
      <c r="C11330" s="4" t="s">
        <v>13</v>
      </c>
      <c r="D11330" s="4" t="s">
        <v>10</v>
      </c>
      <c r="E11330" s="4" t="s">
        <v>13</v>
      </c>
      <c r="F11330" s="4" t="s">
        <v>23</v>
      </c>
    </row>
    <row r="11331" spans="1:6">
      <c r="A11331" t="n">
        <v>87297</v>
      </c>
      <c r="B11331" s="11" t="n">
        <v>5</v>
      </c>
      <c r="C11331" s="7" t="n">
        <v>30</v>
      </c>
      <c r="D11331" s="7" t="n">
        <v>7</v>
      </c>
      <c r="E11331" s="7" t="n">
        <v>1</v>
      </c>
      <c r="F11331" s="12" t="n">
        <f t="normal" ca="1">A11337</f>
        <v>0</v>
      </c>
    </row>
    <row r="11332" spans="1:6">
      <c r="A11332" t="s">
        <v>4</v>
      </c>
      <c r="B11332" s="4" t="s">
        <v>5</v>
      </c>
      <c r="C11332" s="4" t="s">
        <v>10</v>
      </c>
      <c r="D11332" s="4" t="s">
        <v>13</v>
      </c>
      <c r="E11332" s="4" t="s">
        <v>13</v>
      </c>
      <c r="F11332" s="4" t="s">
        <v>6</v>
      </c>
    </row>
    <row r="11333" spans="1:6">
      <c r="A11333" t="n">
        <v>87306</v>
      </c>
      <c r="B11333" s="19" t="n">
        <v>20</v>
      </c>
      <c r="C11333" s="7" t="n">
        <v>8</v>
      </c>
      <c r="D11333" s="7" t="n">
        <v>3</v>
      </c>
      <c r="E11333" s="7" t="n">
        <v>10</v>
      </c>
      <c r="F11333" s="7" t="s">
        <v>708</v>
      </c>
    </row>
    <row r="11334" spans="1:6">
      <c r="A11334" t="s">
        <v>4</v>
      </c>
      <c r="B11334" s="4" t="s">
        <v>5</v>
      </c>
      <c r="C11334" s="4" t="s">
        <v>10</v>
      </c>
    </row>
    <row r="11335" spans="1:6">
      <c r="A11335" t="n">
        <v>87323</v>
      </c>
      <c r="B11335" s="32" t="n">
        <v>16</v>
      </c>
      <c r="C11335" s="7" t="n">
        <v>0</v>
      </c>
    </row>
    <row r="11336" spans="1:6">
      <c r="A11336" t="s">
        <v>4</v>
      </c>
      <c r="B11336" s="4" t="s">
        <v>5</v>
      </c>
      <c r="C11336" s="4" t="s">
        <v>13</v>
      </c>
      <c r="D11336" s="4" t="s">
        <v>10</v>
      </c>
      <c r="E11336" s="4" t="s">
        <v>13</v>
      </c>
      <c r="F11336" s="4" t="s">
        <v>23</v>
      </c>
    </row>
    <row r="11337" spans="1:6">
      <c r="A11337" t="n">
        <v>87326</v>
      </c>
      <c r="B11337" s="11" t="n">
        <v>5</v>
      </c>
      <c r="C11337" s="7" t="n">
        <v>30</v>
      </c>
      <c r="D11337" s="7" t="n">
        <v>8</v>
      </c>
      <c r="E11337" s="7" t="n">
        <v>1</v>
      </c>
      <c r="F11337" s="12" t="n">
        <f t="normal" ca="1">A11343</f>
        <v>0</v>
      </c>
    </row>
    <row r="11338" spans="1:6">
      <c r="A11338" t="s">
        <v>4</v>
      </c>
      <c r="B11338" s="4" t="s">
        <v>5</v>
      </c>
      <c r="C11338" s="4" t="s">
        <v>10</v>
      </c>
      <c r="D11338" s="4" t="s">
        <v>13</v>
      </c>
      <c r="E11338" s="4" t="s">
        <v>13</v>
      </c>
      <c r="F11338" s="4" t="s">
        <v>6</v>
      </c>
    </row>
    <row r="11339" spans="1:6">
      <c r="A11339" t="n">
        <v>87335</v>
      </c>
      <c r="B11339" s="19" t="n">
        <v>20</v>
      </c>
      <c r="C11339" s="7" t="n">
        <v>9</v>
      </c>
      <c r="D11339" s="7" t="n">
        <v>3</v>
      </c>
      <c r="E11339" s="7" t="n">
        <v>10</v>
      </c>
      <c r="F11339" s="7" t="s">
        <v>708</v>
      </c>
    </row>
    <row r="11340" spans="1:6">
      <c r="A11340" t="s">
        <v>4</v>
      </c>
      <c r="B11340" s="4" t="s">
        <v>5</v>
      </c>
      <c r="C11340" s="4" t="s">
        <v>10</v>
      </c>
    </row>
    <row r="11341" spans="1:6">
      <c r="A11341" t="n">
        <v>87352</v>
      </c>
      <c r="B11341" s="32" t="n">
        <v>16</v>
      </c>
      <c r="C11341" s="7" t="n">
        <v>0</v>
      </c>
    </row>
    <row r="11342" spans="1:6">
      <c r="A11342" t="s">
        <v>4</v>
      </c>
      <c r="B11342" s="4" t="s">
        <v>5</v>
      </c>
      <c r="C11342" s="4" t="s">
        <v>10</v>
      </c>
    </row>
    <row r="11343" spans="1:6">
      <c r="A11343" t="n">
        <v>87355</v>
      </c>
      <c r="B11343" s="32" t="n">
        <v>16</v>
      </c>
      <c r="C11343" s="7" t="n">
        <v>0</v>
      </c>
    </row>
    <row r="11344" spans="1:6">
      <c r="A11344" t="s">
        <v>4</v>
      </c>
      <c r="B11344" s="4" t="s">
        <v>5</v>
      </c>
      <c r="C11344" s="4" t="s">
        <v>13</v>
      </c>
    </row>
    <row r="11345" spans="1:6">
      <c r="A11345" t="n">
        <v>87358</v>
      </c>
      <c r="B11345" s="30" t="n">
        <v>64</v>
      </c>
      <c r="C11345" s="7" t="n">
        <v>18</v>
      </c>
    </row>
    <row r="11346" spans="1:6">
      <c r="A11346" t="s">
        <v>4</v>
      </c>
      <c r="B11346" s="4" t="s">
        <v>5</v>
      </c>
      <c r="C11346" s="4" t="s">
        <v>13</v>
      </c>
      <c r="D11346" s="4" t="s">
        <v>10</v>
      </c>
    </row>
    <row r="11347" spans="1:6">
      <c r="A11347" t="n">
        <v>87360</v>
      </c>
      <c r="B11347" s="30" t="n">
        <v>64</v>
      </c>
      <c r="C11347" s="7" t="n">
        <v>0</v>
      </c>
      <c r="D11347" s="7" t="n">
        <v>0</v>
      </c>
    </row>
    <row r="11348" spans="1:6">
      <c r="A11348" t="s">
        <v>4</v>
      </c>
      <c r="B11348" s="4" t="s">
        <v>5</v>
      </c>
      <c r="C11348" s="4" t="s">
        <v>13</v>
      </c>
      <c r="D11348" s="4" t="s">
        <v>10</v>
      </c>
    </row>
    <row r="11349" spans="1:6">
      <c r="A11349" t="n">
        <v>87364</v>
      </c>
      <c r="B11349" s="30" t="n">
        <v>64</v>
      </c>
      <c r="C11349" s="7" t="n">
        <v>4</v>
      </c>
      <c r="D11349" s="7" t="n">
        <v>0</v>
      </c>
    </row>
    <row r="11350" spans="1:6">
      <c r="A11350" t="s">
        <v>4</v>
      </c>
      <c r="B11350" s="4" t="s">
        <v>5</v>
      </c>
      <c r="C11350" s="4" t="s">
        <v>13</v>
      </c>
      <c r="D11350" s="4" t="s">
        <v>10</v>
      </c>
      <c r="E11350" s="4" t="s">
        <v>13</v>
      </c>
      <c r="F11350" s="4" t="s">
        <v>23</v>
      </c>
    </row>
    <row r="11351" spans="1:6">
      <c r="A11351" t="n">
        <v>87368</v>
      </c>
      <c r="B11351" s="11" t="n">
        <v>5</v>
      </c>
      <c r="C11351" s="7" t="n">
        <v>30</v>
      </c>
      <c r="D11351" s="7" t="n">
        <v>8</v>
      </c>
      <c r="E11351" s="7" t="n">
        <v>1</v>
      </c>
      <c r="F11351" s="12" t="n">
        <f t="normal" ca="1">A11355</f>
        <v>0</v>
      </c>
    </row>
    <row r="11352" spans="1:6">
      <c r="A11352" t="s">
        <v>4</v>
      </c>
      <c r="B11352" s="4" t="s">
        <v>5</v>
      </c>
      <c r="C11352" s="4" t="s">
        <v>10</v>
      </c>
      <c r="D11352" s="4" t="s">
        <v>6</v>
      </c>
      <c r="E11352" s="4" t="s">
        <v>6</v>
      </c>
      <c r="F11352" s="4" t="s">
        <v>6</v>
      </c>
      <c r="G11352" s="4" t="s">
        <v>13</v>
      </c>
      <c r="H11352" s="4" t="s">
        <v>9</v>
      </c>
      <c r="I11352" s="4" t="s">
        <v>24</v>
      </c>
      <c r="J11352" s="4" t="s">
        <v>24</v>
      </c>
      <c r="K11352" s="4" t="s">
        <v>24</v>
      </c>
      <c r="L11352" s="4" t="s">
        <v>24</v>
      </c>
      <c r="M11352" s="4" t="s">
        <v>24</v>
      </c>
      <c r="N11352" s="4" t="s">
        <v>24</v>
      </c>
      <c r="O11352" s="4" t="s">
        <v>24</v>
      </c>
      <c r="P11352" s="4" t="s">
        <v>6</v>
      </c>
      <c r="Q11352" s="4" t="s">
        <v>6</v>
      </c>
      <c r="R11352" s="4" t="s">
        <v>9</v>
      </c>
      <c r="S11352" s="4" t="s">
        <v>13</v>
      </c>
      <c r="T11352" s="4" t="s">
        <v>9</v>
      </c>
      <c r="U11352" s="4" t="s">
        <v>9</v>
      </c>
      <c r="V11352" s="4" t="s">
        <v>10</v>
      </c>
    </row>
    <row r="11353" spans="1:6">
      <c r="A11353" t="n">
        <v>87377</v>
      </c>
      <c r="B11353" s="34" t="n">
        <v>19</v>
      </c>
      <c r="C11353" s="7" t="n">
        <v>7030</v>
      </c>
      <c r="D11353" s="7" t="s">
        <v>709</v>
      </c>
      <c r="E11353" s="7" t="s">
        <v>710</v>
      </c>
      <c r="F11353" s="7" t="s">
        <v>12</v>
      </c>
      <c r="G11353" s="7" t="n">
        <v>0</v>
      </c>
      <c r="H11353" s="7" t="n">
        <v>1</v>
      </c>
      <c r="I11353" s="7" t="n">
        <v>0</v>
      </c>
      <c r="J11353" s="7" t="n">
        <v>0</v>
      </c>
      <c r="K11353" s="7" t="n">
        <v>0</v>
      </c>
      <c r="L11353" s="7" t="n">
        <v>0</v>
      </c>
      <c r="M11353" s="7" t="n">
        <v>1</v>
      </c>
      <c r="N11353" s="7" t="n">
        <v>1.60000002384186</v>
      </c>
      <c r="O11353" s="7" t="n">
        <v>0.0900000035762787</v>
      </c>
      <c r="P11353" s="7" t="s">
        <v>12</v>
      </c>
      <c r="Q11353" s="7" t="s">
        <v>12</v>
      </c>
      <c r="R11353" s="7" t="n">
        <v>-1</v>
      </c>
      <c r="S11353" s="7" t="n">
        <v>0</v>
      </c>
      <c r="T11353" s="7" t="n">
        <v>0</v>
      </c>
      <c r="U11353" s="7" t="n">
        <v>0</v>
      </c>
      <c r="V11353" s="7" t="n">
        <v>0</v>
      </c>
    </row>
    <row r="11354" spans="1:6">
      <c r="A11354" t="s">
        <v>4</v>
      </c>
      <c r="B11354" s="4" t="s">
        <v>5</v>
      </c>
      <c r="C11354" s="4" t="s">
        <v>10</v>
      </c>
      <c r="D11354" s="4" t="s">
        <v>13</v>
      </c>
      <c r="E11354" s="4" t="s">
        <v>13</v>
      </c>
      <c r="F11354" s="4" t="s">
        <v>6</v>
      </c>
    </row>
    <row r="11355" spans="1:6">
      <c r="A11355" t="n">
        <v>87450</v>
      </c>
      <c r="B11355" s="19" t="n">
        <v>20</v>
      </c>
      <c r="C11355" s="7" t="n">
        <v>1600</v>
      </c>
      <c r="D11355" s="7" t="n">
        <v>3</v>
      </c>
      <c r="E11355" s="7" t="n">
        <v>10</v>
      </c>
      <c r="F11355" s="7" t="s">
        <v>65</v>
      </c>
    </row>
    <row r="11356" spans="1:6">
      <c r="A11356" t="s">
        <v>4</v>
      </c>
      <c r="B11356" s="4" t="s">
        <v>5</v>
      </c>
      <c r="C11356" s="4" t="s">
        <v>10</v>
      </c>
    </row>
    <row r="11357" spans="1:6">
      <c r="A11357" t="n">
        <v>87468</v>
      </c>
      <c r="B11357" s="32" t="n">
        <v>16</v>
      </c>
      <c r="C11357" s="7" t="n">
        <v>0</v>
      </c>
    </row>
    <row r="11358" spans="1:6">
      <c r="A11358" t="s">
        <v>4</v>
      </c>
      <c r="B11358" s="4" t="s">
        <v>5</v>
      </c>
      <c r="C11358" s="4" t="s">
        <v>10</v>
      </c>
      <c r="D11358" s="4" t="s">
        <v>13</v>
      </c>
      <c r="E11358" s="4" t="s">
        <v>13</v>
      </c>
      <c r="F11358" s="4" t="s">
        <v>6</v>
      </c>
    </row>
    <row r="11359" spans="1:6">
      <c r="A11359" t="n">
        <v>87471</v>
      </c>
      <c r="B11359" s="19" t="n">
        <v>20</v>
      </c>
      <c r="C11359" s="7" t="n">
        <v>1601</v>
      </c>
      <c r="D11359" s="7" t="n">
        <v>3</v>
      </c>
      <c r="E11359" s="7" t="n">
        <v>10</v>
      </c>
      <c r="F11359" s="7" t="s">
        <v>65</v>
      </c>
    </row>
    <row r="11360" spans="1:6">
      <c r="A11360" t="s">
        <v>4</v>
      </c>
      <c r="B11360" s="4" t="s">
        <v>5</v>
      </c>
      <c r="C11360" s="4" t="s">
        <v>10</v>
      </c>
    </row>
    <row r="11361" spans="1:22">
      <c r="A11361" t="n">
        <v>87489</v>
      </c>
      <c r="B11361" s="32" t="n">
        <v>16</v>
      </c>
      <c r="C11361" s="7" t="n">
        <v>0</v>
      </c>
    </row>
    <row r="11362" spans="1:22">
      <c r="A11362" t="s">
        <v>4</v>
      </c>
      <c r="B11362" s="4" t="s">
        <v>5</v>
      </c>
      <c r="C11362" s="4" t="s">
        <v>10</v>
      </c>
      <c r="D11362" s="4" t="s">
        <v>13</v>
      </c>
      <c r="E11362" s="4" t="s">
        <v>13</v>
      </c>
      <c r="F11362" s="4" t="s">
        <v>6</v>
      </c>
    </row>
    <row r="11363" spans="1:22">
      <c r="A11363" t="n">
        <v>87492</v>
      </c>
      <c r="B11363" s="19" t="n">
        <v>20</v>
      </c>
      <c r="C11363" s="7" t="n">
        <v>1602</v>
      </c>
      <c r="D11363" s="7" t="n">
        <v>3</v>
      </c>
      <c r="E11363" s="7" t="n">
        <v>10</v>
      </c>
      <c r="F11363" s="7" t="s">
        <v>65</v>
      </c>
    </row>
    <row r="11364" spans="1:22">
      <c r="A11364" t="s">
        <v>4</v>
      </c>
      <c r="B11364" s="4" t="s">
        <v>5</v>
      </c>
      <c r="C11364" s="4" t="s">
        <v>10</v>
      </c>
    </row>
    <row r="11365" spans="1:22">
      <c r="A11365" t="n">
        <v>87510</v>
      </c>
      <c r="B11365" s="32" t="n">
        <v>16</v>
      </c>
      <c r="C11365" s="7" t="n">
        <v>0</v>
      </c>
    </row>
    <row r="11366" spans="1:22">
      <c r="A11366" t="s">
        <v>4</v>
      </c>
      <c r="B11366" s="4" t="s">
        <v>5</v>
      </c>
      <c r="C11366" s="4" t="s">
        <v>10</v>
      </c>
      <c r="D11366" s="4" t="s">
        <v>13</v>
      </c>
      <c r="E11366" s="4" t="s">
        <v>13</v>
      </c>
      <c r="F11366" s="4" t="s">
        <v>6</v>
      </c>
    </row>
    <row r="11367" spans="1:22">
      <c r="A11367" t="n">
        <v>87513</v>
      </c>
      <c r="B11367" s="19" t="n">
        <v>20</v>
      </c>
      <c r="C11367" s="7" t="n">
        <v>1603</v>
      </c>
      <c r="D11367" s="7" t="n">
        <v>3</v>
      </c>
      <c r="E11367" s="7" t="n">
        <v>10</v>
      </c>
      <c r="F11367" s="7" t="s">
        <v>65</v>
      </c>
    </row>
    <row r="11368" spans="1:22">
      <c r="A11368" t="s">
        <v>4</v>
      </c>
      <c r="B11368" s="4" t="s">
        <v>5</v>
      </c>
      <c r="C11368" s="4" t="s">
        <v>10</v>
      </c>
    </row>
    <row r="11369" spans="1:22">
      <c r="A11369" t="n">
        <v>87531</v>
      </c>
      <c r="B11369" s="32" t="n">
        <v>16</v>
      </c>
      <c r="C11369" s="7" t="n">
        <v>0</v>
      </c>
    </row>
    <row r="11370" spans="1:22">
      <c r="A11370" t="s">
        <v>4</v>
      </c>
      <c r="B11370" s="4" t="s">
        <v>5</v>
      </c>
      <c r="C11370" s="4" t="s">
        <v>10</v>
      </c>
      <c r="D11370" s="4" t="s">
        <v>13</v>
      </c>
      <c r="E11370" s="4" t="s">
        <v>13</v>
      </c>
      <c r="F11370" s="4" t="s">
        <v>6</v>
      </c>
    </row>
    <row r="11371" spans="1:22">
      <c r="A11371" t="n">
        <v>87534</v>
      </c>
      <c r="B11371" s="19" t="n">
        <v>20</v>
      </c>
      <c r="C11371" s="7" t="n">
        <v>1604</v>
      </c>
      <c r="D11371" s="7" t="n">
        <v>3</v>
      </c>
      <c r="E11371" s="7" t="n">
        <v>10</v>
      </c>
      <c r="F11371" s="7" t="s">
        <v>65</v>
      </c>
    </row>
    <row r="11372" spans="1:22">
      <c r="A11372" t="s">
        <v>4</v>
      </c>
      <c r="B11372" s="4" t="s">
        <v>5</v>
      </c>
      <c r="C11372" s="4" t="s">
        <v>10</v>
      </c>
    </row>
    <row r="11373" spans="1:22">
      <c r="A11373" t="n">
        <v>87552</v>
      </c>
      <c r="B11373" s="32" t="n">
        <v>16</v>
      </c>
      <c r="C11373" s="7" t="n">
        <v>0</v>
      </c>
    </row>
    <row r="11374" spans="1:22">
      <c r="A11374" t="s">
        <v>4</v>
      </c>
      <c r="B11374" s="4" t="s">
        <v>5</v>
      </c>
      <c r="C11374" s="4" t="s">
        <v>10</v>
      </c>
      <c r="D11374" s="4" t="s">
        <v>13</v>
      </c>
      <c r="E11374" s="4" t="s">
        <v>13</v>
      </c>
      <c r="F11374" s="4" t="s">
        <v>6</v>
      </c>
    </row>
    <row r="11375" spans="1:22">
      <c r="A11375" t="n">
        <v>87555</v>
      </c>
      <c r="B11375" s="19" t="n">
        <v>20</v>
      </c>
      <c r="C11375" s="7" t="n">
        <v>9</v>
      </c>
      <c r="D11375" s="7" t="n">
        <v>3</v>
      </c>
      <c r="E11375" s="7" t="n">
        <v>10</v>
      </c>
      <c r="F11375" s="7" t="s">
        <v>65</v>
      </c>
    </row>
    <row r="11376" spans="1:22">
      <c r="A11376" t="s">
        <v>4</v>
      </c>
      <c r="B11376" s="4" t="s">
        <v>5</v>
      </c>
      <c r="C11376" s="4" t="s">
        <v>10</v>
      </c>
    </row>
    <row r="11377" spans="1:6">
      <c r="A11377" t="n">
        <v>87573</v>
      </c>
      <c r="B11377" s="32" t="n">
        <v>16</v>
      </c>
      <c r="C11377" s="7" t="n">
        <v>0</v>
      </c>
    </row>
    <row r="11378" spans="1:6">
      <c r="A11378" t="s">
        <v>4</v>
      </c>
      <c r="B11378" s="4" t="s">
        <v>5</v>
      </c>
      <c r="C11378" s="4" t="s">
        <v>10</v>
      </c>
      <c r="D11378" s="4" t="s">
        <v>13</v>
      </c>
      <c r="E11378" s="4" t="s">
        <v>13</v>
      </c>
      <c r="F11378" s="4" t="s">
        <v>6</v>
      </c>
    </row>
    <row r="11379" spans="1:6">
      <c r="A11379" t="n">
        <v>87576</v>
      </c>
      <c r="B11379" s="19" t="n">
        <v>20</v>
      </c>
      <c r="C11379" s="7" t="n">
        <v>80</v>
      </c>
      <c r="D11379" s="7" t="n">
        <v>3</v>
      </c>
      <c r="E11379" s="7" t="n">
        <v>10</v>
      </c>
      <c r="F11379" s="7" t="s">
        <v>65</v>
      </c>
    </row>
    <row r="11380" spans="1:6">
      <c r="A11380" t="s">
        <v>4</v>
      </c>
      <c r="B11380" s="4" t="s">
        <v>5</v>
      </c>
      <c r="C11380" s="4" t="s">
        <v>10</v>
      </c>
    </row>
    <row r="11381" spans="1:6">
      <c r="A11381" t="n">
        <v>87594</v>
      </c>
      <c r="B11381" s="32" t="n">
        <v>16</v>
      </c>
      <c r="C11381" s="7" t="n">
        <v>0</v>
      </c>
    </row>
    <row r="11382" spans="1:6">
      <c r="A11382" t="s">
        <v>4</v>
      </c>
      <c r="B11382" s="4" t="s">
        <v>5</v>
      </c>
      <c r="C11382" s="4" t="s">
        <v>10</v>
      </c>
      <c r="D11382" s="4" t="s">
        <v>13</v>
      </c>
      <c r="E11382" s="4" t="s">
        <v>13</v>
      </c>
      <c r="F11382" s="4" t="s">
        <v>6</v>
      </c>
    </row>
    <row r="11383" spans="1:6">
      <c r="A11383" t="n">
        <v>87597</v>
      </c>
      <c r="B11383" s="19" t="n">
        <v>20</v>
      </c>
      <c r="C11383" s="7" t="n">
        <v>13</v>
      </c>
      <c r="D11383" s="7" t="n">
        <v>3</v>
      </c>
      <c r="E11383" s="7" t="n">
        <v>10</v>
      </c>
      <c r="F11383" s="7" t="s">
        <v>65</v>
      </c>
    </row>
    <row r="11384" spans="1:6">
      <c r="A11384" t="s">
        <v>4</v>
      </c>
      <c r="B11384" s="4" t="s">
        <v>5</v>
      </c>
      <c r="C11384" s="4" t="s">
        <v>10</v>
      </c>
    </row>
    <row r="11385" spans="1:6">
      <c r="A11385" t="n">
        <v>87615</v>
      </c>
      <c r="B11385" s="32" t="n">
        <v>16</v>
      </c>
      <c r="C11385" s="7" t="n">
        <v>0</v>
      </c>
    </row>
    <row r="11386" spans="1:6">
      <c r="A11386" t="s">
        <v>4</v>
      </c>
      <c r="B11386" s="4" t="s">
        <v>5</v>
      </c>
      <c r="C11386" s="4" t="s">
        <v>10</v>
      </c>
      <c r="D11386" s="4" t="s">
        <v>13</v>
      </c>
      <c r="E11386" s="4" t="s">
        <v>13</v>
      </c>
      <c r="F11386" s="4" t="s">
        <v>6</v>
      </c>
    </row>
    <row r="11387" spans="1:6">
      <c r="A11387" t="n">
        <v>87618</v>
      </c>
      <c r="B11387" s="19" t="n">
        <v>20</v>
      </c>
      <c r="C11387" s="7" t="n">
        <v>0</v>
      </c>
      <c r="D11387" s="7" t="n">
        <v>3</v>
      </c>
      <c r="E11387" s="7" t="n">
        <v>10</v>
      </c>
      <c r="F11387" s="7" t="s">
        <v>65</v>
      </c>
    </row>
    <row r="11388" spans="1:6">
      <c r="A11388" t="s">
        <v>4</v>
      </c>
      <c r="B11388" s="4" t="s">
        <v>5</v>
      </c>
      <c r="C11388" s="4" t="s">
        <v>10</v>
      </c>
    </row>
    <row r="11389" spans="1:6">
      <c r="A11389" t="n">
        <v>87636</v>
      </c>
      <c r="B11389" s="32" t="n">
        <v>16</v>
      </c>
      <c r="C11389" s="7" t="n">
        <v>0</v>
      </c>
    </row>
    <row r="11390" spans="1:6">
      <c r="A11390" t="s">
        <v>4</v>
      </c>
      <c r="B11390" s="4" t="s">
        <v>5</v>
      </c>
      <c r="C11390" s="4" t="s">
        <v>10</v>
      </c>
      <c r="D11390" s="4" t="s">
        <v>13</v>
      </c>
      <c r="E11390" s="4" t="s">
        <v>13</v>
      </c>
      <c r="F11390" s="4" t="s">
        <v>6</v>
      </c>
    </row>
    <row r="11391" spans="1:6">
      <c r="A11391" t="n">
        <v>87639</v>
      </c>
      <c r="B11391" s="19" t="n">
        <v>20</v>
      </c>
      <c r="C11391" s="7" t="n">
        <v>68</v>
      </c>
      <c r="D11391" s="7" t="n">
        <v>3</v>
      </c>
      <c r="E11391" s="7" t="n">
        <v>10</v>
      </c>
      <c r="F11391" s="7" t="s">
        <v>65</v>
      </c>
    </row>
    <row r="11392" spans="1:6">
      <c r="A11392" t="s">
        <v>4</v>
      </c>
      <c r="B11392" s="4" t="s">
        <v>5</v>
      </c>
      <c r="C11392" s="4" t="s">
        <v>10</v>
      </c>
    </row>
    <row r="11393" spans="1:6">
      <c r="A11393" t="n">
        <v>87657</v>
      </c>
      <c r="B11393" s="32" t="n">
        <v>16</v>
      </c>
      <c r="C11393" s="7" t="n">
        <v>0</v>
      </c>
    </row>
    <row r="11394" spans="1:6">
      <c r="A11394" t="s">
        <v>4</v>
      </c>
      <c r="B11394" s="4" t="s">
        <v>5</v>
      </c>
      <c r="C11394" s="4" t="s">
        <v>10</v>
      </c>
      <c r="D11394" s="4" t="s">
        <v>13</v>
      </c>
      <c r="E11394" s="4" t="s">
        <v>13</v>
      </c>
      <c r="F11394" s="4" t="s">
        <v>6</v>
      </c>
    </row>
    <row r="11395" spans="1:6">
      <c r="A11395" t="n">
        <v>87660</v>
      </c>
      <c r="B11395" s="19" t="n">
        <v>20</v>
      </c>
      <c r="C11395" s="7" t="n">
        <v>6</v>
      </c>
      <c r="D11395" s="7" t="n">
        <v>3</v>
      </c>
      <c r="E11395" s="7" t="n">
        <v>10</v>
      </c>
      <c r="F11395" s="7" t="s">
        <v>65</v>
      </c>
    </row>
    <row r="11396" spans="1:6">
      <c r="A11396" t="s">
        <v>4</v>
      </c>
      <c r="B11396" s="4" t="s">
        <v>5</v>
      </c>
      <c r="C11396" s="4" t="s">
        <v>10</v>
      </c>
    </row>
    <row r="11397" spans="1:6">
      <c r="A11397" t="n">
        <v>87678</v>
      </c>
      <c r="B11397" s="32" t="n">
        <v>16</v>
      </c>
      <c r="C11397" s="7" t="n">
        <v>0</v>
      </c>
    </row>
    <row r="11398" spans="1:6">
      <c r="A11398" t="s">
        <v>4</v>
      </c>
      <c r="B11398" s="4" t="s">
        <v>5</v>
      </c>
      <c r="C11398" s="4" t="s">
        <v>10</v>
      </c>
      <c r="D11398" s="4" t="s">
        <v>13</v>
      </c>
      <c r="E11398" s="4" t="s">
        <v>13</v>
      </c>
      <c r="F11398" s="4" t="s">
        <v>6</v>
      </c>
    </row>
    <row r="11399" spans="1:6">
      <c r="A11399" t="n">
        <v>87681</v>
      </c>
      <c r="B11399" s="19" t="n">
        <v>20</v>
      </c>
      <c r="C11399" s="7" t="n">
        <v>6513</v>
      </c>
      <c r="D11399" s="7" t="n">
        <v>3</v>
      </c>
      <c r="E11399" s="7" t="n">
        <v>10</v>
      </c>
      <c r="F11399" s="7" t="s">
        <v>65</v>
      </c>
    </row>
    <row r="11400" spans="1:6">
      <c r="A11400" t="s">
        <v>4</v>
      </c>
      <c r="B11400" s="4" t="s">
        <v>5</v>
      </c>
      <c r="C11400" s="4" t="s">
        <v>10</v>
      </c>
    </row>
    <row r="11401" spans="1:6">
      <c r="A11401" t="n">
        <v>87699</v>
      </c>
      <c r="B11401" s="32" t="n">
        <v>16</v>
      </c>
      <c r="C11401" s="7" t="n">
        <v>0</v>
      </c>
    </row>
    <row r="11402" spans="1:6">
      <c r="A11402" t="s">
        <v>4</v>
      </c>
      <c r="B11402" s="4" t="s">
        <v>5</v>
      </c>
      <c r="C11402" s="4" t="s">
        <v>10</v>
      </c>
      <c r="D11402" s="4" t="s">
        <v>13</v>
      </c>
      <c r="E11402" s="4" t="s">
        <v>13</v>
      </c>
      <c r="F11402" s="4" t="s">
        <v>6</v>
      </c>
    </row>
    <row r="11403" spans="1:6">
      <c r="A11403" t="n">
        <v>87702</v>
      </c>
      <c r="B11403" s="19" t="n">
        <v>20</v>
      </c>
      <c r="C11403" s="7" t="n">
        <v>7032</v>
      </c>
      <c r="D11403" s="7" t="n">
        <v>3</v>
      </c>
      <c r="E11403" s="7" t="n">
        <v>10</v>
      </c>
      <c r="F11403" s="7" t="s">
        <v>65</v>
      </c>
    </row>
    <row r="11404" spans="1:6">
      <c r="A11404" t="s">
        <v>4</v>
      </c>
      <c r="B11404" s="4" t="s">
        <v>5</v>
      </c>
      <c r="C11404" s="4" t="s">
        <v>10</v>
      </c>
    </row>
    <row r="11405" spans="1:6">
      <c r="A11405" t="n">
        <v>87720</v>
      </c>
      <c r="B11405" s="32" t="n">
        <v>16</v>
      </c>
      <c r="C11405" s="7" t="n">
        <v>0</v>
      </c>
    </row>
    <row r="11406" spans="1:6">
      <c r="A11406" t="s">
        <v>4</v>
      </c>
      <c r="B11406" s="4" t="s">
        <v>5</v>
      </c>
      <c r="C11406" s="4" t="s">
        <v>10</v>
      </c>
      <c r="D11406" s="4" t="s">
        <v>13</v>
      </c>
      <c r="E11406" s="4" t="s">
        <v>13</v>
      </c>
      <c r="F11406" s="4" t="s">
        <v>6</v>
      </c>
    </row>
    <row r="11407" spans="1:6">
      <c r="A11407" t="n">
        <v>87723</v>
      </c>
      <c r="B11407" s="19" t="n">
        <v>20</v>
      </c>
      <c r="C11407" s="7" t="n">
        <v>3</v>
      </c>
      <c r="D11407" s="7" t="n">
        <v>3</v>
      </c>
      <c r="E11407" s="7" t="n">
        <v>10</v>
      </c>
      <c r="F11407" s="7" t="s">
        <v>65</v>
      </c>
    </row>
    <row r="11408" spans="1:6">
      <c r="A11408" t="s">
        <v>4</v>
      </c>
      <c r="B11408" s="4" t="s">
        <v>5</v>
      </c>
      <c r="C11408" s="4" t="s">
        <v>10</v>
      </c>
    </row>
    <row r="11409" spans="1:6">
      <c r="A11409" t="n">
        <v>87741</v>
      </c>
      <c r="B11409" s="32" t="n">
        <v>16</v>
      </c>
      <c r="C11409" s="7" t="n">
        <v>0</v>
      </c>
    </row>
    <row r="11410" spans="1:6">
      <c r="A11410" t="s">
        <v>4</v>
      </c>
      <c r="B11410" s="4" t="s">
        <v>5</v>
      </c>
      <c r="C11410" s="4" t="s">
        <v>10</v>
      </c>
      <c r="D11410" s="4" t="s">
        <v>13</v>
      </c>
      <c r="E11410" s="4" t="s">
        <v>13</v>
      </c>
      <c r="F11410" s="4" t="s">
        <v>6</v>
      </c>
    </row>
    <row r="11411" spans="1:6">
      <c r="A11411" t="n">
        <v>87744</v>
      </c>
      <c r="B11411" s="19" t="n">
        <v>20</v>
      </c>
      <c r="C11411" s="7" t="n">
        <v>5</v>
      </c>
      <c r="D11411" s="7" t="n">
        <v>3</v>
      </c>
      <c r="E11411" s="7" t="n">
        <v>10</v>
      </c>
      <c r="F11411" s="7" t="s">
        <v>65</v>
      </c>
    </row>
    <row r="11412" spans="1:6">
      <c r="A11412" t="s">
        <v>4</v>
      </c>
      <c r="B11412" s="4" t="s">
        <v>5</v>
      </c>
      <c r="C11412" s="4" t="s">
        <v>10</v>
      </c>
    </row>
    <row r="11413" spans="1:6">
      <c r="A11413" t="n">
        <v>87762</v>
      </c>
      <c r="B11413" s="32" t="n">
        <v>16</v>
      </c>
      <c r="C11413" s="7" t="n">
        <v>0</v>
      </c>
    </row>
    <row r="11414" spans="1:6">
      <c r="A11414" t="s">
        <v>4</v>
      </c>
      <c r="B11414" s="4" t="s">
        <v>5</v>
      </c>
      <c r="C11414" s="4" t="s">
        <v>13</v>
      </c>
      <c r="D11414" s="4" t="s">
        <v>10</v>
      </c>
      <c r="E11414" s="4" t="s">
        <v>13</v>
      </c>
      <c r="F11414" s="4" t="s">
        <v>23</v>
      </c>
    </row>
    <row r="11415" spans="1:6">
      <c r="A11415" t="n">
        <v>87765</v>
      </c>
      <c r="B11415" s="11" t="n">
        <v>5</v>
      </c>
      <c r="C11415" s="7" t="n">
        <v>30</v>
      </c>
      <c r="D11415" s="7" t="n">
        <v>10</v>
      </c>
      <c r="E11415" s="7" t="n">
        <v>1</v>
      </c>
      <c r="F11415" s="12" t="n">
        <f t="normal" ca="1">A11423</f>
        <v>0</v>
      </c>
    </row>
    <row r="11416" spans="1:6">
      <c r="A11416" t="s">
        <v>4</v>
      </c>
      <c r="B11416" s="4" t="s">
        <v>5</v>
      </c>
      <c r="C11416" s="4" t="s">
        <v>10</v>
      </c>
      <c r="D11416" s="4" t="s">
        <v>13</v>
      </c>
      <c r="E11416" s="4" t="s">
        <v>13</v>
      </c>
      <c r="F11416" s="4" t="s">
        <v>6</v>
      </c>
    </row>
    <row r="11417" spans="1:6">
      <c r="A11417" t="n">
        <v>87774</v>
      </c>
      <c r="B11417" s="19" t="n">
        <v>20</v>
      </c>
      <c r="C11417" s="7" t="n">
        <v>16</v>
      </c>
      <c r="D11417" s="7" t="n">
        <v>3</v>
      </c>
      <c r="E11417" s="7" t="n">
        <v>10</v>
      </c>
      <c r="F11417" s="7" t="s">
        <v>65</v>
      </c>
    </row>
    <row r="11418" spans="1:6">
      <c r="A11418" t="s">
        <v>4</v>
      </c>
      <c r="B11418" s="4" t="s">
        <v>5</v>
      </c>
      <c r="C11418" s="4" t="s">
        <v>10</v>
      </c>
    </row>
    <row r="11419" spans="1:6">
      <c r="A11419" t="n">
        <v>87792</v>
      </c>
      <c r="B11419" s="32" t="n">
        <v>16</v>
      </c>
      <c r="C11419" s="7" t="n">
        <v>0</v>
      </c>
    </row>
    <row r="11420" spans="1:6">
      <c r="A11420" t="s">
        <v>4</v>
      </c>
      <c r="B11420" s="4" t="s">
        <v>5</v>
      </c>
      <c r="C11420" s="4" t="s">
        <v>23</v>
      </c>
    </row>
    <row r="11421" spans="1:6">
      <c r="A11421" t="n">
        <v>87795</v>
      </c>
      <c r="B11421" s="14" t="n">
        <v>3</v>
      </c>
      <c r="C11421" s="12" t="n">
        <f t="normal" ca="1">A11437</f>
        <v>0</v>
      </c>
    </row>
    <row r="11422" spans="1:6">
      <c r="A11422" t="s">
        <v>4</v>
      </c>
      <c r="B11422" s="4" t="s">
        <v>5</v>
      </c>
      <c r="C11422" s="4" t="s">
        <v>13</v>
      </c>
      <c r="D11422" s="4" t="s">
        <v>10</v>
      </c>
      <c r="E11422" s="4" t="s">
        <v>13</v>
      </c>
      <c r="F11422" s="4" t="s">
        <v>23</v>
      </c>
    </row>
    <row r="11423" spans="1:6">
      <c r="A11423" t="n">
        <v>87800</v>
      </c>
      <c r="B11423" s="11" t="n">
        <v>5</v>
      </c>
      <c r="C11423" s="7" t="n">
        <v>30</v>
      </c>
      <c r="D11423" s="7" t="n">
        <v>11</v>
      </c>
      <c r="E11423" s="7" t="n">
        <v>1</v>
      </c>
      <c r="F11423" s="12" t="n">
        <f t="normal" ca="1">A11431</f>
        <v>0</v>
      </c>
    </row>
    <row r="11424" spans="1:6">
      <c r="A11424" t="s">
        <v>4</v>
      </c>
      <c r="B11424" s="4" t="s">
        <v>5</v>
      </c>
      <c r="C11424" s="4" t="s">
        <v>10</v>
      </c>
      <c r="D11424" s="4" t="s">
        <v>13</v>
      </c>
      <c r="E11424" s="4" t="s">
        <v>13</v>
      </c>
      <c r="F11424" s="4" t="s">
        <v>6</v>
      </c>
    </row>
    <row r="11425" spans="1:6">
      <c r="A11425" t="n">
        <v>87809</v>
      </c>
      <c r="B11425" s="19" t="n">
        <v>20</v>
      </c>
      <c r="C11425" s="7" t="n">
        <v>15</v>
      </c>
      <c r="D11425" s="7" t="n">
        <v>3</v>
      </c>
      <c r="E11425" s="7" t="n">
        <v>10</v>
      </c>
      <c r="F11425" s="7" t="s">
        <v>65</v>
      </c>
    </row>
    <row r="11426" spans="1:6">
      <c r="A11426" t="s">
        <v>4</v>
      </c>
      <c r="B11426" s="4" t="s">
        <v>5</v>
      </c>
      <c r="C11426" s="4" t="s">
        <v>10</v>
      </c>
    </row>
    <row r="11427" spans="1:6">
      <c r="A11427" t="n">
        <v>87827</v>
      </c>
      <c r="B11427" s="32" t="n">
        <v>16</v>
      </c>
      <c r="C11427" s="7" t="n">
        <v>0</v>
      </c>
    </row>
    <row r="11428" spans="1:6">
      <c r="A11428" t="s">
        <v>4</v>
      </c>
      <c r="B11428" s="4" t="s">
        <v>5</v>
      </c>
      <c r="C11428" s="4" t="s">
        <v>23</v>
      </c>
    </row>
    <row r="11429" spans="1:6">
      <c r="A11429" t="n">
        <v>87830</v>
      </c>
      <c r="B11429" s="14" t="n">
        <v>3</v>
      </c>
      <c r="C11429" s="12" t="n">
        <f t="normal" ca="1">A11437</f>
        <v>0</v>
      </c>
    </row>
    <row r="11430" spans="1:6">
      <c r="A11430" t="s">
        <v>4</v>
      </c>
      <c r="B11430" s="4" t="s">
        <v>5</v>
      </c>
      <c r="C11430" s="4" t="s">
        <v>13</v>
      </c>
      <c r="D11430" s="4" t="s">
        <v>10</v>
      </c>
      <c r="E11430" s="4" t="s">
        <v>13</v>
      </c>
      <c r="F11430" s="4" t="s">
        <v>23</v>
      </c>
    </row>
    <row r="11431" spans="1:6">
      <c r="A11431" t="n">
        <v>87835</v>
      </c>
      <c r="B11431" s="11" t="n">
        <v>5</v>
      </c>
      <c r="C11431" s="7" t="n">
        <v>30</v>
      </c>
      <c r="D11431" s="7" t="n">
        <v>12</v>
      </c>
      <c r="E11431" s="7" t="n">
        <v>1</v>
      </c>
      <c r="F11431" s="12" t="n">
        <f t="normal" ca="1">A11437</f>
        <v>0</v>
      </c>
    </row>
    <row r="11432" spans="1:6">
      <c r="A11432" t="s">
        <v>4</v>
      </c>
      <c r="B11432" s="4" t="s">
        <v>5</v>
      </c>
      <c r="C11432" s="4" t="s">
        <v>10</v>
      </c>
      <c r="D11432" s="4" t="s">
        <v>13</v>
      </c>
      <c r="E11432" s="4" t="s">
        <v>13</v>
      </c>
      <c r="F11432" s="4" t="s">
        <v>6</v>
      </c>
    </row>
    <row r="11433" spans="1:6">
      <c r="A11433" t="n">
        <v>87844</v>
      </c>
      <c r="B11433" s="19" t="n">
        <v>20</v>
      </c>
      <c r="C11433" s="7" t="n">
        <v>14</v>
      </c>
      <c r="D11433" s="7" t="n">
        <v>3</v>
      </c>
      <c r="E11433" s="7" t="n">
        <v>10</v>
      </c>
      <c r="F11433" s="7" t="s">
        <v>65</v>
      </c>
    </row>
    <row r="11434" spans="1:6">
      <c r="A11434" t="s">
        <v>4</v>
      </c>
      <c r="B11434" s="4" t="s">
        <v>5</v>
      </c>
      <c r="C11434" s="4" t="s">
        <v>10</v>
      </c>
    </row>
    <row r="11435" spans="1:6">
      <c r="A11435" t="n">
        <v>87862</v>
      </c>
      <c r="B11435" s="32" t="n">
        <v>16</v>
      </c>
      <c r="C11435" s="7" t="n">
        <v>0</v>
      </c>
    </row>
    <row r="11436" spans="1:6">
      <c r="A11436" t="s">
        <v>4</v>
      </c>
      <c r="B11436" s="4" t="s">
        <v>5</v>
      </c>
      <c r="C11436" s="4" t="s">
        <v>13</v>
      </c>
      <c r="D11436" s="4" t="s">
        <v>10</v>
      </c>
      <c r="E11436" s="4" t="s">
        <v>13</v>
      </c>
      <c r="F11436" s="4" t="s">
        <v>23</v>
      </c>
    </row>
    <row r="11437" spans="1:6">
      <c r="A11437" t="n">
        <v>87865</v>
      </c>
      <c r="B11437" s="11" t="n">
        <v>5</v>
      </c>
      <c r="C11437" s="7" t="n">
        <v>30</v>
      </c>
      <c r="D11437" s="7" t="n">
        <v>0</v>
      </c>
      <c r="E11437" s="7" t="n">
        <v>1</v>
      </c>
      <c r="F11437" s="12" t="n">
        <f t="normal" ca="1">A11443</f>
        <v>0</v>
      </c>
    </row>
    <row r="11438" spans="1:6">
      <c r="A11438" t="s">
        <v>4</v>
      </c>
      <c r="B11438" s="4" t="s">
        <v>5</v>
      </c>
      <c r="C11438" s="4" t="s">
        <v>10</v>
      </c>
      <c r="D11438" s="4" t="s">
        <v>13</v>
      </c>
      <c r="E11438" s="4" t="s">
        <v>13</v>
      </c>
      <c r="F11438" s="4" t="s">
        <v>6</v>
      </c>
    </row>
    <row r="11439" spans="1:6">
      <c r="A11439" t="n">
        <v>87874</v>
      </c>
      <c r="B11439" s="19" t="n">
        <v>20</v>
      </c>
      <c r="C11439" s="7" t="n">
        <v>1</v>
      </c>
      <c r="D11439" s="7" t="n">
        <v>3</v>
      </c>
      <c r="E11439" s="7" t="n">
        <v>10</v>
      </c>
      <c r="F11439" s="7" t="s">
        <v>65</v>
      </c>
    </row>
    <row r="11440" spans="1:6">
      <c r="A11440" t="s">
        <v>4</v>
      </c>
      <c r="B11440" s="4" t="s">
        <v>5</v>
      </c>
      <c r="C11440" s="4" t="s">
        <v>10</v>
      </c>
    </row>
    <row r="11441" spans="1:6">
      <c r="A11441" t="n">
        <v>87892</v>
      </c>
      <c r="B11441" s="32" t="n">
        <v>16</v>
      </c>
      <c r="C11441" s="7" t="n">
        <v>0</v>
      </c>
    </row>
    <row r="11442" spans="1:6">
      <c r="A11442" t="s">
        <v>4</v>
      </c>
      <c r="B11442" s="4" t="s">
        <v>5</v>
      </c>
      <c r="C11442" s="4" t="s">
        <v>13</v>
      </c>
      <c r="D11442" s="4" t="s">
        <v>10</v>
      </c>
      <c r="E11442" s="4" t="s">
        <v>13</v>
      </c>
      <c r="F11442" s="4" t="s">
        <v>23</v>
      </c>
    </row>
    <row r="11443" spans="1:6">
      <c r="A11443" t="n">
        <v>87895</v>
      </c>
      <c r="B11443" s="11" t="n">
        <v>5</v>
      </c>
      <c r="C11443" s="7" t="n">
        <v>30</v>
      </c>
      <c r="D11443" s="7" t="n">
        <v>1</v>
      </c>
      <c r="E11443" s="7" t="n">
        <v>1</v>
      </c>
      <c r="F11443" s="12" t="n">
        <f t="normal" ca="1">A11449</f>
        <v>0</v>
      </c>
    </row>
    <row r="11444" spans="1:6">
      <c r="A11444" t="s">
        <v>4</v>
      </c>
      <c r="B11444" s="4" t="s">
        <v>5</v>
      </c>
      <c r="C11444" s="4" t="s">
        <v>10</v>
      </c>
      <c r="D11444" s="4" t="s">
        <v>13</v>
      </c>
      <c r="E11444" s="4" t="s">
        <v>13</v>
      </c>
      <c r="F11444" s="4" t="s">
        <v>6</v>
      </c>
    </row>
    <row r="11445" spans="1:6">
      <c r="A11445" t="n">
        <v>87904</v>
      </c>
      <c r="B11445" s="19" t="n">
        <v>20</v>
      </c>
      <c r="C11445" s="7" t="n">
        <v>2</v>
      </c>
      <c r="D11445" s="7" t="n">
        <v>3</v>
      </c>
      <c r="E11445" s="7" t="n">
        <v>10</v>
      </c>
      <c r="F11445" s="7" t="s">
        <v>65</v>
      </c>
    </row>
    <row r="11446" spans="1:6">
      <c r="A11446" t="s">
        <v>4</v>
      </c>
      <c r="B11446" s="4" t="s">
        <v>5</v>
      </c>
      <c r="C11446" s="4" t="s">
        <v>10</v>
      </c>
    </row>
    <row r="11447" spans="1:6">
      <c r="A11447" t="n">
        <v>87922</v>
      </c>
      <c r="B11447" s="32" t="n">
        <v>16</v>
      </c>
      <c r="C11447" s="7" t="n">
        <v>0</v>
      </c>
    </row>
    <row r="11448" spans="1:6">
      <c r="A11448" t="s">
        <v>4</v>
      </c>
      <c r="B11448" s="4" t="s">
        <v>5</v>
      </c>
      <c r="C11448" s="4" t="s">
        <v>13</v>
      </c>
      <c r="D11448" s="4" t="s">
        <v>10</v>
      </c>
      <c r="E11448" s="4" t="s">
        <v>13</v>
      </c>
      <c r="F11448" s="4" t="s">
        <v>23</v>
      </c>
    </row>
    <row r="11449" spans="1:6">
      <c r="A11449" t="n">
        <v>87925</v>
      </c>
      <c r="B11449" s="11" t="n">
        <v>5</v>
      </c>
      <c r="C11449" s="7" t="n">
        <v>30</v>
      </c>
      <c r="D11449" s="7" t="n">
        <v>3</v>
      </c>
      <c r="E11449" s="7" t="n">
        <v>1</v>
      </c>
      <c r="F11449" s="12" t="n">
        <f t="normal" ca="1">A11455</f>
        <v>0</v>
      </c>
    </row>
    <row r="11450" spans="1:6">
      <c r="A11450" t="s">
        <v>4</v>
      </c>
      <c r="B11450" s="4" t="s">
        <v>5</v>
      </c>
      <c r="C11450" s="4" t="s">
        <v>10</v>
      </c>
      <c r="D11450" s="4" t="s">
        <v>13</v>
      </c>
      <c r="E11450" s="4" t="s">
        <v>13</v>
      </c>
      <c r="F11450" s="4" t="s">
        <v>6</v>
      </c>
    </row>
    <row r="11451" spans="1:6">
      <c r="A11451" t="n">
        <v>87934</v>
      </c>
      <c r="B11451" s="19" t="n">
        <v>20</v>
      </c>
      <c r="C11451" s="7" t="n">
        <v>4</v>
      </c>
      <c r="D11451" s="7" t="n">
        <v>3</v>
      </c>
      <c r="E11451" s="7" t="n">
        <v>10</v>
      </c>
      <c r="F11451" s="7" t="s">
        <v>65</v>
      </c>
    </row>
    <row r="11452" spans="1:6">
      <c r="A11452" t="s">
        <v>4</v>
      </c>
      <c r="B11452" s="4" t="s">
        <v>5</v>
      </c>
      <c r="C11452" s="4" t="s">
        <v>10</v>
      </c>
    </row>
    <row r="11453" spans="1:6">
      <c r="A11453" t="n">
        <v>87952</v>
      </c>
      <c r="B11453" s="32" t="n">
        <v>16</v>
      </c>
      <c r="C11453" s="7" t="n">
        <v>0</v>
      </c>
    </row>
    <row r="11454" spans="1:6">
      <c r="A11454" t="s">
        <v>4</v>
      </c>
      <c r="B11454" s="4" t="s">
        <v>5</v>
      </c>
      <c r="C11454" s="4" t="s">
        <v>13</v>
      </c>
      <c r="D11454" s="4" t="s">
        <v>10</v>
      </c>
      <c r="E11454" s="4" t="s">
        <v>13</v>
      </c>
      <c r="F11454" s="4" t="s">
        <v>23</v>
      </c>
    </row>
    <row r="11455" spans="1:6">
      <c r="A11455" t="n">
        <v>87955</v>
      </c>
      <c r="B11455" s="11" t="n">
        <v>5</v>
      </c>
      <c r="C11455" s="7" t="n">
        <v>30</v>
      </c>
      <c r="D11455" s="7" t="n">
        <v>6</v>
      </c>
      <c r="E11455" s="7" t="n">
        <v>1</v>
      </c>
      <c r="F11455" s="12" t="n">
        <f t="normal" ca="1">A11461</f>
        <v>0</v>
      </c>
    </row>
    <row r="11456" spans="1:6">
      <c r="A11456" t="s">
        <v>4</v>
      </c>
      <c r="B11456" s="4" t="s">
        <v>5</v>
      </c>
      <c r="C11456" s="4" t="s">
        <v>10</v>
      </c>
      <c r="D11456" s="4" t="s">
        <v>13</v>
      </c>
      <c r="E11456" s="4" t="s">
        <v>13</v>
      </c>
      <c r="F11456" s="4" t="s">
        <v>6</v>
      </c>
    </row>
    <row r="11457" spans="1:6">
      <c r="A11457" t="n">
        <v>87964</v>
      </c>
      <c r="B11457" s="19" t="n">
        <v>20</v>
      </c>
      <c r="C11457" s="7" t="n">
        <v>7</v>
      </c>
      <c r="D11457" s="7" t="n">
        <v>3</v>
      </c>
      <c r="E11457" s="7" t="n">
        <v>10</v>
      </c>
      <c r="F11457" s="7" t="s">
        <v>65</v>
      </c>
    </row>
    <row r="11458" spans="1:6">
      <c r="A11458" t="s">
        <v>4</v>
      </c>
      <c r="B11458" s="4" t="s">
        <v>5</v>
      </c>
      <c r="C11458" s="4" t="s">
        <v>10</v>
      </c>
    </row>
    <row r="11459" spans="1:6">
      <c r="A11459" t="n">
        <v>87982</v>
      </c>
      <c r="B11459" s="32" t="n">
        <v>16</v>
      </c>
      <c r="C11459" s="7" t="n">
        <v>0</v>
      </c>
    </row>
    <row r="11460" spans="1:6">
      <c r="A11460" t="s">
        <v>4</v>
      </c>
      <c r="B11460" s="4" t="s">
        <v>5</v>
      </c>
      <c r="C11460" s="4" t="s">
        <v>13</v>
      </c>
      <c r="D11460" s="4" t="s">
        <v>10</v>
      </c>
      <c r="E11460" s="4" t="s">
        <v>13</v>
      </c>
      <c r="F11460" s="4" t="s">
        <v>23</v>
      </c>
    </row>
    <row r="11461" spans="1:6">
      <c r="A11461" t="n">
        <v>87985</v>
      </c>
      <c r="B11461" s="11" t="n">
        <v>5</v>
      </c>
      <c r="C11461" s="7" t="n">
        <v>30</v>
      </c>
      <c r="D11461" s="7" t="n">
        <v>7</v>
      </c>
      <c r="E11461" s="7" t="n">
        <v>1</v>
      </c>
      <c r="F11461" s="12" t="n">
        <f t="normal" ca="1">A11467</f>
        <v>0</v>
      </c>
    </row>
    <row r="11462" spans="1:6">
      <c r="A11462" t="s">
        <v>4</v>
      </c>
      <c r="B11462" s="4" t="s">
        <v>5</v>
      </c>
      <c r="C11462" s="4" t="s">
        <v>10</v>
      </c>
      <c r="D11462" s="4" t="s">
        <v>13</v>
      </c>
      <c r="E11462" s="4" t="s">
        <v>13</v>
      </c>
      <c r="F11462" s="4" t="s">
        <v>6</v>
      </c>
    </row>
    <row r="11463" spans="1:6">
      <c r="A11463" t="n">
        <v>87994</v>
      </c>
      <c r="B11463" s="19" t="n">
        <v>20</v>
      </c>
      <c r="C11463" s="7" t="n">
        <v>8</v>
      </c>
      <c r="D11463" s="7" t="n">
        <v>3</v>
      </c>
      <c r="E11463" s="7" t="n">
        <v>10</v>
      </c>
      <c r="F11463" s="7" t="s">
        <v>65</v>
      </c>
    </row>
    <row r="11464" spans="1:6">
      <c r="A11464" t="s">
        <v>4</v>
      </c>
      <c r="B11464" s="4" t="s">
        <v>5</v>
      </c>
      <c r="C11464" s="4" t="s">
        <v>10</v>
      </c>
    </row>
    <row r="11465" spans="1:6">
      <c r="A11465" t="n">
        <v>88012</v>
      </c>
      <c r="B11465" s="32" t="n">
        <v>16</v>
      </c>
      <c r="C11465" s="7" t="n">
        <v>0</v>
      </c>
    </row>
    <row r="11466" spans="1:6">
      <c r="A11466" t="s">
        <v>4</v>
      </c>
      <c r="B11466" s="4" t="s">
        <v>5</v>
      </c>
      <c r="C11466" s="4" t="s">
        <v>13</v>
      </c>
      <c r="D11466" s="4" t="s">
        <v>10</v>
      </c>
      <c r="E11466" s="4" t="s">
        <v>13</v>
      </c>
      <c r="F11466" s="4" t="s">
        <v>23</v>
      </c>
    </row>
    <row r="11467" spans="1:6">
      <c r="A11467" t="n">
        <v>88015</v>
      </c>
      <c r="B11467" s="11" t="n">
        <v>5</v>
      </c>
      <c r="C11467" s="7" t="n">
        <v>30</v>
      </c>
      <c r="D11467" s="7" t="n">
        <v>8</v>
      </c>
      <c r="E11467" s="7" t="n">
        <v>1</v>
      </c>
      <c r="F11467" s="12" t="n">
        <f t="normal" ca="1">A11477</f>
        <v>0</v>
      </c>
    </row>
    <row r="11468" spans="1:6">
      <c r="A11468" t="s">
        <v>4</v>
      </c>
      <c r="B11468" s="4" t="s">
        <v>5</v>
      </c>
      <c r="C11468" s="4" t="s">
        <v>10</v>
      </c>
      <c r="D11468" s="4" t="s">
        <v>13</v>
      </c>
      <c r="E11468" s="4" t="s">
        <v>13</v>
      </c>
      <c r="F11468" s="4" t="s">
        <v>6</v>
      </c>
    </row>
    <row r="11469" spans="1:6">
      <c r="A11469" t="n">
        <v>88024</v>
      </c>
      <c r="B11469" s="19" t="n">
        <v>20</v>
      </c>
      <c r="C11469" s="7" t="n">
        <v>9</v>
      </c>
      <c r="D11469" s="7" t="n">
        <v>3</v>
      </c>
      <c r="E11469" s="7" t="n">
        <v>10</v>
      </c>
      <c r="F11469" s="7" t="s">
        <v>65</v>
      </c>
    </row>
    <row r="11470" spans="1:6">
      <c r="A11470" t="s">
        <v>4</v>
      </c>
      <c r="B11470" s="4" t="s">
        <v>5</v>
      </c>
      <c r="C11470" s="4" t="s">
        <v>10</v>
      </c>
    </row>
    <row r="11471" spans="1:6">
      <c r="A11471" t="n">
        <v>88042</v>
      </c>
      <c r="B11471" s="32" t="n">
        <v>16</v>
      </c>
      <c r="C11471" s="7" t="n">
        <v>0</v>
      </c>
    </row>
    <row r="11472" spans="1:6">
      <c r="A11472" t="s">
        <v>4</v>
      </c>
      <c r="B11472" s="4" t="s">
        <v>5</v>
      </c>
      <c r="C11472" s="4" t="s">
        <v>10</v>
      </c>
      <c r="D11472" s="4" t="s">
        <v>13</v>
      </c>
      <c r="E11472" s="4" t="s">
        <v>13</v>
      </c>
      <c r="F11472" s="4" t="s">
        <v>6</v>
      </c>
    </row>
    <row r="11473" spans="1:6">
      <c r="A11473" t="n">
        <v>88045</v>
      </c>
      <c r="B11473" s="19" t="n">
        <v>20</v>
      </c>
      <c r="C11473" s="7" t="n">
        <v>7030</v>
      </c>
      <c r="D11473" s="7" t="n">
        <v>3</v>
      </c>
      <c r="E11473" s="7" t="n">
        <v>10</v>
      </c>
      <c r="F11473" s="7" t="s">
        <v>65</v>
      </c>
    </row>
    <row r="11474" spans="1:6">
      <c r="A11474" t="s">
        <v>4</v>
      </c>
      <c r="B11474" s="4" t="s">
        <v>5</v>
      </c>
      <c r="C11474" s="4" t="s">
        <v>10</v>
      </c>
    </row>
    <row r="11475" spans="1:6">
      <c r="A11475" t="n">
        <v>88063</v>
      </c>
      <c r="B11475" s="32" t="n">
        <v>16</v>
      </c>
      <c r="C11475" s="7" t="n">
        <v>0</v>
      </c>
    </row>
    <row r="11476" spans="1:6">
      <c r="A11476" t="s">
        <v>4</v>
      </c>
      <c r="B11476" s="4" t="s">
        <v>5</v>
      </c>
      <c r="C11476" s="4" t="s">
        <v>13</v>
      </c>
      <c r="D11476" s="4" t="s">
        <v>10</v>
      </c>
      <c r="E11476" s="4" t="s">
        <v>13</v>
      </c>
      <c r="F11476" s="4" t="s">
        <v>6</v>
      </c>
      <c r="G11476" s="4" t="s">
        <v>6</v>
      </c>
      <c r="H11476" s="4" t="s">
        <v>6</v>
      </c>
      <c r="I11476" s="4" t="s">
        <v>6</v>
      </c>
      <c r="J11476" s="4" t="s">
        <v>6</v>
      </c>
      <c r="K11476" s="4" t="s">
        <v>6</v>
      </c>
      <c r="L11476" s="4" t="s">
        <v>6</v>
      </c>
      <c r="M11476" s="4" t="s">
        <v>6</v>
      </c>
      <c r="N11476" s="4" t="s">
        <v>6</v>
      </c>
      <c r="O11476" s="4" t="s">
        <v>6</v>
      </c>
      <c r="P11476" s="4" t="s">
        <v>6</v>
      </c>
      <c r="Q11476" s="4" t="s">
        <v>6</v>
      </c>
      <c r="R11476" s="4" t="s">
        <v>6</v>
      </c>
      <c r="S11476" s="4" t="s">
        <v>6</v>
      </c>
      <c r="T11476" s="4" t="s">
        <v>6</v>
      </c>
      <c r="U11476" s="4" t="s">
        <v>6</v>
      </c>
    </row>
    <row r="11477" spans="1:6">
      <c r="A11477" t="n">
        <v>88066</v>
      </c>
      <c r="B11477" s="36" t="n">
        <v>36</v>
      </c>
      <c r="C11477" s="7" t="n">
        <v>8</v>
      </c>
      <c r="D11477" s="7" t="n">
        <v>0</v>
      </c>
      <c r="E11477" s="7" t="n">
        <v>0</v>
      </c>
      <c r="F11477" s="7" t="s">
        <v>711</v>
      </c>
      <c r="G11477" s="7" t="s">
        <v>156</v>
      </c>
      <c r="H11477" s="7" t="s">
        <v>12</v>
      </c>
      <c r="I11477" s="7" t="s">
        <v>12</v>
      </c>
      <c r="J11477" s="7" t="s">
        <v>12</v>
      </c>
      <c r="K11477" s="7" t="s">
        <v>12</v>
      </c>
      <c r="L11477" s="7" t="s">
        <v>12</v>
      </c>
      <c r="M11477" s="7" t="s">
        <v>12</v>
      </c>
      <c r="N11477" s="7" t="s">
        <v>12</v>
      </c>
      <c r="O11477" s="7" t="s">
        <v>12</v>
      </c>
      <c r="P11477" s="7" t="s">
        <v>12</v>
      </c>
      <c r="Q11477" s="7" t="s">
        <v>12</v>
      </c>
      <c r="R11477" s="7" t="s">
        <v>12</v>
      </c>
      <c r="S11477" s="7" t="s">
        <v>12</v>
      </c>
      <c r="T11477" s="7" t="s">
        <v>12</v>
      </c>
      <c r="U11477" s="7" t="s">
        <v>12</v>
      </c>
    </row>
    <row r="11478" spans="1:6">
      <c r="A11478" t="s">
        <v>4</v>
      </c>
      <c r="B11478" s="4" t="s">
        <v>5</v>
      </c>
      <c r="C11478" s="4" t="s">
        <v>10</v>
      </c>
      <c r="D11478" s="4" t="s">
        <v>13</v>
      </c>
      <c r="E11478" s="4" t="s">
        <v>6</v>
      </c>
      <c r="F11478" s="4" t="s">
        <v>24</v>
      </c>
      <c r="G11478" s="4" t="s">
        <v>24</v>
      </c>
      <c r="H11478" s="4" t="s">
        <v>24</v>
      </c>
    </row>
    <row r="11479" spans="1:6">
      <c r="A11479" t="n">
        <v>88107</v>
      </c>
      <c r="B11479" s="55" t="n">
        <v>48</v>
      </c>
      <c r="C11479" s="7" t="n">
        <v>0</v>
      </c>
      <c r="D11479" s="7" t="n">
        <v>0</v>
      </c>
      <c r="E11479" s="7" t="s">
        <v>711</v>
      </c>
      <c r="F11479" s="7" t="n">
        <v>-1</v>
      </c>
      <c r="G11479" s="7" t="n">
        <v>1</v>
      </c>
      <c r="H11479" s="7" t="n">
        <v>0</v>
      </c>
    </row>
    <row r="11480" spans="1:6">
      <c r="A11480" t="s">
        <v>4</v>
      </c>
      <c r="B11480" s="4" t="s">
        <v>5</v>
      </c>
      <c r="C11480" s="4" t="s">
        <v>13</v>
      </c>
      <c r="D11480" s="4" t="s">
        <v>10</v>
      </c>
      <c r="E11480" s="4" t="s">
        <v>10</v>
      </c>
      <c r="F11480" s="4" t="s">
        <v>6</v>
      </c>
      <c r="G11480" s="4" t="s">
        <v>6</v>
      </c>
    </row>
    <row r="11481" spans="1:6">
      <c r="A11481" t="n">
        <v>88135</v>
      </c>
      <c r="B11481" s="67" t="n">
        <v>128</v>
      </c>
      <c r="C11481" s="7" t="n">
        <v>0</v>
      </c>
      <c r="D11481" s="7" t="n">
        <v>0</v>
      </c>
      <c r="E11481" s="7" t="n">
        <v>68</v>
      </c>
      <c r="F11481" s="7" t="s">
        <v>12</v>
      </c>
      <c r="G11481" s="7" t="s">
        <v>160</v>
      </c>
    </row>
    <row r="11482" spans="1:6">
      <c r="A11482" t="s">
        <v>4</v>
      </c>
      <c r="B11482" s="4" t="s">
        <v>5</v>
      </c>
      <c r="C11482" s="4" t="s">
        <v>13</v>
      </c>
      <c r="D11482" s="4" t="s">
        <v>10</v>
      </c>
      <c r="E11482" s="4" t="s">
        <v>6</v>
      </c>
      <c r="F11482" s="4" t="s">
        <v>6</v>
      </c>
      <c r="G11482" s="4" t="s">
        <v>6</v>
      </c>
      <c r="H11482" s="4" t="s">
        <v>6</v>
      </c>
    </row>
    <row r="11483" spans="1:6">
      <c r="A11483" t="n">
        <v>88154</v>
      </c>
      <c r="B11483" s="48" t="n">
        <v>51</v>
      </c>
      <c r="C11483" s="7" t="n">
        <v>3</v>
      </c>
      <c r="D11483" s="7" t="n">
        <v>0</v>
      </c>
      <c r="E11483" s="7" t="s">
        <v>78</v>
      </c>
      <c r="F11483" s="7" t="s">
        <v>119</v>
      </c>
      <c r="G11483" s="7" t="s">
        <v>79</v>
      </c>
      <c r="H11483" s="7" t="s">
        <v>78</v>
      </c>
    </row>
    <row r="11484" spans="1:6">
      <c r="A11484" t="s">
        <v>4</v>
      </c>
      <c r="B11484" s="4" t="s">
        <v>5</v>
      </c>
      <c r="C11484" s="4" t="s">
        <v>13</v>
      </c>
      <c r="D11484" s="4" t="s">
        <v>10</v>
      </c>
      <c r="E11484" s="4" t="s">
        <v>13</v>
      </c>
      <c r="F11484" s="4" t="s">
        <v>6</v>
      </c>
      <c r="G11484" s="4" t="s">
        <v>6</v>
      </c>
      <c r="H11484" s="4" t="s">
        <v>6</v>
      </c>
      <c r="I11484" s="4" t="s">
        <v>6</v>
      </c>
      <c r="J11484" s="4" t="s">
        <v>6</v>
      </c>
      <c r="K11484" s="4" t="s">
        <v>6</v>
      </c>
      <c r="L11484" s="4" t="s">
        <v>6</v>
      </c>
      <c r="M11484" s="4" t="s">
        <v>6</v>
      </c>
      <c r="N11484" s="4" t="s">
        <v>6</v>
      </c>
      <c r="O11484" s="4" t="s">
        <v>6</v>
      </c>
      <c r="P11484" s="4" t="s">
        <v>6</v>
      </c>
      <c r="Q11484" s="4" t="s">
        <v>6</v>
      </c>
      <c r="R11484" s="4" t="s">
        <v>6</v>
      </c>
      <c r="S11484" s="4" t="s">
        <v>6</v>
      </c>
      <c r="T11484" s="4" t="s">
        <v>6</v>
      </c>
      <c r="U11484" s="4" t="s">
        <v>6</v>
      </c>
    </row>
    <row r="11485" spans="1:6">
      <c r="A11485" t="n">
        <v>88167</v>
      </c>
      <c r="B11485" s="36" t="n">
        <v>36</v>
      </c>
      <c r="C11485" s="7" t="n">
        <v>8</v>
      </c>
      <c r="D11485" s="7" t="n">
        <v>6</v>
      </c>
      <c r="E11485" s="7" t="n">
        <v>0</v>
      </c>
      <c r="F11485" s="7" t="s">
        <v>162</v>
      </c>
      <c r="G11485" s="7" t="s">
        <v>163</v>
      </c>
      <c r="H11485" s="7" t="s">
        <v>164</v>
      </c>
      <c r="I11485" s="7" t="s">
        <v>12</v>
      </c>
      <c r="J11485" s="7" t="s">
        <v>12</v>
      </c>
      <c r="K11485" s="7" t="s">
        <v>12</v>
      </c>
      <c r="L11485" s="7" t="s">
        <v>12</v>
      </c>
      <c r="M11485" s="7" t="s">
        <v>12</v>
      </c>
      <c r="N11485" s="7" t="s">
        <v>12</v>
      </c>
      <c r="O11485" s="7" t="s">
        <v>12</v>
      </c>
      <c r="P11485" s="7" t="s">
        <v>12</v>
      </c>
      <c r="Q11485" s="7" t="s">
        <v>12</v>
      </c>
      <c r="R11485" s="7" t="s">
        <v>12</v>
      </c>
      <c r="S11485" s="7" t="s">
        <v>12</v>
      </c>
      <c r="T11485" s="7" t="s">
        <v>12</v>
      </c>
      <c r="U11485" s="7" t="s">
        <v>12</v>
      </c>
    </row>
    <row r="11486" spans="1:6">
      <c r="A11486" t="s">
        <v>4</v>
      </c>
      <c r="B11486" s="4" t="s">
        <v>5</v>
      </c>
      <c r="C11486" s="4" t="s">
        <v>10</v>
      </c>
      <c r="D11486" s="4" t="s">
        <v>9</v>
      </c>
    </row>
    <row r="11487" spans="1:6">
      <c r="A11487" t="n">
        <v>88241</v>
      </c>
      <c r="B11487" s="35" t="n">
        <v>44</v>
      </c>
      <c r="C11487" s="7" t="n">
        <v>6513</v>
      </c>
      <c r="D11487" s="7" t="n">
        <v>1</v>
      </c>
    </row>
    <row r="11488" spans="1:6">
      <c r="A11488" t="s">
        <v>4</v>
      </c>
      <c r="B11488" s="4" t="s">
        <v>5</v>
      </c>
      <c r="C11488" s="4" t="s">
        <v>10</v>
      </c>
      <c r="D11488" s="4" t="s">
        <v>9</v>
      </c>
    </row>
    <row r="11489" spans="1:21">
      <c r="A11489" t="n">
        <v>88248</v>
      </c>
      <c r="B11489" s="38" t="n">
        <v>43</v>
      </c>
      <c r="C11489" s="7" t="n">
        <v>6513</v>
      </c>
      <c r="D11489" s="7" t="n">
        <v>32</v>
      </c>
    </row>
    <row r="11490" spans="1:21">
      <c r="A11490" t="s">
        <v>4</v>
      </c>
      <c r="B11490" s="4" t="s">
        <v>5</v>
      </c>
      <c r="C11490" s="4" t="s">
        <v>10</v>
      </c>
      <c r="D11490" s="4" t="s">
        <v>9</v>
      </c>
    </row>
    <row r="11491" spans="1:21">
      <c r="A11491" t="n">
        <v>88255</v>
      </c>
      <c r="B11491" s="38" t="n">
        <v>43</v>
      </c>
      <c r="C11491" s="7" t="n">
        <v>6513</v>
      </c>
      <c r="D11491" s="7" t="n">
        <v>1048576</v>
      </c>
    </row>
    <row r="11492" spans="1:21">
      <c r="A11492" t="s">
        <v>4</v>
      </c>
      <c r="B11492" s="4" t="s">
        <v>5</v>
      </c>
      <c r="C11492" s="4" t="s">
        <v>10</v>
      </c>
      <c r="D11492" s="4" t="s">
        <v>24</v>
      </c>
      <c r="E11492" s="4" t="s">
        <v>24</v>
      </c>
      <c r="F11492" s="4" t="s">
        <v>24</v>
      </c>
      <c r="G11492" s="4" t="s">
        <v>10</v>
      </c>
      <c r="H11492" s="4" t="s">
        <v>10</v>
      </c>
    </row>
    <row r="11493" spans="1:21">
      <c r="A11493" t="n">
        <v>88262</v>
      </c>
      <c r="B11493" s="44" t="n">
        <v>60</v>
      </c>
      <c r="C11493" s="7" t="n">
        <v>6513</v>
      </c>
      <c r="D11493" s="7" t="n">
        <v>0</v>
      </c>
      <c r="E11493" s="7" t="n">
        <v>0</v>
      </c>
      <c r="F11493" s="7" t="n">
        <v>0</v>
      </c>
      <c r="G11493" s="7" t="n">
        <v>0</v>
      </c>
      <c r="H11493" s="7" t="n">
        <v>1</v>
      </c>
    </row>
    <row r="11494" spans="1:21">
      <c r="A11494" t="s">
        <v>4</v>
      </c>
      <c r="B11494" s="4" t="s">
        <v>5</v>
      </c>
      <c r="C11494" s="4" t="s">
        <v>10</v>
      </c>
      <c r="D11494" s="4" t="s">
        <v>24</v>
      </c>
      <c r="E11494" s="4" t="s">
        <v>24</v>
      </c>
      <c r="F11494" s="4" t="s">
        <v>24</v>
      </c>
      <c r="G11494" s="4" t="s">
        <v>10</v>
      </c>
      <c r="H11494" s="4" t="s">
        <v>10</v>
      </c>
    </row>
    <row r="11495" spans="1:21">
      <c r="A11495" t="n">
        <v>88281</v>
      </c>
      <c r="B11495" s="44" t="n">
        <v>60</v>
      </c>
      <c r="C11495" s="7" t="n">
        <v>6513</v>
      </c>
      <c r="D11495" s="7" t="n">
        <v>0</v>
      </c>
      <c r="E11495" s="7" t="n">
        <v>0</v>
      </c>
      <c r="F11495" s="7" t="n">
        <v>0</v>
      </c>
      <c r="G11495" s="7" t="n">
        <v>0</v>
      </c>
      <c r="H11495" s="7" t="n">
        <v>0</v>
      </c>
    </row>
    <row r="11496" spans="1:21">
      <c r="A11496" t="s">
        <v>4</v>
      </c>
      <c r="B11496" s="4" t="s">
        <v>5</v>
      </c>
      <c r="C11496" s="4" t="s">
        <v>10</v>
      </c>
      <c r="D11496" s="4" t="s">
        <v>10</v>
      </c>
      <c r="E11496" s="4" t="s">
        <v>10</v>
      </c>
    </row>
    <row r="11497" spans="1:21">
      <c r="A11497" t="n">
        <v>88300</v>
      </c>
      <c r="B11497" s="45" t="n">
        <v>61</v>
      </c>
      <c r="C11497" s="7" t="n">
        <v>6513</v>
      </c>
      <c r="D11497" s="7" t="n">
        <v>65533</v>
      </c>
      <c r="E11497" s="7" t="n">
        <v>0</v>
      </c>
    </row>
    <row r="11498" spans="1:21">
      <c r="A11498" t="s">
        <v>4</v>
      </c>
      <c r="B11498" s="4" t="s">
        <v>5</v>
      </c>
      <c r="C11498" s="4" t="s">
        <v>10</v>
      </c>
      <c r="D11498" s="4" t="s">
        <v>9</v>
      </c>
    </row>
    <row r="11499" spans="1:21">
      <c r="A11499" t="n">
        <v>88307</v>
      </c>
      <c r="B11499" s="38" t="n">
        <v>43</v>
      </c>
      <c r="C11499" s="7" t="n">
        <v>6</v>
      </c>
      <c r="D11499" s="7" t="n">
        <v>1048576</v>
      </c>
    </row>
    <row r="11500" spans="1:21">
      <c r="A11500" t="s">
        <v>4</v>
      </c>
      <c r="B11500" s="4" t="s">
        <v>5</v>
      </c>
      <c r="C11500" s="4" t="s">
        <v>13</v>
      </c>
      <c r="D11500" s="4" t="s">
        <v>10</v>
      </c>
      <c r="E11500" s="4" t="s">
        <v>10</v>
      </c>
      <c r="F11500" s="4" t="s">
        <v>6</v>
      </c>
      <c r="G11500" s="4" t="s">
        <v>6</v>
      </c>
    </row>
    <row r="11501" spans="1:21">
      <c r="A11501" t="n">
        <v>88314</v>
      </c>
      <c r="B11501" s="67" t="n">
        <v>128</v>
      </c>
      <c r="C11501" s="7" t="n">
        <v>0</v>
      </c>
      <c r="D11501" s="7" t="n">
        <v>6</v>
      </c>
      <c r="E11501" s="7" t="n">
        <v>6513</v>
      </c>
      <c r="F11501" s="7" t="s">
        <v>12</v>
      </c>
      <c r="G11501" s="7" t="s">
        <v>165</v>
      </c>
    </row>
    <row r="11502" spans="1:21">
      <c r="A11502" t="s">
        <v>4</v>
      </c>
      <c r="B11502" s="4" t="s">
        <v>5</v>
      </c>
      <c r="C11502" s="4" t="s">
        <v>10</v>
      </c>
      <c r="D11502" s="4" t="s">
        <v>13</v>
      </c>
      <c r="E11502" s="4" t="s">
        <v>13</v>
      </c>
      <c r="F11502" s="4" t="s">
        <v>6</v>
      </c>
    </row>
    <row r="11503" spans="1:21">
      <c r="A11503" t="n">
        <v>88335</v>
      </c>
      <c r="B11503" s="27" t="n">
        <v>47</v>
      </c>
      <c r="C11503" s="7" t="n">
        <v>6</v>
      </c>
      <c r="D11503" s="7" t="n">
        <v>0</v>
      </c>
      <c r="E11503" s="7" t="n">
        <v>0</v>
      </c>
      <c r="F11503" s="7" t="s">
        <v>162</v>
      </c>
    </row>
    <row r="11504" spans="1:21">
      <c r="A11504" t="s">
        <v>4</v>
      </c>
      <c r="B11504" s="4" t="s">
        <v>5</v>
      </c>
      <c r="C11504" s="4" t="s">
        <v>10</v>
      </c>
      <c r="D11504" s="4" t="s">
        <v>13</v>
      </c>
      <c r="E11504" s="4" t="s">
        <v>13</v>
      </c>
      <c r="F11504" s="4" t="s">
        <v>6</v>
      </c>
    </row>
    <row r="11505" spans="1:8">
      <c r="A11505" t="n">
        <v>88359</v>
      </c>
      <c r="B11505" s="27" t="n">
        <v>47</v>
      </c>
      <c r="C11505" s="7" t="n">
        <v>6513</v>
      </c>
      <c r="D11505" s="7" t="n">
        <v>0</v>
      </c>
      <c r="E11505" s="7" t="n">
        <v>0</v>
      </c>
      <c r="F11505" s="7" t="s">
        <v>54</v>
      </c>
    </row>
    <row r="11506" spans="1:8">
      <c r="A11506" t="s">
        <v>4</v>
      </c>
      <c r="B11506" s="4" t="s">
        <v>5</v>
      </c>
      <c r="C11506" s="4" t="s">
        <v>13</v>
      </c>
      <c r="D11506" s="4" t="s">
        <v>10</v>
      </c>
      <c r="E11506" s="4" t="s">
        <v>13</v>
      </c>
      <c r="F11506" s="4" t="s">
        <v>23</v>
      </c>
    </row>
    <row r="11507" spans="1:8">
      <c r="A11507" t="n">
        <v>88372</v>
      </c>
      <c r="B11507" s="11" t="n">
        <v>5</v>
      </c>
      <c r="C11507" s="7" t="n">
        <v>30</v>
      </c>
      <c r="D11507" s="7" t="n">
        <v>10</v>
      </c>
      <c r="E11507" s="7" t="n">
        <v>1</v>
      </c>
      <c r="F11507" s="12" t="n">
        <f t="normal" ca="1">A11513</f>
        <v>0</v>
      </c>
    </row>
    <row r="11508" spans="1:8">
      <c r="A11508" t="s">
        <v>4</v>
      </c>
      <c r="B11508" s="4" t="s">
        <v>5</v>
      </c>
      <c r="C11508" s="4" t="s">
        <v>13</v>
      </c>
      <c r="D11508" s="4" t="s">
        <v>10</v>
      </c>
      <c r="E11508" s="4" t="s">
        <v>13</v>
      </c>
      <c r="F11508" s="4" t="s">
        <v>6</v>
      </c>
      <c r="G11508" s="4" t="s">
        <v>6</v>
      </c>
      <c r="H11508" s="4" t="s">
        <v>6</v>
      </c>
      <c r="I11508" s="4" t="s">
        <v>6</v>
      </c>
      <c r="J11508" s="4" t="s">
        <v>6</v>
      </c>
      <c r="K11508" s="4" t="s">
        <v>6</v>
      </c>
      <c r="L11508" s="4" t="s">
        <v>6</v>
      </c>
      <c r="M11508" s="4" t="s">
        <v>6</v>
      </c>
      <c r="N11508" s="4" t="s">
        <v>6</v>
      </c>
      <c r="O11508" s="4" t="s">
        <v>6</v>
      </c>
      <c r="P11508" s="4" t="s">
        <v>6</v>
      </c>
      <c r="Q11508" s="4" t="s">
        <v>6</v>
      </c>
      <c r="R11508" s="4" t="s">
        <v>6</v>
      </c>
      <c r="S11508" s="4" t="s">
        <v>6</v>
      </c>
      <c r="T11508" s="4" t="s">
        <v>6</v>
      </c>
      <c r="U11508" s="4" t="s">
        <v>6</v>
      </c>
    </row>
    <row r="11509" spans="1:8">
      <c r="A11509" t="n">
        <v>88381</v>
      </c>
      <c r="B11509" s="36" t="n">
        <v>36</v>
      </c>
      <c r="C11509" s="7" t="n">
        <v>8</v>
      </c>
      <c r="D11509" s="7" t="n">
        <v>16</v>
      </c>
      <c r="E11509" s="7" t="n">
        <v>0</v>
      </c>
      <c r="F11509" s="7" t="s">
        <v>215</v>
      </c>
      <c r="G11509" s="7" t="s">
        <v>12</v>
      </c>
      <c r="H11509" s="7" t="s">
        <v>12</v>
      </c>
      <c r="I11509" s="7" t="s">
        <v>12</v>
      </c>
      <c r="J11509" s="7" t="s">
        <v>12</v>
      </c>
      <c r="K11509" s="7" t="s">
        <v>12</v>
      </c>
      <c r="L11509" s="7" t="s">
        <v>12</v>
      </c>
      <c r="M11509" s="7" t="s">
        <v>12</v>
      </c>
      <c r="N11509" s="7" t="s">
        <v>12</v>
      </c>
      <c r="O11509" s="7" t="s">
        <v>12</v>
      </c>
      <c r="P11509" s="7" t="s">
        <v>12</v>
      </c>
      <c r="Q11509" s="7" t="s">
        <v>12</v>
      </c>
      <c r="R11509" s="7" t="s">
        <v>12</v>
      </c>
      <c r="S11509" s="7" t="s">
        <v>12</v>
      </c>
      <c r="T11509" s="7" t="s">
        <v>12</v>
      </c>
      <c r="U11509" s="7" t="s">
        <v>12</v>
      </c>
    </row>
    <row r="11510" spans="1:8">
      <c r="A11510" t="s">
        <v>4</v>
      </c>
      <c r="B11510" s="4" t="s">
        <v>5</v>
      </c>
      <c r="C11510" s="4" t="s">
        <v>23</v>
      </c>
    </row>
    <row r="11511" spans="1:8">
      <c r="A11511" t="n">
        <v>88420</v>
      </c>
      <c r="B11511" s="14" t="n">
        <v>3</v>
      </c>
      <c r="C11511" s="12" t="n">
        <f t="normal" ca="1">A11523</f>
        <v>0</v>
      </c>
    </row>
    <row r="11512" spans="1:8">
      <c r="A11512" t="s">
        <v>4</v>
      </c>
      <c r="B11512" s="4" t="s">
        <v>5</v>
      </c>
      <c r="C11512" s="4" t="s">
        <v>13</v>
      </c>
      <c r="D11512" s="4" t="s">
        <v>10</v>
      </c>
      <c r="E11512" s="4" t="s">
        <v>13</v>
      </c>
      <c r="F11512" s="4" t="s">
        <v>23</v>
      </c>
    </row>
    <row r="11513" spans="1:8">
      <c r="A11513" t="n">
        <v>88425</v>
      </c>
      <c r="B11513" s="11" t="n">
        <v>5</v>
      </c>
      <c r="C11513" s="7" t="n">
        <v>30</v>
      </c>
      <c r="D11513" s="7" t="n">
        <v>11</v>
      </c>
      <c r="E11513" s="7" t="n">
        <v>1</v>
      </c>
      <c r="F11513" s="12" t="n">
        <f t="normal" ca="1">A11519</f>
        <v>0</v>
      </c>
    </row>
    <row r="11514" spans="1:8">
      <c r="A11514" t="s">
        <v>4</v>
      </c>
      <c r="B11514" s="4" t="s">
        <v>5</v>
      </c>
      <c r="C11514" s="4" t="s">
        <v>13</v>
      </c>
      <c r="D11514" s="4" t="s">
        <v>10</v>
      </c>
      <c r="E11514" s="4" t="s">
        <v>13</v>
      </c>
      <c r="F11514" s="4" t="s">
        <v>6</v>
      </c>
      <c r="G11514" s="4" t="s">
        <v>6</v>
      </c>
      <c r="H11514" s="4" t="s">
        <v>6</v>
      </c>
      <c r="I11514" s="4" t="s">
        <v>6</v>
      </c>
      <c r="J11514" s="4" t="s">
        <v>6</v>
      </c>
      <c r="K11514" s="4" t="s">
        <v>6</v>
      </c>
      <c r="L11514" s="4" t="s">
        <v>6</v>
      </c>
      <c r="M11514" s="4" t="s">
        <v>6</v>
      </c>
      <c r="N11514" s="4" t="s">
        <v>6</v>
      </c>
      <c r="O11514" s="4" t="s">
        <v>6</v>
      </c>
      <c r="P11514" s="4" t="s">
        <v>6</v>
      </c>
      <c r="Q11514" s="4" t="s">
        <v>6</v>
      </c>
      <c r="R11514" s="4" t="s">
        <v>6</v>
      </c>
      <c r="S11514" s="4" t="s">
        <v>6</v>
      </c>
      <c r="T11514" s="4" t="s">
        <v>6</v>
      </c>
      <c r="U11514" s="4" t="s">
        <v>6</v>
      </c>
    </row>
    <row r="11515" spans="1:8">
      <c r="A11515" t="n">
        <v>88434</v>
      </c>
      <c r="B11515" s="36" t="n">
        <v>36</v>
      </c>
      <c r="C11515" s="7" t="n">
        <v>8</v>
      </c>
      <c r="D11515" s="7" t="n">
        <v>15</v>
      </c>
      <c r="E11515" s="7" t="n">
        <v>0</v>
      </c>
      <c r="F11515" s="7" t="s">
        <v>215</v>
      </c>
      <c r="G11515" s="7" t="s">
        <v>12</v>
      </c>
      <c r="H11515" s="7" t="s">
        <v>12</v>
      </c>
      <c r="I11515" s="7" t="s">
        <v>12</v>
      </c>
      <c r="J11515" s="7" t="s">
        <v>12</v>
      </c>
      <c r="K11515" s="7" t="s">
        <v>12</v>
      </c>
      <c r="L11515" s="7" t="s">
        <v>12</v>
      </c>
      <c r="M11515" s="7" t="s">
        <v>12</v>
      </c>
      <c r="N11515" s="7" t="s">
        <v>12</v>
      </c>
      <c r="O11515" s="7" t="s">
        <v>12</v>
      </c>
      <c r="P11515" s="7" t="s">
        <v>12</v>
      </c>
      <c r="Q11515" s="7" t="s">
        <v>12</v>
      </c>
      <c r="R11515" s="7" t="s">
        <v>12</v>
      </c>
      <c r="S11515" s="7" t="s">
        <v>12</v>
      </c>
      <c r="T11515" s="7" t="s">
        <v>12</v>
      </c>
      <c r="U11515" s="7" t="s">
        <v>12</v>
      </c>
    </row>
    <row r="11516" spans="1:8">
      <c r="A11516" t="s">
        <v>4</v>
      </c>
      <c r="B11516" s="4" t="s">
        <v>5</v>
      </c>
      <c r="C11516" s="4" t="s">
        <v>23</v>
      </c>
    </row>
    <row r="11517" spans="1:8">
      <c r="A11517" t="n">
        <v>88473</v>
      </c>
      <c r="B11517" s="14" t="n">
        <v>3</v>
      </c>
      <c r="C11517" s="12" t="n">
        <f t="normal" ca="1">A11523</f>
        <v>0</v>
      </c>
    </row>
    <row r="11518" spans="1:8">
      <c r="A11518" t="s">
        <v>4</v>
      </c>
      <c r="B11518" s="4" t="s">
        <v>5</v>
      </c>
      <c r="C11518" s="4" t="s">
        <v>13</v>
      </c>
      <c r="D11518" s="4" t="s">
        <v>10</v>
      </c>
      <c r="E11518" s="4" t="s">
        <v>13</v>
      </c>
      <c r="F11518" s="4" t="s">
        <v>23</v>
      </c>
    </row>
    <row r="11519" spans="1:8">
      <c r="A11519" t="n">
        <v>88478</v>
      </c>
      <c r="B11519" s="11" t="n">
        <v>5</v>
      </c>
      <c r="C11519" s="7" t="n">
        <v>30</v>
      </c>
      <c r="D11519" s="7" t="n">
        <v>12</v>
      </c>
      <c r="E11519" s="7" t="n">
        <v>1</v>
      </c>
      <c r="F11519" s="12" t="n">
        <f t="normal" ca="1">A11523</f>
        <v>0</v>
      </c>
    </row>
    <row r="11520" spans="1:8">
      <c r="A11520" t="s">
        <v>4</v>
      </c>
      <c r="B11520" s="4" t="s">
        <v>5</v>
      </c>
      <c r="C11520" s="4" t="s">
        <v>13</v>
      </c>
      <c r="D11520" s="4" t="s">
        <v>10</v>
      </c>
      <c r="E11520" s="4" t="s">
        <v>13</v>
      </c>
      <c r="F11520" s="4" t="s">
        <v>6</v>
      </c>
      <c r="G11520" s="4" t="s">
        <v>6</v>
      </c>
      <c r="H11520" s="4" t="s">
        <v>6</v>
      </c>
      <c r="I11520" s="4" t="s">
        <v>6</v>
      </c>
      <c r="J11520" s="4" t="s">
        <v>6</v>
      </c>
      <c r="K11520" s="4" t="s">
        <v>6</v>
      </c>
      <c r="L11520" s="4" t="s">
        <v>6</v>
      </c>
      <c r="M11520" s="4" t="s">
        <v>6</v>
      </c>
      <c r="N11520" s="4" t="s">
        <v>6</v>
      </c>
      <c r="O11520" s="4" t="s">
        <v>6</v>
      </c>
      <c r="P11520" s="4" t="s">
        <v>6</v>
      </c>
      <c r="Q11520" s="4" t="s">
        <v>6</v>
      </c>
      <c r="R11520" s="4" t="s">
        <v>6</v>
      </c>
      <c r="S11520" s="4" t="s">
        <v>6</v>
      </c>
      <c r="T11520" s="4" t="s">
        <v>6</v>
      </c>
      <c r="U11520" s="4" t="s">
        <v>6</v>
      </c>
    </row>
    <row r="11521" spans="1:21">
      <c r="A11521" t="n">
        <v>88487</v>
      </c>
      <c r="B11521" s="36" t="n">
        <v>36</v>
      </c>
      <c r="C11521" s="7" t="n">
        <v>8</v>
      </c>
      <c r="D11521" s="7" t="n">
        <v>14</v>
      </c>
      <c r="E11521" s="7" t="n">
        <v>0</v>
      </c>
      <c r="F11521" s="7" t="s">
        <v>215</v>
      </c>
      <c r="G11521" s="7" t="s">
        <v>12</v>
      </c>
      <c r="H11521" s="7" t="s">
        <v>12</v>
      </c>
      <c r="I11521" s="7" t="s">
        <v>12</v>
      </c>
      <c r="J11521" s="7" t="s">
        <v>12</v>
      </c>
      <c r="K11521" s="7" t="s">
        <v>12</v>
      </c>
      <c r="L11521" s="7" t="s">
        <v>12</v>
      </c>
      <c r="M11521" s="7" t="s">
        <v>12</v>
      </c>
      <c r="N11521" s="7" t="s">
        <v>12</v>
      </c>
      <c r="O11521" s="7" t="s">
        <v>12</v>
      </c>
      <c r="P11521" s="7" t="s">
        <v>12</v>
      </c>
      <c r="Q11521" s="7" t="s">
        <v>12</v>
      </c>
      <c r="R11521" s="7" t="s">
        <v>12</v>
      </c>
      <c r="S11521" s="7" t="s">
        <v>12</v>
      </c>
      <c r="T11521" s="7" t="s">
        <v>12</v>
      </c>
      <c r="U11521" s="7" t="s">
        <v>12</v>
      </c>
    </row>
    <row r="11522" spans="1:21">
      <c r="A11522" t="s">
        <v>4</v>
      </c>
      <c r="B11522" s="4" t="s">
        <v>5</v>
      </c>
      <c r="C11522" s="4" t="s">
        <v>13</v>
      </c>
      <c r="D11522" s="4" t="s">
        <v>10</v>
      </c>
      <c r="E11522" s="4" t="s">
        <v>13</v>
      </c>
      <c r="F11522" s="4" t="s">
        <v>6</v>
      </c>
      <c r="G11522" s="4" t="s">
        <v>6</v>
      </c>
      <c r="H11522" s="4" t="s">
        <v>6</v>
      </c>
      <c r="I11522" s="4" t="s">
        <v>6</v>
      </c>
      <c r="J11522" s="4" t="s">
        <v>6</v>
      </c>
      <c r="K11522" s="4" t="s">
        <v>6</v>
      </c>
      <c r="L11522" s="4" t="s">
        <v>6</v>
      </c>
      <c r="M11522" s="4" t="s">
        <v>6</v>
      </c>
      <c r="N11522" s="4" t="s">
        <v>6</v>
      </c>
      <c r="O11522" s="4" t="s">
        <v>6</v>
      </c>
      <c r="P11522" s="4" t="s">
        <v>6</v>
      </c>
      <c r="Q11522" s="4" t="s">
        <v>6</v>
      </c>
      <c r="R11522" s="4" t="s">
        <v>6</v>
      </c>
      <c r="S11522" s="4" t="s">
        <v>6</v>
      </c>
      <c r="T11522" s="4" t="s">
        <v>6</v>
      </c>
      <c r="U11522" s="4" t="s">
        <v>6</v>
      </c>
    </row>
    <row r="11523" spans="1:21">
      <c r="A11523" t="n">
        <v>88526</v>
      </c>
      <c r="B11523" s="36" t="n">
        <v>36</v>
      </c>
      <c r="C11523" s="7" t="n">
        <v>8</v>
      </c>
      <c r="D11523" s="7" t="n">
        <v>3</v>
      </c>
      <c r="E11523" s="7" t="n">
        <v>0</v>
      </c>
      <c r="F11523" s="7" t="s">
        <v>445</v>
      </c>
      <c r="G11523" s="7" t="s">
        <v>72</v>
      </c>
      <c r="H11523" s="7" t="s">
        <v>12</v>
      </c>
      <c r="I11523" s="7" t="s">
        <v>12</v>
      </c>
      <c r="J11523" s="7" t="s">
        <v>12</v>
      </c>
      <c r="K11523" s="7" t="s">
        <v>12</v>
      </c>
      <c r="L11523" s="7" t="s">
        <v>12</v>
      </c>
      <c r="M11523" s="7" t="s">
        <v>12</v>
      </c>
      <c r="N11523" s="7" t="s">
        <v>12</v>
      </c>
      <c r="O11523" s="7" t="s">
        <v>12</v>
      </c>
      <c r="P11523" s="7" t="s">
        <v>12</v>
      </c>
      <c r="Q11523" s="7" t="s">
        <v>12</v>
      </c>
      <c r="R11523" s="7" t="s">
        <v>12</v>
      </c>
      <c r="S11523" s="7" t="s">
        <v>12</v>
      </c>
      <c r="T11523" s="7" t="s">
        <v>12</v>
      </c>
      <c r="U11523" s="7" t="s">
        <v>12</v>
      </c>
    </row>
    <row r="11524" spans="1:21">
      <c r="A11524" t="s">
        <v>4</v>
      </c>
      <c r="B11524" s="4" t="s">
        <v>5</v>
      </c>
      <c r="C11524" s="4" t="s">
        <v>13</v>
      </c>
      <c r="D11524" s="4" t="s">
        <v>10</v>
      </c>
      <c r="E11524" s="4" t="s">
        <v>13</v>
      </c>
      <c r="F11524" s="4" t="s">
        <v>6</v>
      </c>
      <c r="G11524" s="4" t="s">
        <v>6</v>
      </c>
      <c r="H11524" s="4" t="s">
        <v>6</v>
      </c>
      <c r="I11524" s="4" t="s">
        <v>6</v>
      </c>
      <c r="J11524" s="4" t="s">
        <v>6</v>
      </c>
      <c r="K11524" s="4" t="s">
        <v>6</v>
      </c>
      <c r="L11524" s="4" t="s">
        <v>6</v>
      </c>
      <c r="M11524" s="4" t="s">
        <v>6</v>
      </c>
      <c r="N11524" s="4" t="s">
        <v>6</v>
      </c>
      <c r="O11524" s="4" t="s">
        <v>6</v>
      </c>
      <c r="P11524" s="4" t="s">
        <v>6</v>
      </c>
      <c r="Q11524" s="4" t="s">
        <v>6</v>
      </c>
      <c r="R11524" s="4" t="s">
        <v>6</v>
      </c>
      <c r="S11524" s="4" t="s">
        <v>6</v>
      </c>
      <c r="T11524" s="4" t="s">
        <v>6</v>
      </c>
      <c r="U11524" s="4" t="s">
        <v>6</v>
      </c>
    </row>
    <row r="11525" spans="1:21">
      <c r="A11525" t="n">
        <v>88584</v>
      </c>
      <c r="B11525" s="36" t="n">
        <v>36</v>
      </c>
      <c r="C11525" s="7" t="n">
        <v>8</v>
      </c>
      <c r="D11525" s="7" t="n">
        <v>5</v>
      </c>
      <c r="E11525" s="7" t="n">
        <v>0</v>
      </c>
      <c r="F11525" s="7" t="s">
        <v>445</v>
      </c>
      <c r="G11525" s="7" t="s">
        <v>72</v>
      </c>
      <c r="H11525" s="7" t="s">
        <v>12</v>
      </c>
      <c r="I11525" s="7" t="s">
        <v>12</v>
      </c>
      <c r="J11525" s="7" t="s">
        <v>12</v>
      </c>
      <c r="K11525" s="7" t="s">
        <v>12</v>
      </c>
      <c r="L11525" s="7" t="s">
        <v>12</v>
      </c>
      <c r="M11525" s="7" t="s">
        <v>12</v>
      </c>
      <c r="N11525" s="7" t="s">
        <v>12</v>
      </c>
      <c r="O11525" s="7" t="s">
        <v>12</v>
      </c>
      <c r="P11525" s="7" t="s">
        <v>12</v>
      </c>
      <c r="Q11525" s="7" t="s">
        <v>12</v>
      </c>
      <c r="R11525" s="7" t="s">
        <v>12</v>
      </c>
      <c r="S11525" s="7" t="s">
        <v>12</v>
      </c>
      <c r="T11525" s="7" t="s">
        <v>12</v>
      </c>
      <c r="U11525" s="7" t="s">
        <v>12</v>
      </c>
    </row>
    <row r="11526" spans="1:21">
      <c r="A11526" t="s">
        <v>4</v>
      </c>
      <c r="B11526" s="4" t="s">
        <v>5</v>
      </c>
      <c r="C11526" s="4" t="s">
        <v>13</v>
      </c>
      <c r="D11526" s="4" t="s">
        <v>10</v>
      </c>
      <c r="E11526" s="4" t="s">
        <v>13</v>
      </c>
      <c r="F11526" s="4" t="s">
        <v>23</v>
      </c>
    </row>
    <row r="11527" spans="1:21">
      <c r="A11527" t="n">
        <v>88642</v>
      </c>
      <c r="B11527" s="11" t="n">
        <v>5</v>
      </c>
      <c r="C11527" s="7" t="n">
        <v>30</v>
      </c>
      <c r="D11527" s="7" t="n">
        <v>8</v>
      </c>
      <c r="E11527" s="7" t="n">
        <v>1</v>
      </c>
      <c r="F11527" s="12" t="n">
        <f t="normal" ca="1">A11533</f>
        <v>0</v>
      </c>
    </row>
    <row r="11528" spans="1:21">
      <c r="A11528" t="s">
        <v>4</v>
      </c>
      <c r="B11528" s="4" t="s">
        <v>5</v>
      </c>
      <c r="C11528" s="4" t="s">
        <v>13</v>
      </c>
      <c r="D11528" s="4" t="s">
        <v>10</v>
      </c>
      <c r="E11528" s="4" t="s">
        <v>13</v>
      </c>
      <c r="F11528" s="4" t="s">
        <v>6</v>
      </c>
      <c r="G11528" s="4" t="s">
        <v>6</v>
      </c>
      <c r="H11528" s="4" t="s">
        <v>6</v>
      </c>
      <c r="I11528" s="4" t="s">
        <v>6</v>
      </c>
      <c r="J11528" s="4" t="s">
        <v>6</v>
      </c>
      <c r="K11528" s="4" t="s">
        <v>6</v>
      </c>
      <c r="L11528" s="4" t="s">
        <v>6</v>
      </c>
      <c r="M11528" s="4" t="s">
        <v>6</v>
      </c>
      <c r="N11528" s="4" t="s">
        <v>6</v>
      </c>
      <c r="O11528" s="4" t="s">
        <v>6</v>
      </c>
      <c r="P11528" s="4" t="s">
        <v>6</v>
      </c>
      <c r="Q11528" s="4" t="s">
        <v>6</v>
      </c>
      <c r="R11528" s="4" t="s">
        <v>6</v>
      </c>
      <c r="S11528" s="4" t="s">
        <v>6</v>
      </c>
      <c r="T11528" s="4" t="s">
        <v>6</v>
      </c>
      <c r="U11528" s="4" t="s">
        <v>6</v>
      </c>
    </row>
    <row r="11529" spans="1:21">
      <c r="A11529" t="n">
        <v>88651</v>
      </c>
      <c r="B11529" s="36" t="n">
        <v>36</v>
      </c>
      <c r="C11529" s="7" t="n">
        <v>8</v>
      </c>
      <c r="D11529" s="7" t="n">
        <v>9</v>
      </c>
      <c r="E11529" s="7" t="n">
        <v>0</v>
      </c>
      <c r="F11529" s="7" t="s">
        <v>712</v>
      </c>
      <c r="G11529" s="7" t="s">
        <v>713</v>
      </c>
      <c r="H11529" s="7" t="s">
        <v>12</v>
      </c>
      <c r="I11529" s="7" t="s">
        <v>12</v>
      </c>
      <c r="J11529" s="7" t="s">
        <v>12</v>
      </c>
      <c r="K11529" s="7" t="s">
        <v>12</v>
      </c>
      <c r="L11529" s="7" t="s">
        <v>12</v>
      </c>
      <c r="M11529" s="7" t="s">
        <v>12</v>
      </c>
      <c r="N11529" s="7" t="s">
        <v>12</v>
      </c>
      <c r="O11529" s="7" t="s">
        <v>12</v>
      </c>
      <c r="P11529" s="7" t="s">
        <v>12</v>
      </c>
      <c r="Q11529" s="7" t="s">
        <v>12</v>
      </c>
      <c r="R11529" s="7" t="s">
        <v>12</v>
      </c>
      <c r="S11529" s="7" t="s">
        <v>12</v>
      </c>
      <c r="T11529" s="7" t="s">
        <v>12</v>
      </c>
      <c r="U11529" s="7" t="s">
        <v>12</v>
      </c>
    </row>
    <row r="11530" spans="1:21">
      <c r="A11530" t="s">
        <v>4</v>
      </c>
      <c r="B11530" s="4" t="s">
        <v>5</v>
      </c>
      <c r="C11530" s="4" t="s">
        <v>13</v>
      </c>
      <c r="D11530" s="4" t="s">
        <v>10</v>
      </c>
      <c r="E11530" s="4" t="s">
        <v>13</v>
      </c>
      <c r="F11530" s="4" t="s">
        <v>6</v>
      </c>
      <c r="G11530" s="4" t="s">
        <v>6</v>
      </c>
      <c r="H11530" s="4" t="s">
        <v>6</v>
      </c>
      <c r="I11530" s="4" t="s">
        <v>6</v>
      </c>
      <c r="J11530" s="4" t="s">
        <v>6</v>
      </c>
      <c r="K11530" s="4" t="s">
        <v>6</v>
      </c>
      <c r="L11530" s="4" t="s">
        <v>6</v>
      </c>
      <c r="M11530" s="4" t="s">
        <v>6</v>
      </c>
      <c r="N11530" s="4" t="s">
        <v>6</v>
      </c>
      <c r="O11530" s="4" t="s">
        <v>6</v>
      </c>
      <c r="P11530" s="4" t="s">
        <v>6</v>
      </c>
      <c r="Q11530" s="4" t="s">
        <v>6</v>
      </c>
      <c r="R11530" s="4" t="s">
        <v>6</v>
      </c>
      <c r="S11530" s="4" t="s">
        <v>6</v>
      </c>
      <c r="T11530" s="4" t="s">
        <v>6</v>
      </c>
      <c r="U11530" s="4" t="s">
        <v>6</v>
      </c>
    </row>
    <row r="11531" spans="1:21">
      <c r="A11531" t="n">
        <v>88690</v>
      </c>
      <c r="B11531" s="36" t="n">
        <v>36</v>
      </c>
      <c r="C11531" s="7" t="n">
        <v>8</v>
      </c>
      <c r="D11531" s="7" t="n">
        <v>7030</v>
      </c>
      <c r="E11531" s="7" t="n">
        <v>0</v>
      </c>
      <c r="F11531" s="7" t="s">
        <v>712</v>
      </c>
      <c r="G11531" s="7" t="s">
        <v>713</v>
      </c>
      <c r="H11531" s="7" t="s">
        <v>12</v>
      </c>
      <c r="I11531" s="7" t="s">
        <v>12</v>
      </c>
      <c r="J11531" s="7" t="s">
        <v>12</v>
      </c>
      <c r="K11531" s="7" t="s">
        <v>12</v>
      </c>
      <c r="L11531" s="7" t="s">
        <v>12</v>
      </c>
      <c r="M11531" s="7" t="s">
        <v>12</v>
      </c>
      <c r="N11531" s="7" t="s">
        <v>12</v>
      </c>
      <c r="O11531" s="7" t="s">
        <v>12</v>
      </c>
      <c r="P11531" s="7" t="s">
        <v>12</v>
      </c>
      <c r="Q11531" s="7" t="s">
        <v>12</v>
      </c>
      <c r="R11531" s="7" t="s">
        <v>12</v>
      </c>
      <c r="S11531" s="7" t="s">
        <v>12</v>
      </c>
      <c r="T11531" s="7" t="s">
        <v>12</v>
      </c>
      <c r="U11531" s="7" t="s">
        <v>12</v>
      </c>
    </row>
    <row r="11532" spans="1:21">
      <c r="A11532" t="s">
        <v>4</v>
      </c>
      <c r="B11532" s="4" t="s">
        <v>5</v>
      </c>
      <c r="C11532" s="4" t="s">
        <v>10</v>
      </c>
      <c r="D11532" s="4" t="s">
        <v>13</v>
      </c>
      <c r="E11532" s="4" t="s">
        <v>13</v>
      </c>
      <c r="F11532" s="4" t="s">
        <v>6</v>
      </c>
    </row>
    <row r="11533" spans="1:21">
      <c r="A11533" t="n">
        <v>88729</v>
      </c>
      <c r="B11533" s="27" t="n">
        <v>47</v>
      </c>
      <c r="C11533" s="7" t="n">
        <v>68</v>
      </c>
      <c r="D11533" s="7" t="n">
        <v>0</v>
      </c>
      <c r="E11533" s="7" t="n">
        <v>0</v>
      </c>
      <c r="F11533" s="7" t="s">
        <v>166</v>
      </c>
    </row>
    <row r="11534" spans="1:21">
      <c r="A11534" t="s">
        <v>4</v>
      </c>
      <c r="B11534" s="4" t="s">
        <v>5</v>
      </c>
      <c r="C11534" s="4" t="s">
        <v>10</v>
      </c>
      <c r="D11534" s="4" t="s">
        <v>13</v>
      </c>
      <c r="E11534" s="4" t="s">
        <v>13</v>
      </c>
      <c r="F11534" s="4" t="s">
        <v>6</v>
      </c>
    </row>
    <row r="11535" spans="1:21">
      <c r="A11535" t="n">
        <v>88748</v>
      </c>
      <c r="B11535" s="27" t="n">
        <v>47</v>
      </c>
      <c r="C11535" s="7" t="n">
        <v>68</v>
      </c>
      <c r="D11535" s="7" t="n">
        <v>0</v>
      </c>
      <c r="E11535" s="7" t="n">
        <v>0</v>
      </c>
      <c r="F11535" s="7" t="s">
        <v>54</v>
      </c>
    </row>
    <row r="11536" spans="1:21">
      <c r="A11536" t="s">
        <v>4</v>
      </c>
      <c r="B11536" s="4" t="s">
        <v>5</v>
      </c>
      <c r="C11536" s="4" t="s">
        <v>10</v>
      </c>
      <c r="D11536" s="4" t="s">
        <v>9</v>
      </c>
    </row>
    <row r="11537" spans="1:21">
      <c r="A11537" t="n">
        <v>88761</v>
      </c>
      <c r="B11537" s="38" t="n">
        <v>43</v>
      </c>
      <c r="C11537" s="7" t="n">
        <v>6513</v>
      </c>
      <c r="D11537" s="7" t="n">
        <v>256</v>
      </c>
    </row>
    <row r="11538" spans="1:21">
      <c r="A11538" t="s">
        <v>4</v>
      </c>
      <c r="B11538" s="4" t="s">
        <v>5</v>
      </c>
      <c r="C11538" s="4" t="s">
        <v>10</v>
      </c>
      <c r="D11538" s="4" t="s">
        <v>13</v>
      </c>
      <c r="E11538" s="4" t="s">
        <v>13</v>
      </c>
      <c r="F11538" s="4" t="s">
        <v>6</v>
      </c>
    </row>
    <row r="11539" spans="1:21">
      <c r="A11539" t="n">
        <v>88768</v>
      </c>
      <c r="B11539" s="19" t="n">
        <v>20</v>
      </c>
      <c r="C11539" s="7" t="n">
        <v>0</v>
      </c>
      <c r="D11539" s="7" t="n">
        <v>3</v>
      </c>
      <c r="E11539" s="7" t="n">
        <v>11</v>
      </c>
      <c r="F11539" s="7" t="s">
        <v>714</v>
      </c>
    </row>
    <row r="11540" spans="1:21">
      <c r="A11540" t="s">
        <v>4</v>
      </c>
      <c r="B11540" s="4" t="s">
        <v>5</v>
      </c>
      <c r="C11540" s="4" t="s">
        <v>10</v>
      </c>
      <c r="D11540" s="4" t="s">
        <v>13</v>
      </c>
      <c r="E11540" s="4" t="s">
        <v>13</v>
      </c>
      <c r="F11540" s="4" t="s">
        <v>6</v>
      </c>
    </row>
    <row r="11541" spans="1:21">
      <c r="A11541" t="n">
        <v>88793</v>
      </c>
      <c r="B11541" s="19" t="n">
        <v>20</v>
      </c>
      <c r="C11541" s="7" t="n">
        <v>6</v>
      </c>
      <c r="D11541" s="7" t="n">
        <v>3</v>
      </c>
      <c r="E11541" s="7" t="n">
        <v>11</v>
      </c>
      <c r="F11541" s="7" t="s">
        <v>714</v>
      </c>
    </row>
    <row r="11542" spans="1:21">
      <c r="A11542" t="s">
        <v>4</v>
      </c>
      <c r="B11542" s="4" t="s">
        <v>5</v>
      </c>
      <c r="C11542" s="4" t="s">
        <v>10</v>
      </c>
      <c r="D11542" s="4" t="s">
        <v>13</v>
      </c>
      <c r="E11542" s="4" t="s">
        <v>13</v>
      </c>
      <c r="F11542" s="4" t="s">
        <v>6</v>
      </c>
    </row>
    <row r="11543" spans="1:21">
      <c r="A11543" t="n">
        <v>88818</v>
      </c>
      <c r="B11543" s="19" t="n">
        <v>20</v>
      </c>
      <c r="C11543" s="7" t="n">
        <v>3</v>
      </c>
      <c r="D11543" s="7" t="n">
        <v>3</v>
      </c>
      <c r="E11543" s="7" t="n">
        <v>11</v>
      </c>
      <c r="F11543" s="7" t="s">
        <v>714</v>
      </c>
    </row>
    <row r="11544" spans="1:21">
      <c r="A11544" t="s">
        <v>4</v>
      </c>
      <c r="B11544" s="4" t="s">
        <v>5</v>
      </c>
      <c r="C11544" s="4" t="s">
        <v>10</v>
      </c>
      <c r="D11544" s="4" t="s">
        <v>13</v>
      </c>
      <c r="E11544" s="4" t="s">
        <v>13</v>
      </c>
      <c r="F11544" s="4" t="s">
        <v>6</v>
      </c>
    </row>
    <row r="11545" spans="1:21">
      <c r="A11545" t="n">
        <v>88843</v>
      </c>
      <c r="B11545" s="19" t="n">
        <v>20</v>
      </c>
      <c r="C11545" s="7" t="n">
        <v>5</v>
      </c>
      <c r="D11545" s="7" t="n">
        <v>3</v>
      </c>
      <c r="E11545" s="7" t="n">
        <v>11</v>
      </c>
      <c r="F11545" s="7" t="s">
        <v>714</v>
      </c>
    </row>
    <row r="11546" spans="1:21">
      <c r="A11546" t="s">
        <v>4</v>
      </c>
      <c r="B11546" s="4" t="s">
        <v>5</v>
      </c>
      <c r="C11546" s="4" t="s">
        <v>10</v>
      </c>
      <c r="D11546" s="4" t="s">
        <v>13</v>
      </c>
      <c r="E11546" s="4" t="s">
        <v>13</v>
      </c>
      <c r="F11546" s="4" t="s">
        <v>6</v>
      </c>
    </row>
    <row r="11547" spans="1:21">
      <c r="A11547" t="n">
        <v>88868</v>
      </c>
      <c r="B11547" s="19" t="n">
        <v>20</v>
      </c>
      <c r="C11547" s="7" t="n">
        <v>7032</v>
      </c>
      <c r="D11547" s="7" t="n">
        <v>3</v>
      </c>
      <c r="E11547" s="7" t="n">
        <v>11</v>
      </c>
      <c r="F11547" s="7" t="s">
        <v>714</v>
      </c>
    </row>
    <row r="11548" spans="1:21">
      <c r="A11548" t="s">
        <v>4</v>
      </c>
      <c r="B11548" s="4" t="s">
        <v>5</v>
      </c>
      <c r="C11548" s="4" t="s">
        <v>10</v>
      </c>
      <c r="D11548" s="4" t="s">
        <v>9</v>
      </c>
    </row>
    <row r="11549" spans="1:21">
      <c r="A11549" t="n">
        <v>88893</v>
      </c>
      <c r="B11549" s="35" t="n">
        <v>44</v>
      </c>
      <c r="C11549" s="7" t="n">
        <v>68</v>
      </c>
      <c r="D11549" s="7" t="n">
        <v>1</v>
      </c>
    </row>
    <row r="11550" spans="1:21">
      <c r="A11550" t="s">
        <v>4</v>
      </c>
      <c r="B11550" s="4" t="s">
        <v>5</v>
      </c>
      <c r="C11550" s="4" t="s">
        <v>10</v>
      </c>
      <c r="D11550" s="4" t="s">
        <v>9</v>
      </c>
    </row>
    <row r="11551" spans="1:21">
      <c r="A11551" t="n">
        <v>88900</v>
      </c>
      <c r="B11551" s="38" t="n">
        <v>43</v>
      </c>
      <c r="C11551" s="7" t="n">
        <v>68</v>
      </c>
      <c r="D11551" s="7" t="n">
        <v>256</v>
      </c>
    </row>
    <row r="11552" spans="1:21">
      <c r="A11552" t="s">
        <v>4</v>
      </c>
      <c r="B11552" s="4" t="s">
        <v>5</v>
      </c>
      <c r="C11552" s="4" t="s">
        <v>10</v>
      </c>
      <c r="D11552" s="4" t="s">
        <v>9</v>
      </c>
    </row>
    <row r="11553" spans="1:6">
      <c r="A11553" t="n">
        <v>88907</v>
      </c>
      <c r="B11553" s="35" t="n">
        <v>44</v>
      </c>
      <c r="C11553" s="7" t="n">
        <v>1600</v>
      </c>
      <c r="D11553" s="7" t="n">
        <v>32</v>
      </c>
    </row>
    <row r="11554" spans="1:6">
      <c r="A11554" t="s">
        <v>4</v>
      </c>
      <c r="B11554" s="4" t="s">
        <v>5</v>
      </c>
      <c r="C11554" s="4" t="s">
        <v>10</v>
      </c>
      <c r="D11554" s="4" t="s">
        <v>9</v>
      </c>
    </row>
    <row r="11555" spans="1:6">
      <c r="A11555" t="n">
        <v>88914</v>
      </c>
      <c r="B11555" s="35" t="n">
        <v>44</v>
      </c>
      <c r="C11555" s="7" t="n">
        <v>1601</v>
      </c>
      <c r="D11555" s="7" t="n">
        <v>32</v>
      </c>
    </row>
    <row r="11556" spans="1:6">
      <c r="A11556" t="s">
        <v>4</v>
      </c>
      <c r="B11556" s="4" t="s">
        <v>5</v>
      </c>
      <c r="C11556" s="4" t="s">
        <v>10</v>
      </c>
      <c r="D11556" s="4" t="s">
        <v>9</v>
      </c>
    </row>
    <row r="11557" spans="1:6">
      <c r="A11557" t="n">
        <v>88921</v>
      </c>
      <c r="B11557" s="35" t="n">
        <v>44</v>
      </c>
      <c r="C11557" s="7" t="n">
        <v>1602</v>
      </c>
      <c r="D11557" s="7" t="n">
        <v>32</v>
      </c>
    </row>
    <row r="11558" spans="1:6">
      <c r="A11558" t="s">
        <v>4</v>
      </c>
      <c r="B11558" s="4" t="s">
        <v>5</v>
      </c>
      <c r="C11558" s="4" t="s">
        <v>10</v>
      </c>
      <c r="D11558" s="4" t="s">
        <v>9</v>
      </c>
    </row>
    <row r="11559" spans="1:6">
      <c r="A11559" t="n">
        <v>88928</v>
      </c>
      <c r="B11559" s="35" t="n">
        <v>44</v>
      </c>
      <c r="C11559" s="7" t="n">
        <v>1603</v>
      </c>
      <c r="D11559" s="7" t="n">
        <v>32</v>
      </c>
    </row>
    <row r="11560" spans="1:6">
      <c r="A11560" t="s">
        <v>4</v>
      </c>
      <c r="B11560" s="4" t="s">
        <v>5</v>
      </c>
      <c r="C11560" s="4" t="s">
        <v>10</v>
      </c>
      <c r="D11560" s="4" t="s">
        <v>9</v>
      </c>
    </row>
    <row r="11561" spans="1:6">
      <c r="A11561" t="n">
        <v>88935</v>
      </c>
      <c r="B11561" s="35" t="n">
        <v>44</v>
      </c>
      <c r="C11561" s="7" t="n">
        <v>1604</v>
      </c>
      <c r="D11561" s="7" t="n">
        <v>32</v>
      </c>
    </row>
    <row r="11562" spans="1:6">
      <c r="A11562" t="s">
        <v>4</v>
      </c>
      <c r="B11562" s="4" t="s">
        <v>5</v>
      </c>
      <c r="C11562" s="4" t="s">
        <v>10</v>
      </c>
      <c r="D11562" s="4" t="s">
        <v>9</v>
      </c>
    </row>
    <row r="11563" spans="1:6">
      <c r="A11563" t="n">
        <v>88942</v>
      </c>
      <c r="B11563" s="35" t="n">
        <v>44</v>
      </c>
      <c r="C11563" s="7" t="n">
        <v>5</v>
      </c>
      <c r="D11563" s="7" t="n">
        <v>128</v>
      </c>
    </row>
    <row r="11564" spans="1:6">
      <c r="A11564" t="s">
        <v>4</v>
      </c>
      <c r="B11564" s="4" t="s">
        <v>5</v>
      </c>
      <c r="C11564" s="4" t="s">
        <v>10</v>
      </c>
      <c r="D11564" s="4" t="s">
        <v>9</v>
      </c>
    </row>
    <row r="11565" spans="1:6">
      <c r="A11565" t="n">
        <v>88949</v>
      </c>
      <c r="B11565" s="35" t="n">
        <v>44</v>
      </c>
      <c r="C11565" s="7" t="n">
        <v>3</v>
      </c>
      <c r="D11565" s="7" t="n">
        <v>128</v>
      </c>
    </row>
    <row r="11566" spans="1:6">
      <c r="A11566" t="s">
        <v>4</v>
      </c>
      <c r="B11566" s="4" t="s">
        <v>5</v>
      </c>
      <c r="C11566" s="4" t="s">
        <v>13</v>
      </c>
      <c r="D11566" s="4" t="s">
        <v>10</v>
      </c>
      <c r="E11566" s="4" t="s">
        <v>13</v>
      </c>
      <c r="F11566" s="4" t="s">
        <v>23</v>
      </c>
    </row>
    <row r="11567" spans="1:6">
      <c r="A11567" t="n">
        <v>88956</v>
      </c>
      <c r="B11567" s="11" t="n">
        <v>5</v>
      </c>
      <c r="C11567" s="7" t="n">
        <v>30</v>
      </c>
      <c r="D11567" s="7" t="n">
        <v>10</v>
      </c>
      <c r="E11567" s="7" t="n">
        <v>1</v>
      </c>
      <c r="F11567" s="12" t="n">
        <f t="normal" ca="1">A11571</f>
        <v>0</v>
      </c>
    </row>
    <row r="11568" spans="1:6">
      <c r="A11568" t="s">
        <v>4</v>
      </c>
      <c r="B11568" s="4" t="s">
        <v>5</v>
      </c>
      <c r="C11568" s="4" t="s">
        <v>10</v>
      </c>
      <c r="D11568" s="4" t="s">
        <v>13</v>
      </c>
      <c r="E11568" s="4" t="s">
        <v>13</v>
      </c>
      <c r="F11568" s="4" t="s">
        <v>6</v>
      </c>
    </row>
    <row r="11569" spans="1:6">
      <c r="A11569" t="n">
        <v>88965</v>
      </c>
      <c r="B11569" s="19" t="n">
        <v>20</v>
      </c>
      <c r="C11569" s="7" t="n">
        <v>16</v>
      </c>
      <c r="D11569" s="7" t="n">
        <v>3</v>
      </c>
      <c r="E11569" s="7" t="n">
        <v>11</v>
      </c>
      <c r="F11569" s="7" t="s">
        <v>714</v>
      </c>
    </row>
    <row r="11570" spans="1:6">
      <c r="A11570" t="s">
        <v>4</v>
      </c>
      <c r="B11570" s="4" t="s">
        <v>5</v>
      </c>
      <c r="C11570" s="4" t="s">
        <v>13</v>
      </c>
      <c r="D11570" s="4" t="s">
        <v>10</v>
      </c>
      <c r="E11570" s="4" t="s">
        <v>13</v>
      </c>
      <c r="F11570" s="4" t="s">
        <v>23</v>
      </c>
    </row>
    <row r="11571" spans="1:6">
      <c r="A11571" t="n">
        <v>88990</v>
      </c>
      <c r="B11571" s="11" t="n">
        <v>5</v>
      </c>
      <c r="C11571" s="7" t="n">
        <v>30</v>
      </c>
      <c r="D11571" s="7" t="n">
        <v>11</v>
      </c>
      <c r="E11571" s="7" t="n">
        <v>1</v>
      </c>
      <c r="F11571" s="12" t="n">
        <f t="normal" ca="1">A11575</f>
        <v>0</v>
      </c>
    </row>
    <row r="11572" spans="1:6">
      <c r="A11572" t="s">
        <v>4</v>
      </c>
      <c r="B11572" s="4" t="s">
        <v>5</v>
      </c>
      <c r="C11572" s="4" t="s">
        <v>10</v>
      </c>
      <c r="D11572" s="4" t="s">
        <v>13</v>
      </c>
      <c r="E11572" s="4" t="s">
        <v>13</v>
      </c>
      <c r="F11572" s="4" t="s">
        <v>6</v>
      </c>
    </row>
    <row r="11573" spans="1:6">
      <c r="A11573" t="n">
        <v>88999</v>
      </c>
      <c r="B11573" s="19" t="n">
        <v>20</v>
      </c>
      <c r="C11573" s="7" t="n">
        <v>15</v>
      </c>
      <c r="D11573" s="7" t="n">
        <v>3</v>
      </c>
      <c r="E11573" s="7" t="n">
        <v>11</v>
      </c>
      <c r="F11573" s="7" t="s">
        <v>714</v>
      </c>
    </row>
    <row r="11574" spans="1:6">
      <c r="A11574" t="s">
        <v>4</v>
      </c>
      <c r="B11574" s="4" t="s">
        <v>5</v>
      </c>
      <c r="C11574" s="4" t="s">
        <v>13</v>
      </c>
      <c r="D11574" s="4" t="s">
        <v>10</v>
      </c>
      <c r="E11574" s="4" t="s">
        <v>13</v>
      </c>
      <c r="F11574" s="4" t="s">
        <v>23</v>
      </c>
    </row>
    <row r="11575" spans="1:6">
      <c r="A11575" t="n">
        <v>89024</v>
      </c>
      <c r="B11575" s="11" t="n">
        <v>5</v>
      </c>
      <c r="C11575" s="7" t="n">
        <v>30</v>
      </c>
      <c r="D11575" s="7" t="n">
        <v>12</v>
      </c>
      <c r="E11575" s="7" t="n">
        <v>1</v>
      </c>
      <c r="F11575" s="12" t="n">
        <f t="normal" ca="1">A11579</f>
        <v>0</v>
      </c>
    </row>
    <row r="11576" spans="1:6">
      <c r="A11576" t="s">
        <v>4</v>
      </c>
      <c r="B11576" s="4" t="s">
        <v>5</v>
      </c>
      <c r="C11576" s="4" t="s">
        <v>10</v>
      </c>
      <c r="D11576" s="4" t="s">
        <v>13</v>
      </c>
      <c r="E11576" s="4" t="s">
        <v>13</v>
      </c>
      <c r="F11576" s="4" t="s">
        <v>6</v>
      </c>
    </row>
    <row r="11577" spans="1:6">
      <c r="A11577" t="n">
        <v>89033</v>
      </c>
      <c r="B11577" s="19" t="n">
        <v>20</v>
      </c>
      <c r="C11577" s="7" t="n">
        <v>14</v>
      </c>
      <c r="D11577" s="7" t="n">
        <v>3</v>
      </c>
      <c r="E11577" s="7" t="n">
        <v>11</v>
      </c>
      <c r="F11577" s="7" t="s">
        <v>714</v>
      </c>
    </row>
    <row r="11578" spans="1:6">
      <c r="A11578" t="s">
        <v>4</v>
      </c>
      <c r="B11578" s="4" t="s">
        <v>5</v>
      </c>
      <c r="C11578" s="4" t="s">
        <v>13</v>
      </c>
      <c r="D11578" s="4" t="s">
        <v>10</v>
      </c>
      <c r="E11578" s="4" t="s">
        <v>13</v>
      </c>
      <c r="F11578" s="4" t="s">
        <v>23</v>
      </c>
    </row>
    <row r="11579" spans="1:6">
      <c r="A11579" t="n">
        <v>89058</v>
      </c>
      <c r="B11579" s="11" t="n">
        <v>5</v>
      </c>
      <c r="C11579" s="7" t="n">
        <v>30</v>
      </c>
      <c r="D11579" s="7" t="n">
        <v>0</v>
      </c>
      <c r="E11579" s="7" t="n">
        <v>1</v>
      </c>
      <c r="F11579" s="12" t="n">
        <f t="normal" ca="1">A11583</f>
        <v>0</v>
      </c>
    </row>
    <row r="11580" spans="1:6">
      <c r="A11580" t="s">
        <v>4</v>
      </c>
      <c r="B11580" s="4" t="s">
        <v>5</v>
      </c>
      <c r="C11580" s="4" t="s">
        <v>10</v>
      </c>
      <c r="D11580" s="4" t="s">
        <v>13</v>
      </c>
      <c r="E11580" s="4" t="s">
        <v>13</v>
      </c>
      <c r="F11580" s="4" t="s">
        <v>6</v>
      </c>
    </row>
    <row r="11581" spans="1:6">
      <c r="A11581" t="n">
        <v>89067</v>
      </c>
      <c r="B11581" s="19" t="n">
        <v>20</v>
      </c>
      <c r="C11581" s="7" t="n">
        <v>1</v>
      </c>
      <c r="D11581" s="7" t="n">
        <v>3</v>
      </c>
      <c r="E11581" s="7" t="n">
        <v>11</v>
      </c>
      <c r="F11581" s="7" t="s">
        <v>714</v>
      </c>
    </row>
    <row r="11582" spans="1:6">
      <c r="A11582" t="s">
        <v>4</v>
      </c>
      <c r="B11582" s="4" t="s">
        <v>5</v>
      </c>
      <c r="C11582" s="4" t="s">
        <v>13</v>
      </c>
      <c r="D11582" s="4" t="s">
        <v>10</v>
      </c>
      <c r="E11582" s="4" t="s">
        <v>13</v>
      </c>
      <c r="F11582" s="4" t="s">
        <v>23</v>
      </c>
    </row>
    <row r="11583" spans="1:6">
      <c r="A11583" t="n">
        <v>89092</v>
      </c>
      <c r="B11583" s="11" t="n">
        <v>5</v>
      </c>
      <c r="C11583" s="7" t="n">
        <v>30</v>
      </c>
      <c r="D11583" s="7" t="n">
        <v>1</v>
      </c>
      <c r="E11583" s="7" t="n">
        <v>1</v>
      </c>
      <c r="F11583" s="12" t="n">
        <f t="normal" ca="1">A11587</f>
        <v>0</v>
      </c>
    </row>
    <row r="11584" spans="1:6">
      <c r="A11584" t="s">
        <v>4</v>
      </c>
      <c r="B11584" s="4" t="s">
        <v>5</v>
      </c>
      <c r="C11584" s="4" t="s">
        <v>10</v>
      </c>
      <c r="D11584" s="4" t="s">
        <v>13</v>
      </c>
      <c r="E11584" s="4" t="s">
        <v>13</v>
      </c>
      <c r="F11584" s="4" t="s">
        <v>6</v>
      </c>
    </row>
    <row r="11585" spans="1:6">
      <c r="A11585" t="n">
        <v>89101</v>
      </c>
      <c r="B11585" s="19" t="n">
        <v>20</v>
      </c>
      <c r="C11585" s="7" t="n">
        <v>2</v>
      </c>
      <c r="D11585" s="7" t="n">
        <v>3</v>
      </c>
      <c r="E11585" s="7" t="n">
        <v>11</v>
      </c>
      <c r="F11585" s="7" t="s">
        <v>714</v>
      </c>
    </row>
    <row r="11586" spans="1:6">
      <c r="A11586" t="s">
        <v>4</v>
      </c>
      <c r="B11586" s="4" t="s">
        <v>5</v>
      </c>
      <c r="C11586" s="4" t="s">
        <v>13</v>
      </c>
      <c r="D11586" s="4" t="s">
        <v>10</v>
      </c>
      <c r="E11586" s="4" t="s">
        <v>13</v>
      </c>
      <c r="F11586" s="4" t="s">
        <v>23</v>
      </c>
    </row>
    <row r="11587" spans="1:6">
      <c r="A11587" t="n">
        <v>89126</v>
      </c>
      <c r="B11587" s="11" t="n">
        <v>5</v>
      </c>
      <c r="C11587" s="7" t="n">
        <v>30</v>
      </c>
      <c r="D11587" s="7" t="n">
        <v>3</v>
      </c>
      <c r="E11587" s="7" t="n">
        <v>1</v>
      </c>
      <c r="F11587" s="12" t="n">
        <f t="normal" ca="1">A11591</f>
        <v>0</v>
      </c>
    </row>
    <row r="11588" spans="1:6">
      <c r="A11588" t="s">
        <v>4</v>
      </c>
      <c r="B11588" s="4" t="s">
        <v>5</v>
      </c>
      <c r="C11588" s="4" t="s">
        <v>10</v>
      </c>
      <c r="D11588" s="4" t="s">
        <v>13</v>
      </c>
      <c r="E11588" s="4" t="s">
        <v>13</v>
      </c>
      <c r="F11588" s="4" t="s">
        <v>6</v>
      </c>
    </row>
    <row r="11589" spans="1:6">
      <c r="A11589" t="n">
        <v>89135</v>
      </c>
      <c r="B11589" s="19" t="n">
        <v>20</v>
      </c>
      <c r="C11589" s="7" t="n">
        <v>4</v>
      </c>
      <c r="D11589" s="7" t="n">
        <v>3</v>
      </c>
      <c r="E11589" s="7" t="n">
        <v>11</v>
      </c>
      <c r="F11589" s="7" t="s">
        <v>714</v>
      </c>
    </row>
    <row r="11590" spans="1:6">
      <c r="A11590" t="s">
        <v>4</v>
      </c>
      <c r="B11590" s="4" t="s">
        <v>5</v>
      </c>
      <c r="C11590" s="4" t="s">
        <v>13</v>
      </c>
      <c r="D11590" s="4" t="s">
        <v>10</v>
      </c>
      <c r="E11590" s="4" t="s">
        <v>13</v>
      </c>
      <c r="F11590" s="4" t="s">
        <v>23</v>
      </c>
    </row>
    <row r="11591" spans="1:6">
      <c r="A11591" t="n">
        <v>89160</v>
      </c>
      <c r="B11591" s="11" t="n">
        <v>5</v>
      </c>
      <c r="C11591" s="7" t="n">
        <v>30</v>
      </c>
      <c r="D11591" s="7" t="n">
        <v>6</v>
      </c>
      <c r="E11591" s="7" t="n">
        <v>1</v>
      </c>
      <c r="F11591" s="12" t="n">
        <f t="normal" ca="1">A11595</f>
        <v>0</v>
      </c>
    </row>
    <row r="11592" spans="1:6">
      <c r="A11592" t="s">
        <v>4</v>
      </c>
      <c r="B11592" s="4" t="s">
        <v>5</v>
      </c>
      <c r="C11592" s="4" t="s">
        <v>10</v>
      </c>
      <c r="D11592" s="4" t="s">
        <v>13</v>
      </c>
      <c r="E11592" s="4" t="s">
        <v>13</v>
      </c>
      <c r="F11592" s="4" t="s">
        <v>6</v>
      </c>
    </row>
    <row r="11593" spans="1:6">
      <c r="A11593" t="n">
        <v>89169</v>
      </c>
      <c r="B11593" s="19" t="n">
        <v>20</v>
      </c>
      <c r="C11593" s="7" t="n">
        <v>7</v>
      </c>
      <c r="D11593" s="7" t="n">
        <v>3</v>
      </c>
      <c r="E11593" s="7" t="n">
        <v>11</v>
      </c>
      <c r="F11593" s="7" t="s">
        <v>714</v>
      </c>
    </row>
    <row r="11594" spans="1:6">
      <c r="A11594" t="s">
        <v>4</v>
      </c>
      <c r="B11594" s="4" t="s">
        <v>5</v>
      </c>
      <c r="C11594" s="4" t="s">
        <v>13</v>
      </c>
      <c r="D11594" s="4" t="s">
        <v>10</v>
      </c>
      <c r="E11594" s="4" t="s">
        <v>13</v>
      </c>
      <c r="F11594" s="4" t="s">
        <v>23</v>
      </c>
    </row>
    <row r="11595" spans="1:6">
      <c r="A11595" t="n">
        <v>89194</v>
      </c>
      <c r="B11595" s="11" t="n">
        <v>5</v>
      </c>
      <c r="C11595" s="7" t="n">
        <v>30</v>
      </c>
      <c r="D11595" s="7" t="n">
        <v>7</v>
      </c>
      <c r="E11595" s="7" t="n">
        <v>1</v>
      </c>
      <c r="F11595" s="12" t="n">
        <f t="normal" ca="1">A11599</f>
        <v>0</v>
      </c>
    </row>
    <row r="11596" spans="1:6">
      <c r="A11596" t="s">
        <v>4</v>
      </c>
      <c r="B11596" s="4" t="s">
        <v>5</v>
      </c>
      <c r="C11596" s="4" t="s">
        <v>10</v>
      </c>
      <c r="D11596" s="4" t="s">
        <v>13</v>
      </c>
      <c r="E11596" s="4" t="s">
        <v>13</v>
      </c>
      <c r="F11596" s="4" t="s">
        <v>6</v>
      </c>
    </row>
    <row r="11597" spans="1:6">
      <c r="A11597" t="n">
        <v>89203</v>
      </c>
      <c r="B11597" s="19" t="n">
        <v>20</v>
      </c>
      <c r="C11597" s="7" t="n">
        <v>8</v>
      </c>
      <c r="D11597" s="7" t="n">
        <v>3</v>
      </c>
      <c r="E11597" s="7" t="n">
        <v>11</v>
      </c>
      <c r="F11597" s="7" t="s">
        <v>714</v>
      </c>
    </row>
    <row r="11598" spans="1:6">
      <c r="A11598" t="s">
        <v>4</v>
      </c>
      <c r="B11598" s="4" t="s">
        <v>5</v>
      </c>
      <c r="C11598" s="4" t="s">
        <v>13</v>
      </c>
      <c r="D11598" s="4" t="s">
        <v>10</v>
      </c>
      <c r="E11598" s="4" t="s">
        <v>13</v>
      </c>
      <c r="F11598" s="4" t="s">
        <v>23</v>
      </c>
    </row>
    <row r="11599" spans="1:6">
      <c r="A11599" t="n">
        <v>89228</v>
      </c>
      <c r="B11599" s="11" t="n">
        <v>5</v>
      </c>
      <c r="C11599" s="7" t="n">
        <v>30</v>
      </c>
      <c r="D11599" s="7" t="n">
        <v>8</v>
      </c>
      <c r="E11599" s="7" t="n">
        <v>1</v>
      </c>
      <c r="F11599" s="12" t="n">
        <f t="normal" ca="1">A11607</f>
        <v>0</v>
      </c>
    </row>
    <row r="11600" spans="1:6">
      <c r="A11600" t="s">
        <v>4</v>
      </c>
      <c r="B11600" s="4" t="s">
        <v>5</v>
      </c>
      <c r="C11600" s="4" t="s">
        <v>10</v>
      </c>
      <c r="D11600" s="4" t="s">
        <v>13</v>
      </c>
      <c r="E11600" s="4" t="s">
        <v>13</v>
      </c>
      <c r="F11600" s="4" t="s">
        <v>6</v>
      </c>
    </row>
    <row r="11601" spans="1:6">
      <c r="A11601" t="n">
        <v>89237</v>
      </c>
      <c r="B11601" s="19" t="n">
        <v>20</v>
      </c>
      <c r="C11601" s="7" t="n">
        <v>9</v>
      </c>
      <c r="D11601" s="7" t="n">
        <v>3</v>
      </c>
      <c r="E11601" s="7" t="n">
        <v>11</v>
      </c>
      <c r="F11601" s="7" t="s">
        <v>714</v>
      </c>
    </row>
    <row r="11602" spans="1:6">
      <c r="A11602" t="s">
        <v>4</v>
      </c>
      <c r="B11602" s="4" t="s">
        <v>5</v>
      </c>
      <c r="C11602" s="4" t="s">
        <v>10</v>
      </c>
      <c r="D11602" s="4" t="s">
        <v>13</v>
      </c>
      <c r="E11602" s="4" t="s">
        <v>13</v>
      </c>
      <c r="F11602" s="4" t="s">
        <v>6</v>
      </c>
    </row>
    <row r="11603" spans="1:6">
      <c r="A11603" t="n">
        <v>89262</v>
      </c>
      <c r="B11603" s="19" t="n">
        <v>20</v>
      </c>
      <c r="C11603" s="7" t="n">
        <v>7030</v>
      </c>
      <c r="D11603" s="7" t="n">
        <v>3</v>
      </c>
      <c r="E11603" s="7" t="n">
        <v>11</v>
      </c>
      <c r="F11603" s="7" t="s">
        <v>714</v>
      </c>
    </row>
    <row r="11604" spans="1:6">
      <c r="A11604" t="s">
        <v>4</v>
      </c>
      <c r="B11604" s="4" t="s">
        <v>5</v>
      </c>
      <c r="C11604" s="4" t="s">
        <v>10</v>
      </c>
      <c r="D11604" s="4" t="s">
        <v>9</v>
      </c>
    </row>
    <row r="11605" spans="1:6">
      <c r="A11605" t="n">
        <v>89287</v>
      </c>
      <c r="B11605" s="38" t="n">
        <v>43</v>
      </c>
      <c r="C11605" s="7" t="n">
        <v>1604</v>
      </c>
      <c r="D11605" s="7" t="n">
        <v>4194304</v>
      </c>
    </row>
    <row r="11606" spans="1:6">
      <c r="A11606" t="s">
        <v>4</v>
      </c>
      <c r="B11606" s="4" t="s">
        <v>5</v>
      </c>
      <c r="C11606" s="4" t="s">
        <v>10</v>
      </c>
    </row>
    <row r="11607" spans="1:6">
      <c r="A11607" t="n">
        <v>89294</v>
      </c>
      <c r="B11607" s="32" t="n">
        <v>16</v>
      </c>
      <c r="C11607" s="7" t="n">
        <v>0</v>
      </c>
    </row>
    <row r="11608" spans="1:6">
      <c r="A11608" t="s">
        <v>4</v>
      </c>
      <c r="B11608" s="4" t="s">
        <v>5</v>
      </c>
      <c r="C11608" s="4" t="s">
        <v>10</v>
      </c>
      <c r="D11608" s="4" t="s">
        <v>24</v>
      </c>
      <c r="E11608" s="4" t="s">
        <v>24</v>
      </c>
      <c r="F11608" s="4" t="s">
        <v>24</v>
      </c>
      <c r="G11608" s="4" t="s">
        <v>24</v>
      </c>
    </row>
    <row r="11609" spans="1:6">
      <c r="A11609" t="n">
        <v>89297</v>
      </c>
      <c r="B11609" s="37" t="n">
        <v>46</v>
      </c>
      <c r="C11609" s="7" t="n">
        <v>0</v>
      </c>
      <c r="D11609" s="7" t="n">
        <v>3.14000010490417</v>
      </c>
      <c r="E11609" s="7" t="n">
        <v>-5.26999998092651</v>
      </c>
      <c r="F11609" s="7" t="n">
        <v>144.630004882813</v>
      </c>
      <c r="G11609" s="7" t="n">
        <v>180</v>
      </c>
    </row>
    <row r="11610" spans="1:6">
      <c r="A11610" t="s">
        <v>4</v>
      </c>
      <c r="B11610" s="4" t="s">
        <v>5</v>
      </c>
      <c r="C11610" s="4" t="s">
        <v>10</v>
      </c>
      <c r="D11610" s="4" t="s">
        <v>24</v>
      </c>
      <c r="E11610" s="4" t="s">
        <v>24</v>
      </c>
      <c r="F11610" s="4" t="s">
        <v>24</v>
      </c>
      <c r="G11610" s="4" t="s">
        <v>24</v>
      </c>
    </row>
    <row r="11611" spans="1:6">
      <c r="A11611" t="n">
        <v>89316</v>
      </c>
      <c r="B11611" s="37" t="n">
        <v>46</v>
      </c>
      <c r="C11611" s="7" t="n">
        <v>68</v>
      </c>
      <c r="D11611" s="7" t="n">
        <v>3.14000010490417</v>
      </c>
      <c r="E11611" s="7" t="n">
        <v>-5.26999998092651</v>
      </c>
      <c r="F11611" s="7" t="n">
        <v>144.630004882813</v>
      </c>
      <c r="G11611" s="7" t="n">
        <v>180</v>
      </c>
    </row>
    <row r="11612" spans="1:6">
      <c r="A11612" t="s">
        <v>4</v>
      </c>
      <c r="B11612" s="4" t="s">
        <v>5</v>
      </c>
      <c r="C11612" s="4" t="s">
        <v>10</v>
      </c>
      <c r="D11612" s="4" t="s">
        <v>24</v>
      </c>
      <c r="E11612" s="4" t="s">
        <v>24</v>
      </c>
      <c r="F11612" s="4" t="s">
        <v>24</v>
      </c>
      <c r="G11612" s="4" t="s">
        <v>24</v>
      </c>
    </row>
    <row r="11613" spans="1:6">
      <c r="A11613" t="n">
        <v>89335</v>
      </c>
      <c r="B11613" s="37" t="n">
        <v>46</v>
      </c>
      <c r="C11613" s="7" t="n">
        <v>6</v>
      </c>
      <c r="D11613" s="7" t="n">
        <v>-0.850000023841858</v>
      </c>
      <c r="E11613" s="7" t="n">
        <v>-5.26999998092651</v>
      </c>
      <c r="F11613" s="7" t="n">
        <v>144.710006713867</v>
      </c>
      <c r="G11613" s="7" t="n">
        <v>180</v>
      </c>
    </row>
    <row r="11614" spans="1:6">
      <c r="A11614" t="s">
        <v>4</v>
      </c>
      <c r="B11614" s="4" t="s">
        <v>5</v>
      </c>
      <c r="C11614" s="4" t="s">
        <v>10</v>
      </c>
      <c r="D11614" s="4" t="s">
        <v>24</v>
      </c>
      <c r="E11614" s="4" t="s">
        <v>24</v>
      </c>
      <c r="F11614" s="4" t="s">
        <v>24</v>
      </c>
      <c r="G11614" s="4" t="s">
        <v>24</v>
      </c>
    </row>
    <row r="11615" spans="1:6">
      <c r="A11615" t="n">
        <v>89354</v>
      </c>
      <c r="B11615" s="37" t="n">
        <v>46</v>
      </c>
      <c r="C11615" s="7" t="n">
        <v>6513</v>
      </c>
      <c r="D11615" s="7" t="n">
        <v>-0.850000023841858</v>
      </c>
      <c r="E11615" s="7" t="n">
        <v>-5.26999998092651</v>
      </c>
      <c r="F11615" s="7" t="n">
        <v>144.710006713867</v>
      </c>
      <c r="G11615" s="7" t="n">
        <v>180</v>
      </c>
    </row>
    <row r="11616" spans="1:6">
      <c r="A11616" t="s">
        <v>4</v>
      </c>
      <c r="B11616" s="4" t="s">
        <v>5</v>
      </c>
      <c r="C11616" s="4" t="s">
        <v>10</v>
      </c>
      <c r="D11616" s="4" t="s">
        <v>24</v>
      </c>
      <c r="E11616" s="4" t="s">
        <v>24</v>
      </c>
      <c r="F11616" s="4" t="s">
        <v>24</v>
      </c>
      <c r="G11616" s="4" t="s">
        <v>24</v>
      </c>
    </row>
    <row r="11617" spans="1:7">
      <c r="A11617" t="n">
        <v>89373</v>
      </c>
      <c r="B11617" s="37" t="n">
        <v>46</v>
      </c>
      <c r="C11617" s="7" t="n">
        <v>3</v>
      </c>
      <c r="D11617" s="7" t="n">
        <v>28.7900009155273</v>
      </c>
      <c r="E11617" s="7" t="n">
        <v>6.40999984741211</v>
      </c>
      <c r="F11617" s="7" t="n">
        <v>-185.119995117188</v>
      </c>
      <c r="G11617" s="7" t="n">
        <v>272.299987792969</v>
      </c>
    </row>
    <row r="11618" spans="1:7">
      <c r="A11618" t="s">
        <v>4</v>
      </c>
      <c r="B11618" s="4" t="s">
        <v>5</v>
      </c>
      <c r="C11618" s="4" t="s">
        <v>10</v>
      </c>
      <c r="D11618" s="4" t="s">
        <v>24</v>
      </c>
      <c r="E11618" s="4" t="s">
        <v>24</v>
      </c>
      <c r="F11618" s="4" t="s">
        <v>24</v>
      </c>
      <c r="G11618" s="4" t="s">
        <v>24</v>
      </c>
    </row>
    <row r="11619" spans="1:7">
      <c r="A11619" t="n">
        <v>89392</v>
      </c>
      <c r="B11619" s="37" t="n">
        <v>46</v>
      </c>
      <c r="C11619" s="7" t="n">
        <v>5</v>
      </c>
      <c r="D11619" s="7" t="n">
        <v>20.7600002288818</v>
      </c>
      <c r="E11619" s="7" t="n">
        <v>6.09999990463257</v>
      </c>
      <c r="F11619" s="7" t="n">
        <v>-200.940002441406</v>
      </c>
      <c r="G11619" s="7" t="n">
        <v>351.200012207031</v>
      </c>
    </row>
    <row r="11620" spans="1:7">
      <c r="A11620" t="s">
        <v>4</v>
      </c>
      <c r="B11620" s="4" t="s">
        <v>5</v>
      </c>
      <c r="C11620" s="4" t="s">
        <v>10</v>
      </c>
      <c r="D11620" s="4" t="s">
        <v>24</v>
      </c>
      <c r="E11620" s="4" t="s">
        <v>24</v>
      </c>
      <c r="F11620" s="4" t="s">
        <v>24</v>
      </c>
      <c r="G11620" s="4" t="s">
        <v>24</v>
      </c>
    </row>
    <row r="11621" spans="1:7">
      <c r="A11621" t="n">
        <v>89411</v>
      </c>
      <c r="B11621" s="37" t="n">
        <v>46</v>
      </c>
      <c r="C11621" s="7" t="n">
        <v>7032</v>
      </c>
      <c r="D11621" s="7" t="n">
        <v>21.8299999237061</v>
      </c>
      <c r="E11621" s="7" t="n">
        <v>7.78999996185303</v>
      </c>
      <c r="F11621" s="7" t="n">
        <v>-201.460006713867</v>
      </c>
      <c r="G11621" s="7" t="n">
        <v>348.5</v>
      </c>
    </row>
    <row r="11622" spans="1:7">
      <c r="A11622" t="s">
        <v>4</v>
      </c>
      <c r="B11622" s="4" t="s">
        <v>5</v>
      </c>
      <c r="C11622" s="4" t="s">
        <v>10</v>
      </c>
      <c r="D11622" s="4" t="s">
        <v>9</v>
      </c>
      <c r="E11622" s="4" t="s">
        <v>9</v>
      </c>
      <c r="F11622" s="4" t="s">
        <v>9</v>
      </c>
      <c r="G11622" s="4" t="s">
        <v>9</v>
      </c>
      <c r="H11622" s="4" t="s">
        <v>10</v>
      </c>
      <c r="I11622" s="4" t="s">
        <v>13</v>
      </c>
    </row>
    <row r="11623" spans="1:7">
      <c r="A11623" t="n">
        <v>89430</v>
      </c>
      <c r="B11623" s="88" t="n">
        <v>66</v>
      </c>
      <c r="C11623" s="7" t="n">
        <v>1600</v>
      </c>
      <c r="D11623" s="7" t="n">
        <v>1065353216</v>
      </c>
      <c r="E11623" s="7" t="n">
        <v>1065353216</v>
      </c>
      <c r="F11623" s="7" t="n">
        <v>1065353216</v>
      </c>
      <c r="G11623" s="7" t="n">
        <v>0</v>
      </c>
      <c r="H11623" s="7" t="n">
        <v>0</v>
      </c>
      <c r="I11623" s="7" t="n">
        <v>3</v>
      </c>
    </row>
    <row r="11624" spans="1:7">
      <c r="A11624" t="s">
        <v>4</v>
      </c>
      <c r="B11624" s="4" t="s">
        <v>5</v>
      </c>
      <c r="C11624" s="4" t="s">
        <v>10</v>
      </c>
      <c r="D11624" s="4" t="s">
        <v>9</v>
      </c>
      <c r="E11624" s="4" t="s">
        <v>9</v>
      </c>
      <c r="F11624" s="4" t="s">
        <v>9</v>
      </c>
      <c r="G11624" s="4" t="s">
        <v>9</v>
      </c>
      <c r="H11624" s="4" t="s">
        <v>10</v>
      </c>
      <c r="I11624" s="4" t="s">
        <v>13</v>
      </c>
    </row>
    <row r="11625" spans="1:7">
      <c r="A11625" t="n">
        <v>89452</v>
      </c>
      <c r="B11625" s="88" t="n">
        <v>66</v>
      </c>
      <c r="C11625" s="7" t="n">
        <v>1601</v>
      </c>
      <c r="D11625" s="7" t="n">
        <v>1065353216</v>
      </c>
      <c r="E11625" s="7" t="n">
        <v>1065353216</v>
      </c>
      <c r="F11625" s="7" t="n">
        <v>1065353216</v>
      </c>
      <c r="G11625" s="7" t="n">
        <v>0</v>
      </c>
      <c r="H11625" s="7" t="n">
        <v>0</v>
      </c>
      <c r="I11625" s="7" t="n">
        <v>3</v>
      </c>
    </row>
    <row r="11626" spans="1:7">
      <c r="A11626" t="s">
        <v>4</v>
      </c>
      <c r="B11626" s="4" t="s">
        <v>5</v>
      </c>
      <c r="C11626" s="4" t="s">
        <v>10</v>
      </c>
      <c r="D11626" s="4" t="s">
        <v>9</v>
      </c>
      <c r="E11626" s="4" t="s">
        <v>9</v>
      </c>
      <c r="F11626" s="4" t="s">
        <v>9</v>
      </c>
      <c r="G11626" s="4" t="s">
        <v>9</v>
      </c>
      <c r="H11626" s="4" t="s">
        <v>10</v>
      </c>
      <c r="I11626" s="4" t="s">
        <v>13</v>
      </c>
    </row>
    <row r="11627" spans="1:7">
      <c r="A11627" t="n">
        <v>89474</v>
      </c>
      <c r="B11627" s="88" t="n">
        <v>66</v>
      </c>
      <c r="C11627" s="7" t="n">
        <v>1602</v>
      </c>
      <c r="D11627" s="7" t="n">
        <v>1065353216</v>
      </c>
      <c r="E11627" s="7" t="n">
        <v>1065353216</v>
      </c>
      <c r="F11627" s="7" t="n">
        <v>1065353216</v>
      </c>
      <c r="G11627" s="7" t="n">
        <v>0</v>
      </c>
      <c r="H11627" s="7" t="n">
        <v>0</v>
      </c>
      <c r="I11627" s="7" t="n">
        <v>3</v>
      </c>
    </row>
    <row r="11628" spans="1:7">
      <c r="A11628" t="s">
        <v>4</v>
      </c>
      <c r="B11628" s="4" t="s">
        <v>5</v>
      </c>
      <c r="C11628" s="4" t="s">
        <v>10</v>
      </c>
      <c r="D11628" s="4" t="s">
        <v>9</v>
      </c>
      <c r="E11628" s="4" t="s">
        <v>9</v>
      </c>
      <c r="F11628" s="4" t="s">
        <v>9</v>
      </c>
      <c r="G11628" s="4" t="s">
        <v>9</v>
      </c>
      <c r="H11628" s="4" t="s">
        <v>10</v>
      </c>
      <c r="I11628" s="4" t="s">
        <v>13</v>
      </c>
    </row>
    <row r="11629" spans="1:7">
      <c r="A11629" t="n">
        <v>89496</v>
      </c>
      <c r="B11629" s="88" t="n">
        <v>66</v>
      </c>
      <c r="C11629" s="7" t="n">
        <v>1603</v>
      </c>
      <c r="D11629" s="7" t="n">
        <v>1065353216</v>
      </c>
      <c r="E11629" s="7" t="n">
        <v>1065353216</v>
      </c>
      <c r="F11629" s="7" t="n">
        <v>1065353216</v>
      </c>
      <c r="G11629" s="7" t="n">
        <v>0</v>
      </c>
      <c r="H11629" s="7" t="n">
        <v>0</v>
      </c>
      <c r="I11629" s="7" t="n">
        <v>3</v>
      </c>
    </row>
    <row r="11630" spans="1:7">
      <c r="A11630" t="s">
        <v>4</v>
      </c>
      <c r="B11630" s="4" t="s">
        <v>5</v>
      </c>
      <c r="C11630" s="4" t="s">
        <v>10</v>
      </c>
      <c r="D11630" s="4" t="s">
        <v>9</v>
      </c>
      <c r="E11630" s="4" t="s">
        <v>9</v>
      </c>
      <c r="F11630" s="4" t="s">
        <v>9</v>
      </c>
      <c r="G11630" s="4" t="s">
        <v>9</v>
      </c>
      <c r="H11630" s="4" t="s">
        <v>10</v>
      </c>
      <c r="I11630" s="4" t="s">
        <v>13</v>
      </c>
    </row>
    <row r="11631" spans="1:7">
      <c r="A11631" t="n">
        <v>89518</v>
      </c>
      <c r="B11631" s="88" t="n">
        <v>66</v>
      </c>
      <c r="C11631" s="7" t="n">
        <v>1604</v>
      </c>
      <c r="D11631" s="7" t="n">
        <v>1065353216</v>
      </c>
      <c r="E11631" s="7" t="n">
        <v>1065353216</v>
      </c>
      <c r="F11631" s="7" t="n">
        <v>1065353216</v>
      </c>
      <c r="G11631" s="7" t="n">
        <v>0</v>
      </c>
      <c r="H11631" s="7" t="n">
        <v>0</v>
      </c>
      <c r="I11631" s="7" t="n">
        <v>3</v>
      </c>
    </row>
    <row r="11632" spans="1:7">
      <c r="A11632" t="s">
        <v>4</v>
      </c>
      <c r="B11632" s="4" t="s">
        <v>5</v>
      </c>
      <c r="C11632" s="4" t="s">
        <v>10</v>
      </c>
      <c r="D11632" s="4" t="s">
        <v>24</v>
      </c>
      <c r="E11632" s="4" t="s">
        <v>24</v>
      </c>
      <c r="F11632" s="4" t="s">
        <v>24</v>
      </c>
      <c r="G11632" s="4" t="s">
        <v>24</v>
      </c>
    </row>
    <row r="11633" spans="1:9">
      <c r="A11633" t="n">
        <v>89540</v>
      </c>
      <c r="B11633" s="37" t="n">
        <v>46</v>
      </c>
      <c r="C11633" s="7" t="n">
        <v>1600</v>
      </c>
      <c r="D11633" s="7" t="n">
        <v>4.96000003814697</v>
      </c>
      <c r="E11633" s="7" t="n">
        <v>-5.28999996185303</v>
      </c>
      <c r="F11633" s="7" t="n">
        <v>142.330001831055</v>
      </c>
      <c r="G11633" s="7" t="n">
        <v>0</v>
      </c>
    </row>
    <row r="11634" spans="1:9">
      <c r="A11634" t="s">
        <v>4</v>
      </c>
      <c r="B11634" s="4" t="s">
        <v>5</v>
      </c>
      <c r="C11634" s="4" t="s">
        <v>10</v>
      </c>
      <c r="D11634" s="4" t="s">
        <v>24</v>
      </c>
      <c r="E11634" s="4" t="s">
        <v>24</v>
      </c>
      <c r="F11634" s="4" t="s">
        <v>24</v>
      </c>
      <c r="G11634" s="4" t="s">
        <v>24</v>
      </c>
    </row>
    <row r="11635" spans="1:9">
      <c r="A11635" t="n">
        <v>89559</v>
      </c>
      <c r="B11635" s="37" t="n">
        <v>46</v>
      </c>
      <c r="C11635" s="7" t="n">
        <v>1601</v>
      </c>
      <c r="D11635" s="7" t="n">
        <v>5.19999980926514</v>
      </c>
      <c r="E11635" s="7" t="n">
        <v>2.04999995231628</v>
      </c>
      <c r="F11635" s="7" t="n">
        <v>45.5099983215332</v>
      </c>
      <c r="G11635" s="7" t="n">
        <v>0</v>
      </c>
    </row>
    <row r="11636" spans="1:9">
      <c r="A11636" t="s">
        <v>4</v>
      </c>
      <c r="B11636" s="4" t="s">
        <v>5</v>
      </c>
      <c r="C11636" s="4" t="s">
        <v>10</v>
      </c>
      <c r="D11636" s="4" t="s">
        <v>24</v>
      </c>
      <c r="E11636" s="4" t="s">
        <v>24</v>
      </c>
      <c r="F11636" s="4" t="s">
        <v>24</v>
      </c>
      <c r="G11636" s="4" t="s">
        <v>24</v>
      </c>
    </row>
    <row r="11637" spans="1:9">
      <c r="A11637" t="n">
        <v>89578</v>
      </c>
      <c r="B11637" s="37" t="n">
        <v>46</v>
      </c>
      <c r="C11637" s="7" t="n">
        <v>1602</v>
      </c>
      <c r="D11637" s="7" t="n">
        <v>20.7600002288818</v>
      </c>
      <c r="E11637" s="7" t="n">
        <v>6.09999990463257</v>
      </c>
      <c r="F11637" s="7" t="n">
        <v>-200.940002441406</v>
      </c>
      <c r="G11637" s="7" t="n">
        <v>0</v>
      </c>
    </row>
    <row r="11638" spans="1:9">
      <c r="A11638" t="s">
        <v>4</v>
      </c>
      <c r="B11638" s="4" t="s">
        <v>5</v>
      </c>
      <c r="C11638" s="4" t="s">
        <v>10</v>
      </c>
      <c r="D11638" s="4" t="s">
        <v>24</v>
      </c>
      <c r="E11638" s="4" t="s">
        <v>24</v>
      </c>
      <c r="F11638" s="4" t="s">
        <v>24</v>
      </c>
      <c r="G11638" s="4" t="s">
        <v>24</v>
      </c>
    </row>
    <row r="11639" spans="1:9">
      <c r="A11639" t="n">
        <v>89597</v>
      </c>
      <c r="B11639" s="37" t="n">
        <v>46</v>
      </c>
      <c r="C11639" s="7" t="n">
        <v>1603</v>
      </c>
      <c r="D11639" s="7" t="n">
        <v>28.7900009155273</v>
      </c>
      <c r="E11639" s="7" t="n">
        <v>6.40999984741211</v>
      </c>
      <c r="F11639" s="7" t="n">
        <v>-185.119995117188</v>
      </c>
      <c r="G11639" s="7" t="n">
        <v>0</v>
      </c>
    </row>
    <row r="11640" spans="1:9">
      <c r="A11640" t="s">
        <v>4</v>
      </c>
      <c r="B11640" s="4" t="s">
        <v>5</v>
      </c>
      <c r="C11640" s="4" t="s">
        <v>10</v>
      </c>
      <c r="D11640" s="4" t="s">
        <v>24</v>
      </c>
      <c r="E11640" s="4" t="s">
        <v>24</v>
      </c>
      <c r="F11640" s="4" t="s">
        <v>24</v>
      </c>
      <c r="G11640" s="4" t="s">
        <v>24</v>
      </c>
    </row>
    <row r="11641" spans="1:9">
      <c r="A11641" t="n">
        <v>89616</v>
      </c>
      <c r="B11641" s="37" t="n">
        <v>46</v>
      </c>
      <c r="C11641" s="7" t="n">
        <v>1604</v>
      </c>
      <c r="D11641" s="7" t="n">
        <v>-32.4900016784668</v>
      </c>
      <c r="E11641" s="7" t="n">
        <v>2.99000000953674</v>
      </c>
      <c r="F11641" s="7" t="n">
        <v>-70.6999969482422</v>
      </c>
      <c r="G11641" s="7" t="n">
        <v>0</v>
      </c>
    </row>
    <row r="11642" spans="1:9">
      <c r="A11642" t="s">
        <v>4</v>
      </c>
      <c r="B11642" s="4" t="s">
        <v>5</v>
      </c>
      <c r="C11642" s="4" t="s">
        <v>13</v>
      </c>
      <c r="D11642" s="4" t="s">
        <v>10</v>
      </c>
      <c r="E11642" s="4" t="s">
        <v>13</v>
      </c>
      <c r="F11642" s="4" t="s">
        <v>23</v>
      </c>
    </row>
    <row r="11643" spans="1:9">
      <c r="A11643" t="n">
        <v>89635</v>
      </c>
      <c r="B11643" s="11" t="n">
        <v>5</v>
      </c>
      <c r="C11643" s="7" t="n">
        <v>30</v>
      </c>
      <c r="D11643" s="7" t="n">
        <v>10</v>
      </c>
      <c r="E11643" s="7" t="n">
        <v>1</v>
      </c>
      <c r="F11643" s="12" t="n">
        <f t="normal" ca="1">A11649</f>
        <v>0</v>
      </c>
    </row>
    <row r="11644" spans="1:9">
      <c r="A11644" t="s">
        <v>4</v>
      </c>
      <c r="B11644" s="4" t="s">
        <v>5</v>
      </c>
      <c r="C11644" s="4" t="s">
        <v>10</v>
      </c>
      <c r="D11644" s="4" t="s">
        <v>24</v>
      </c>
      <c r="E11644" s="4" t="s">
        <v>24</v>
      </c>
      <c r="F11644" s="4" t="s">
        <v>24</v>
      </c>
      <c r="G11644" s="4" t="s">
        <v>24</v>
      </c>
    </row>
    <row r="11645" spans="1:9">
      <c r="A11645" t="n">
        <v>89644</v>
      </c>
      <c r="B11645" s="37" t="n">
        <v>46</v>
      </c>
      <c r="C11645" s="7" t="n">
        <v>16</v>
      </c>
      <c r="D11645" s="7" t="n">
        <v>4.96000003814697</v>
      </c>
      <c r="E11645" s="7" t="n">
        <v>-5.28999996185303</v>
      </c>
      <c r="F11645" s="7" t="n">
        <v>142.330001831055</v>
      </c>
      <c r="G11645" s="7" t="n">
        <v>288.799987792969</v>
      </c>
    </row>
    <row r="11646" spans="1:9">
      <c r="A11646" t="s">
        <v>4</v>
      </c>
      <c r="B11646" s="4" t="s">
        <v>5</v>
      </c>
      <c r="C11646" s="4" t="s">
        <v>23</v>
      </c>
    </row>
    <row r="11647" spans="1:9">
      <c r="A11647" t="n">
        <v>89663</v>
      </c>
      <c r="B11647" s="14" t="n">
        <v>3</v>
      </c>
      <c r="C11647" s="12" t="n">
        <f t="normal" ca="1">A11659</f>
        <v>0</v>
      </c>
    </row>
    <row r="11648" spans="1:9">
      <c r="A11648" t="s">
        <v>4</v>
      </c>
      <c r="B11648" s="4" t="s">
        <v>5</v>
      </c>
      <c r="C11648" s="4" t="s">
        <v>13</v>
      </c>
      <c r="D11648" s="4" t="s">
        <v>10</v>
      </c>
      <c r="E11648" s="4" t="s">
        <v>13</v>
      </c>
      <c r="F11648" s="4" t="s">
        <v>23</v>
      </c>
    </row>
    <row r="11649" spans="1:7">
      <c r="A11649" t="n">
        <v>89668</v>
      </c>
      <c r="B11649" s="11" t="n">
        <v>5</v>
      </c>
      <c r="C11649" s="7" t="n">
        <v>30</v>
      </c>
      <c r="D11649" s="7" t="n">
        <v>11</v>
      </c>
      <c r="E11649" s="7" t="n">
        <v>1</v>
      </c>
      <c r="F11649" s="12" t="n">
        <f t="normal" ca="1">A11655</f>
        <v>0</v>
      </c>
    </row>
    <row r="11650" spans="1:7">
      <c r="A11650" t="s">
        <v>4</v>
      </c>
      <c r="B11650" s="4" t="s">
        <v>5</v>
      </c>
      <c r="C11650" s="4" t="s">
        <v>10</v>
      </c>
      <c r="D11650" s="4" t="s">
        <v>24</v>
      </c>
      <c r="E11650" s="4" t="s">
        <v>24</v>
      </c>
      <c r="F11650" s="4" t="s">
        <v>24</v>
      </c>
      <c r="G11650" s="4" t="s">
        <v>24</v>
      </c>
    </row>
    <row r="11651" spans="1:7">
      <c r="A11651" t="n">
        <v>89677</v>
      </c>
      <c r="B11651" s="37" t="n">
        <v>46</v>
      </c>
      <c r="C11651" s="7" t="n">
        <v>15</v>
      </c>
      <c r="D11651" s="7" t="n">
        <v>4.96000003814697</v>
      </c>
      <c r="E11651" s="7" t="n">
        <v>-5.28999996185303</v>
      </c>
      <c r="F11651" s="7" t="n">
        <v>142.330001831055</v>
      </c>
      <c r="G11651" s="7" t="n">
        <v>288.799987792969</v>
      </c>
    </row>
    <row r="11652" spans="1:7">
      <c r="A11652" t="s">
        <v>4</v>
      </c>
      <c r="B11652" s="4" t="s">
        <v>5</v>
      </c>
      <c r="C11652" s="4" t="s">
        <v>23</v>
      </c>
    </row>
    <row r="11653" spans="1:7">
      <c r="A11653" t="n">
        <v>89696</v>
      </c>
      <c r="B11653" s="14" t="n">
        <v>3</v>
      </c>
      <c r="C11653" s="12" t="n">
        <f t="normal" ca="1">A11659</f>
        <v>0</v>
      </c>
    </row>
    <row r="11654" spans="1:7">
      <c r="A11654" t="s">
        <v>4</v>
      </c>
      <c r="B11654" s="4" t="s">
        <v>5</v>
      </c>
      <c r="C11654" s="4" t="s">
        <v>13</v>
      </c>
      <c r="D11654" s="4" t="s">
        <v>10</v>
      </c>
      <c r="E11654" s="4" t="s">
        <v>13</v>
      </c>
      <c r="F11654" s="4" t="s">
        <v>23</v>
      </c>
    </row>
    <row r="11655" spans="1:7">
      <c r="A11655" t="n">
        <v>89701</v>
      </c>
      <c r="B11655" s="11" t="n">
        <v>5</v>
      </c>
      <c r="C11655" s="7" t="n">
        <v>30</v>
      </c>
      <c r="D11655" s="7" t="n">
        <v>12</v>
      </c>
      <c r="E11655" s="7" t="n">
        <v>1</v>
      </c>
      <c r="F11655" s="12" t="n">
        <f t="normal" ca="1">A11659</f>
        <v>0</v>
      </c>
    </row>
    <row r="11656" spans="1:7">
      <c r="A11656" t="s">
        <v>4</v>
      </c>
      <c r="B11656" s="4" t="s">
        <v>5</v>
      </c>
      <c r="C11656" s="4" t="s">
        <v>10</v>
      </c>
      <c r="D11656" s="4" t="s">
        <v>24</v>
      </c>
      <c r="E11656" s="4" t="s">
        <v>24</v>
      </c>
      <c r="F11656" s="4" t="s">
        <v>24</v>
      </c>
      <c r="G11656" s="4" t="s">
        <v>24</v>
      </c>
    </row>
    <row r="11657" spans="1:7">
      <c r="A11657" t="n">
        <v>89710</v>
      </c>
      <c r="B11657" s="37" t="n">
        <v>46</v>
      </c>
      <c r="C11657" s="7" t="n">
        <v>14</v>
      </c>
      <c r="D11657" s="7" t="n">
        <v>4.96000003814697</v>
      </c>
      <c r="E11657" s="7" t="n">
        <v>-5.28999996185303</v>
      </c>
      <c r="F11657" s="7" t="n">
        <v>142.330001831055</v>
      </c>
      <c r="G11657" s="7" t="n">
        <v>288.799987792969</v>
      </c>
    </row>
    <row r="11658" spans="1:7">
      <c r="A11658" t="s">
        <v>4</v>
      </c>
      <c r="B11658" s="4" t="s">
        <v>5</v>
      </c>
      <c r="C11658" s="4" t="s">
        <v>13</v>
      </c>
      <c r="D11658" s="4" t="s">
        <v>10</v>
      </c>
      <c r="E11658" s="4" t="s">
        <v>13</v>
      </c>
      <c r="F11658" s="4" t="s">
        <v>23</v>
      </c>
    </row>
    <row r="11659" spans="1:7">
      <c r="A11659" t="n">
        <v>89729</v>
      </c>
      <c r="B11659" s="11" t="n">
        <v>5</v>
      </c>
      <c r="C11659" s="7" t="n">
        <v>30</v>
      </c>
      <c r="D11659" s="7" t="n">
        <v>0</v>
      </c>
      <c r="E11659" s="7" t="n">
        <v>1</v>
      </c>
      <c r="F11659" s="12" t="n">
        <f t="normal" ca="1">A11665</f>
        <v>0</v>
      </c>
    </row>
    <row r="11660" spans="1:7">
      <c r="A11660" t="s">
        <v>4</v>
      </c>
      <c r="B11660" s="4" t="s">
        <v>5</v>
      </c>
      <c r="C11660" s="4" t="s">
        <v>10</v>
      </c>
      <c r="D11660" s="4" t="s">
        <v>24</v>
      </c>
      <c r="E11660" s="4" t="s">
        <v>24</v>
      </c>
      <c r="F11660" s="4" t="s">
        <v>24</v>
      </c>
      <c r="G11660" s="4" t="s">
        <v>24</v>
      </c>
    </row>
    <row r="11661" spans="1:7">
      <c r="A11661" t="n">
        <v>89738</v>
      </c>
      <c r="B11661" s="37" t="n">
        <v>46</v>
      </c>
      <c r="C11661" s="7" t="n">
        <v>1</v>
      </c>
      <c r="D11661" s="7" t="n">
        <v>5.19999980926514</v>
      </c>
      <c r="E11661" s="7" t="n">
        <v>2.04999995231628</v>
      </c>
      <c r="F11661" s="7" t="n">
        <v>45.5099983215332</v>
      </c>
      <c r="G11661" s="7" t="n">
        <v>335</v>
      </c>
    </row>
    <row r="11662" spans="1:7">
      <c r="A11662" t="s">
        <v>4</v>
      </c>
      <c r="B11662" s="4" t="s">
        <v>5</v>
      </c>
      <c r="C11662" s="4" t="s">
        <v>23</v>
      </c>
    </row>
    <row r="11663" spans="1:7">
      <c r="A11663" t="n">
        <v>89757</v>
      </c>
      <c r="B11663" s="14" t="n">
        <v>3</v>
      </c>
      <c r="C11663" s="12" t="n">
        <f t="normal" ca="1">A11687</f>
        <v>0</v>
      </c>
    </row>
    <row r="11664" spans="1:7">
      <c r="A11664" t="s">
        <v>4</v>
      </c>
      <c r="B11664" s="4" t="s">
        <v>5</v>
      </c>
      <c r="C11664" s="4" t="s">
        <v>13</v>
      </c>
      <c r="D11664" s="4" t="s">
        <v>10</v>
      </c>
      <c r="E11664" s="4" t="s">
        <v>13</v>
      </c>
      <c r="F11664" s="4" t="s">
        <v>23</v>
      </c>
    </row>
    <row r="11665" spans="1:7">
      <c r="A11665" t="n">
        <v>89762</v>
      </c>
      <c r="B11665" s="11" t="n">
        <v>5</v>
      </c>
      <c r="C11665" s="7" t="n">
        <v>30</v>
      </c>
      <c r="D11665" s="7" t="n">
        <v>1</v>
      </c>
      <c r="E11665" s="7" t="n">
        <v>1</v>
      </c>
      <c r="F11665" s="12" t="n">
        <f t="normal" ca="1">A11671</f>
        <v>0</v>
      </c>
    </row>
    <row r="11666" spans="1:7">
      <c r="A11666" t="s">
        <v>4</v>
      </c>
      <c r="B11666" s="4" t="s">
        <v>5</v>
      </c>
      <c r="C11666" s="4" t="s">
        <v>10</v>
      </c>
      <c r="D11666" s="4" t="s">
        <v>24</v>
      </c>
      <c r="E11666" s="4" t="s">
        <v>24</v>
      </c>
      <c r="F11666" s="4" t="s">
        <v>24</v>
      </c>
      <c r="G11666" s="4" t="s">
        <v>24</v>
      </c>
    </row>
    <row r="11667" spans="1:7">
      <c r="A11667" t="n">
        <v>89771</v>
      </c>
      <c r="B11667" s="37" t="n">
        <v>46</v>
      </c>
      <c r="C11667" s="7" t="n">
        <v>2</v>
      </c>
      <c r="D11667" s="7" t="n">
        <v>5.19999980926514</v>
      </c>
      <c r="E11667" s="7" t="n">
        <v>2.04999995231628</v>
      </c>
      <c r="F11667" s="7" t="n">
        <v>45.5099983215332</v>
      </c>
      <c r="G11667" s="7" t="n">
        <v>335</v>
      </c>
    </row>
    <row r="11668" spans="1:7">
      <c r="A11668" t="s">
        <v>4</v>
      </c>
      <c r="B11668" s="4" t="s">
        <v>5</v>
      </c>
      <c r="C11668" s="4" t="s">
        <v>23</v>
      </c>
    </row>
    <row r="11669" spans="1:7">
      <c r="A11669" t="n">
        <v>89790</v>
      </c>
      <c r="B11669" s="14" t="n">
        <v>3</v>
      </c>
      <c r="C11669" s="12" t="n">
        <f t="normal" ca="1">A11687</f>
        <v>0</v>
      </c>
    </row>
    <row r="11670" spans="1:7">
      <c r="A11670" t="s">
        <v>4</v>
      </c>
      <c r="B11670" s="4" t="s">
        <v>5</v>
      </c>
      <c r="C11670" s="4" t="s">
        <v>13</v>
      </c>
      <c r="D11670" s="4" t="s">
        <v>10</v>
      </c>
      <c r="E11670" s="4" t="s">
        <v>13</v>
      </c>
      <c r="F11670" s="4" t="s">
        <v>23</v>
      </c>
    </row>
    <row r="11671" spans="1:7">
      <c r="A11671" t="n">
        <v>89795</v>
      </c>
      <c r="B11671" s="11" t="n">
        <v>5</v>
      </c>
      <c r="C11671" s="7" t="n">
        <v>30</v>
      </c>
      <c r="D11671" s="7" t="n">
        <v>6</v>
      </c>
      <c r="E11671" s="7" t="n">
        <v>1</v>
      </c>
      <c r="F11671" s="12" t="n">
        <f t="normal" ca="1">A11677</f>
        <v>0</v>
      </c>
    </row>
    <row r="11672" spans="1:7">
      <c r="A11672" t="s">
        <v>4</v>
      </c>
      <c r="B11672" s="4" t="s">
        <v>5</v>
      </c>
      <c r="C11672" s="4" t="s">
        <v>10</v>
      </c>
      <c r="D11672" s="4" t="s">
        <v>24</v>
      </c>
      <c r="E11672" s="4" t="s">
        <v>24</v>
      </c>
      <c r="F11672" s="4" t="s">
        <v>24</v>
      </c>
      <c r="G11672" s="4" t="s">
        <v>24</v>
      </c>
    </row>
    <row r="11673" spans="1:7">
      <c r="A11673" t="n">
        <v>89804</v>
      </c>
      <c r="B11673" s="37" t="n">
        <v>46</v>
      </c>
      <c r="C11673" s="7" t="n">
        <v>7</v>
      </c>
      <c r="D11673" s="7" t="n">
        <v>5.19999980926514</v>
      </c>
      <c r="E11673" s="7" t="n">
        <v>2.04999995231628</v>
      </c>
      <c r="F11673" s="7" t="n">
        <v>45.5099983215332</v>
      </c>
      <c r="G11673" s="7" t="n">
        <v>335</v>
      </c>
    </row>
    <row r="11674" spans="1:7">
      <c r="A11674" t="s">
        <v>4</v>
      </c>
      <c r="B11674" s="4" t="s">
        <v>5</v>
      </c>
      <c r="C11674" s="4" t="s">
        <v>23</v>
      </c>
    </row>
    <row r="11675" spans="1:7">
      <c r="A11675" t="n">
        <v>89823</v>
      </c>
      <c r="B11675" s="14" t="n">
        <v>3</v>
      </c>
      <c r="C11675" s="12" t="n">
        <f t="normal" ca="1">A11687</f>
        <v>0</v>
      </c>
    </row>
    <row r="11676" spans="1:7">
      <c r="A11676" t="s">
        <v>4</v>
      </c>
      <c r="B11676" s="4" t="s">
        <v>5</v>
      </c>
      <c r="C11676" s="4" t="s">
        <v>13</v>
      </c>
      <c r="D11676" s="4" t="s">
        <v>10</v>
      </c>
      <c r="E11676" s="4" t="s">
        <v>13</v>
      </c>
      <c r="F11676" s="4" t="s">
        <v>23</v>
      </c>
    </row>
    <row r="11677" spans="1:7">
      <c r="A11677" t="n">
        <v>89828</v>
      </c>
      <c r="B11677" s="11" t="n">
        <v>5</v>
      </c>
      <c r="C11677" s="7" t="n">
        <v>30</v>
      </c>
      <c r="D11677" s="7" t="n">
        <v>7</v>
      </c>
      <c r="E11677" s="7" t="n">
        <v>1</v>
      </c>
      <c r="F11677" s="12" t="n">
        <f t="normal" ca="1">A11683</f>
        <v>0</v>
      </c>
    </row>
    <row r="11678" spans="1:7">
      <c r="A11678" t="s">
        <v>4</v>
      </c>
      <c r="B11678" s="4" t="s">
        <v>5</v>
      </c>
      <c r="C11678" s="4" t="s">
        <v>10</v>
      </c>
      <c r="D11678" s="4" t="s">
        <v>24</v>
      </c>
      <c r="E11678" s="4" t="s">
        <v>24</v>
      </c>
      <c r="F11678" s="4" t="s">
        <v>24</v>
      </c>
      <c r="G11678" s="4" t="s">
        <v>24</v>
      </c>
    </row>
    <row r="11679" spans="1:7">
      <c r="A11679" t="n">
        <v>89837</v>
      </c>
      <c r="B11679" s="37" t="n">
        <v>46</v>
      </c>
      <c r="C11679" s="7" t="n">
        <v>8</v>
      </c>
      <c r="D11679" s="7" t="n">
        <v>5.19999980926514</v>
      </c>
      <c r="E11679" s="7" t="n">
        <v>2.04999995231628</v>
      </c>
      <c r="F11679" s="7" t="n">
        <v>45.5099983215332</v>
      </c>
      <c r="G11679" s="7" t="n">
        <v>335</v>
      </c>
    </row>
    <row r="11680" spans="1:7">
      <c r="A11680" t="s">
        <v>4</v>
      </c>
      <c r="B11680" s="4" t="s">
        <v>5</v>
      </c>
      <c r="C11680" s="4" t="s">
        <v>23</v>
      </c>
    </row>
    <row r="11681" spans="1:7">
      <c r="A11681" t="n">
        <v>89856</v>
      </c>
      <c r="B11681" s="14" t="n">
        <v>3</v>
      </c>
      <c r="C11681" s="12" t="n">
        <f t="normal" ca="1">A11687</f>
        <v>0</v>
      </c>
    </row>
    <row r="11682" spans="1:7">
      <c r="A11682" t="s">
        <v>4</v>
      </c>
      <c r="B11682" s="4" t="s">
        <v>5</v>
      </c>
      <c r="C11682" s="4" t="s">
        <v>13</v>
      </c>
      <c r="D11682" s="4" t="s">
        <v>10</v>
      </c>
      <c r="E11682" s="4" t="s">
        <v>13</v>
      </c>
      <c r="F11682" s="4" t="s">
        <v>23</v>
      </c>
    </row>
    <row r="11683" spans="1:7">
      <c r="A11683" t="n">
        <v>89861</v>
      </c>
      <c r="B11683" s="11" t="n">
        <v>5</v>
      </c>
      <c r="C11683" s="7" t="n">
        <v>30</v>
      </c>
      <c r="D11683" s="7" t="n">
        <v>3</v>
      </c>
      <c r="E11683" s="7" t="n">
        <v>1</v>
      </c>
      <c r="F11683" s="12" t="n">
        <f t="normal" ca="1">A11687</f>
        <v>0</v>
      </c>
    </row>
    <row r="11684" spans="1:7">
      <c r="A11684" t="s">
        <v>4</v>
      </c>
      <c r="B11684" s="4" t="s">
        <v>5</v>
      </c>
      <c r="C11684" s="4" t="s">
        <v>10</v>
      </c>
      <c r="D11684" s="4" t="s">
        <v>24</v>
      </c>
      <c r="E11684" s="4" t="s">
        <v>24</v>
      </c>
      <c r="F11684" s="4" t="s">
        <v>24</v>
      </c>
      <c r="G11684" s="4" t="s">
        <v>24</v>
      </c>
    </row>
    <row r="11685" spans="1:7">
      <c r="A11685" t="n">
        <v>89870</v>
      </c>
      <c r="B11685" s="37" t="n">
        <v>46</v>
      </c>
      <c r="C11685" s="7" t="n">
        <v>4</v>
      </c>
      <c r="D11685" s="7" t="n">
        <v>5.19999980926514</v>
      </c>
      <c r="E11685" s="7" t="n">
        <v>2.04999995231628</v>
      </c>
      <c r="F11685" s="7" t="n">
        <v>45.5099983215332</v>
      </c>
      <c r="G11685" s="7" t="n">
        <v>335</v>
      </c>
    </row>
    <row r="11686" spans="1:7">
      <c r="A11686" t="s">
        <v>4</v>
      </c>
      <c r="B11686" s="4" t="s">
        <v>5</v>
      </c>
      <c r="C11686" s="4" t="s">
        <v>13</v>
      </c>
      <c r="D11686" s="4" t="s">
        <v>10</v>
      </c>
      <c r="E11686" s="4" t="s">
        <v>13</v>
      </c>
      <c r="F11686" s="4" t="s">
        <v>23</v>
      </c>
    </row>
    <row r="11687" spans="1:7">
      <c r="A11687" t="n">
        <v>89889</v>
      </c>
      <c r="B11687" s="11" t="n">
        <v>5</v>
      </c>
      <c r="C11687" s="7" t="n">
        <v>30</v>
      </c>
      <c r="D11687" s="7" t="n">
        <v>8</v>
      </c>
      <c r="E11687" s="7" t="n">
        <v>1</v>
      </c>
      <c r="F11687" s="12" t="n">
        <f t="normal" ca="1">A11695</f>
        <v>0</v>
      </c>
    </row>
    <row r="11688" spans="1:7">
      <c r="A11688" t="s">
        <v>4</v>
      </c>
      <c r="B11688" s="4" t="s">
        <v>5</v>
      </c>
      <c r="C11688" s="4" t="s">
        <v>10</v>
      </c>
      <c r="D11688" s="4" t="s">
        <v>24</v>
      </c>
      <c r="E11688" s="4" t="s">
        <v>24</v>
      </c>
      <c r="F11688" s="4" t="s">
        <v>24</v>
      </c>
      <c r="G11688" s="4" t="s">
        <v>24</v>
      </c>
    </row>
    <row r="11689" spans="1:7">
      <c r="A11689" t="n">
        <v>89898</v>
      </c>
      <c r="B11689" s="37" t="n">
        <v>46</v>
      </c>
      <c r="C11689" s="7" t="n">
        <v>9</v>
      </c>
      <c r="D11689" s="7" t="n">
        <v>-32.4900016784668</v>
      </c>
      <c r="E11689" s="7" t="n">
        <v>2.99000000953674</v>
      </c>
      <c r="F11689" s="7" t="n">
        <v>-70.6999969482422</v>
      </c>
      <c r="G11689" s="7" t="n">
        <v>0</v>
      </c>
    </row>
    <row r="11690" spans="1:7">
      <c r="A11690" t="s">
        <v>4</v>
      </c>
      <c r="B11690" s="4" t="s">
        <v>5</v>
      </c>
      <c r="C11690" s="4" t="s">
        <v>10</v>
      </c>
      <c r="D11690" s="4" t="s">
        <v>24</v>
      </c>
      <c r="E11690" s="4" t="s">
        <v>24</v>
      </c>
      <c r="F11690" s="4" t="s">
        <v>24</v>
      </c>
      <c r="G11690" s="4" t="s">
        <v>24</v>
      </c>
    </row>
    <row r="11691" spans="1:7">
      <c r="A11691" t="n">
        <v>89917</v>
      </c>
      <c r="B11691" s="37" t="n">
        <v>46</v>
      </c>
      <c r="C11691" s="7" t="n">
        <v>7030</v>
      </c>
      <c r="D11691" s="7" t="n">
        <v>-32.4900016784668</v>
      </c>
      <c r="E11691" s="7" t="n">
        <v>2.99000000953674</v>
      </c>
      <c r="F11691" s="7" t="n">
        <v>-71.6999969482422</v>
      </c>
      <c r="G11691" s="7" t="n">
        <v>0</v>
      </c>
    </row>
    <row r="11692" spans="1:7">
      <c r="A11692" t="s">
        <v>4</v>
      </c>
      <c r="B11692" s="4" t="s">
        <v>5</v>
      </c>
      <c r="C11692" s="4" t="s">
        <v>23</v>
      </c>
    </row>
    <row r="11693" spans="1:7">
      <c r="A11693" t="n">
        <v>89936</v>
      </c>
      <c r="B11693" s="14" t="n">
        <v>3</v>
      </c>
      <c r="C11693" s="12" t="n">
        <f t="normal" ca="1">A11717</f>
        <v>0</v>
      </c>
    </row>
    <row r="11694" spans="1:7">
      <c r="A11694" t="s">
        <v>4</v>
      </c>
      <c r="B11694" s="4" t="s">
        <v>5</v>
      </c>
      <c r="C11694" s="4" t="s">
        <v>13</v>
      </c>
      <c r="D11694" s="4" t="s">
        <v>10</v>
      </c>
      <c r="E11694" s="4" t="s">
        <v>13</v>
      </c>
      <c r="F11694" s="4" t="s">
        <v>23</v>
      </c>
    </row>
    <row r="11695" spans="1:7">
      <c r="A11695" t="n">
        <v>89941</v>
      </c>
      <c r="B11695" s="11" t="n">
        <v>5</v>
      </c>
      <c r="C11695" s="7" t="n">
        <v>30</v>
      </c>
      <c r="D11695" s="7" t="n">
        <v>3</v>
      </c>
      <c r="E11695" s="7" t="n">
        <v>1</v>
      </c>
      <c r="F11695" s="12" t="n">
        <f t="normal" ca="1">A11701</f>
        <v>0</v>
      </c>
    </row>
    <row r="11696" spans="1:7">
      <c r="A11696" t="s">
        <v>4</v>
      </c>
      <c r="B11696" s="4" t="s">
        <v>5</v>
      </c>
      <c r="C11696" s="4" t="s">
        <v>10</v>
      </c>
      <c r="D11696" s="4" t="s">
        <v>24</v>
      </c>
      <c r="E11696" s="4" t="s">
        <v>24</v>
      </c>
      <c r="F11696" s="4" t="s">
        <v>24</v>
      </c>
      <c r="G11696" s="4" t="s">
        <v>24</v>
      </c>
    </row>
    <row r="11697" spans="1:7">
      <c r="A11697" t="n">
        <v>89950</v>
      </c>
      <c r="B11697" s="37" t="n">
        <v>46</v>
      </c>
      <c r="C11697" s="7" t="n">
        <v>4</v>
      </c>
      <c r="D11697" s="7" t="n">
        <v>-32.4900016784668</v>
      </c>
      <c r="E11697" s="7" t="n">
        <v>2.99000000953674</v>
      </c>
      <c r="F11697" s="7" t="n">
        <v>-70.6999969482422</v>
      </c>
      <c r="G11697" s="7" t="n">
        <v>0</v>
      </c>
    </row>
    <row r="11698" spans="1:7">
      <c r="A11698" t="s">
        <v>4</v>
      </c>
      <c r="B11698" s="4" t="s">
        <v>5</v>
      </c>
      <c r="C11698" s="4" t="s">
        <v>23</v>
      </c>
    </row>
    <row r="11699" spans="1:7">
      <c r="A11699" t="n">
        <v>89969</v>
      </c>
      <c r="B11699" s="14" t="n">
        <v>3</v>
      </c>
      <c r="C11699" s="12" t="n">
        <f t="normal" ca="1">A11717</f>
        <v>0</v>
      </c>
    </row>
    <row r="11700" spans="1:7">
      <c r="A11700" t="s">
        <v>4</v>
      </c>
      <c r="B11700" s="4" t="s">
        <v>5</v>
      </c>
      <c r="C11700" s="4" t="s">
        <v>13</v>
      </c>
      <c r="D11700" s="4" t="s">
        <v>10</v>
      </c>
      <c r="E11700" s="4" t="s">
        <v>13</v>
      </c>
      <c r="F11700" s="4" t="s">
        <v>23</v>
      </c>
    </row>
    <row r="11701" spans="1:7">
      <c r="A11701" t="n">
        <v>89974</v>
      </c>
      <c r="B11701" s="11" t="n">
        <v>5</v>
      </c>
      <c r="C11701" s="7" t="n">
        <v>30</v>
      </c>
      <c r="D11701" s="7" t="n">
        <v>7</v>
      </c>
      <c r="E11701" s="7" t="n">
        <v>1</v>
      </c>
      <c r="F11701" s="12" t="n">
        <f t="normal" ca="1">A11707</f>
        <v>0</v>
      </c>
    </row>
    <row r="11702" spans="1:7">
      <c r="A11702" t="s">
        <v>4</v>
      </c>
      <c r="B11702" s="4" t="s">
        <v>5</v>
      </c>
      <c r="C11702" s="4" t="s">
        <v>10</v>
      </c>
      <c r="D11702" s="4" t="s">
        <v>24</v>
      </c>
      <c r="E11702" s="4" t="s">
        <v>24</v>
      </c>
      <c r="F11702" s="4" t="s">
        <v>24</v>
      </c>
      <c r="G11702" s="4" t="s">
        <v>24</v>
      </c>
    </row>
    <row r="11703" spans="1:7">
      <c r="A11703" t="n">
        <v>89983</v>
      </c>
      <c r="B11703" s="37" t="n">
        <v>46</v>
      </c>
      <c r="C11703" s="7" t="n">
        <v>8</v>
      </c>
      <c r="D11703" s="7" t="n">
        <v>-32.4900016784668</v>
      </c>
      <c r="E11703" s="7" t="n">
        <v>2.99000000953674</v>
      </c>
      <c r="F11703" s="7" t="n">
        <v>-70.6999969482422</v>
      </c>
      <c r="G11703" s="7" t="n">
        <v>0</v>
      </c>
    </row>
    <row r="11704" spans="1:7">
      <c r="A11704" t="s">
        <v>4</v>
      </c>
      <c r="B11704" s="4" t="s">
        <v>5</v>
      </c>
      <c r="C11704" s="4" t="s">
        <v>23</v>
      </c>
    </row>
    <row r="11705" spans="1:7">
      <c r="A11705" t="n">
        <v>90002</v>
      </c>
      <c r="B11705" s="14" t="n">
        <v>3</v>
      </c>
      <c r="C11705" s="12" t="n">
        <f t="normal" ca="1">A11717</f>
        <v>0</v>
      </c>
    </row>
    <row r="11706" spans="1:7">
      <c r="A11706" t="s">
        <v>4</v>
      </c>
      <c r="B11706" s="4" t="s">
        <v>5</v>
      </c>
      <c r="C11706" s="4" t="s">
        <v>13</v>
      </c>
      <c r="D11706" s="4" t="s">
        <v>10</v>
      </c>
      <c r="E11706" s="4" t="s">
        <v>13</v>
      </c>
      <c r="F11706" s="4" t="s">
        <v>23</v>
      </c>
    </row>
    <row r="11707" spans="1:7">
      <c r="A11707" t="n">
        <v>90007</v>
      </c>
      <c r="B11707" s="11" t="n">
        <v>5</v>
      </c>
      <c r="C11707" s="7" t="n">
        <v>30</v>
      </c>
      <c r="D11707" s="7" t="n">
        <v>6</v>
      </c>
      <c r="E11707" s="7" t="n">
        <v>1</v>
      </c>
      <c r="F11707" s="12" t="n">
        <f t="normal" ca="1">A11713</f>
        <v>0</v>
      </c>
    </row>
    <row r="11708" spans="1:7">
      <c r="A11708" t="s">
        <v>4</v>
      </c>
      <c r="B11708" s="4" t="s">
        <v>5</v>
      </c>
      <c r="C11708" s="4" t="s">
        <v>10</v>
      </c>
      <c r="D11708" s="4" t="s">
        <v>24</v>
      </c>
      <c r="E11708" s="4" t="s">
        <v>24</v>
      </c>
      <c r="F11708" s="4" t="s">
        <v>24</v>
      </c>
      <c r="G11708" s="4" t="s">
        <v>24</v>
      </c>
    </row>
    <row r="11709" spans="1:7">
      <c r="A11709" t="n">
        <v>90016</v>
      </c>
      <c r="B11709" s="37" t="n">
        <v>46</v>
      </c>
      <c r="C11709" s="7" t="n">
        <v>7</v>
      </c>
      <c r="D11709" s="7" t="n">
        <v>-32.4900016784668</v>
      </c>
      <c r="E11709" s="7" t="n">
        <v>2.99000000953674</v>
      </c>
      <c r="F11709" s="7" t="n">
        <v>-70.6999969482422</v>
      </c>
      <c r="G11709" s="7" t="n">
        <v>0</v>
      </c>
    </row>
    <row r="11710" spans="1:7">
      <c r="A11710" t="s">
        <v>4</v>
      </c>
      <c r="B11710" s="4" t="s">
        <v>5</v>
      </c>
      <c r="C11710" s="4" t="s">
        <v>23</v>
      </c>
    </row>
    <row r="11711" spans="1:7">
      <c r="A11711" t="n">
        <v>90035</v>
      </c>
      <c r="B11711" s="14" t="n">
        <v>3</v>
      </c>
      <c r="C11711" s="12" t="n">
        <f t="normal" ca="1">A11717</f>
        <v>0</v>
      </c>
    </row>
    <row r="11712" spans="1:7">
      <c r="A11712" t="s">
        <v>4</v>
      </c>
      <c r="B11712" s="4" t="s">
        <v>5</v>
      </c>
      <c r="C11712" s="4" t="s">
        <v>13</v>
      </c>
      <c r="D11712" s="4" t="s">
        <v>10</v>
      </c>
      <c r="E11712" s="4" t="s">
        <v>13</v>
      </c>
      <c r="F11712" s="4" t="s">
        <v>23</v>
      </c>
    </row>
    <row r="11713" spans="1:7">
      <c r="A11713" t="n">
        <v>90040</v>
      </c>
      <c r="B11713" s="11" t="n">
        <v>5</v>
      </c>
      <c r="C11713" s="7" t="n">
        <v>30</v>
      </c>
      <c r="D11713" s="7" t="n">
        <v>1</v>
      </c>
      <c r="E11713" s="7" t="n">
        <v>1</v>
      </c>
      <c r="F11713" s="12" t="n">
        <f t="normal" ca="1">A11717</f>
        <v>0</v>
      </c>
    </row>
    <row r="11714" spans="1:7">
      <c r="A11714" t="s">
        <v>4</v>
      </c>
      <c r="B11714" s="4" t="s">
        <v>5</v>
      </c>
      <c r="C11714" s="4" t="s">
        <v>10</v>
      </c>
      <c r="D11714" s="4" t="s">
        <v>24</v>
      </c>
      <c r="E11714" s="4" t="s">
        <v>24</v>
      </c>
      <c r="F11714" s="4" t="s">
        <v>24</v>
      </c>
      <c r="G11714" s="4" t="s">
        <v>24</v>
      </c>
    </row>
    <row r="11715" spans="1:7">
      <c r="A11715" t="n">
        <v>90049</v>
      </c>
      <c r="B11715" s="37" t="n">
        <v>46</v>
      </c>
      <c r="C11715" s="7" t="n">
        <v>2</v>
      </c>
      <c r="D11715" s="7" t="n">
        <v>-32.4900016784668</v>
      </c>
      <c r="E11715" s="7" t="n">
        <v>2.99000000953674</v>
      </c>
      <c r="F11715" s="7" t="n">
        <v>-70.6999969482422</v>
      </c>
      <c r="G11715" s="7" t="n">
        <v>0</v>
      </c>
    </row>
    <row r="11716" spans="1:7">
      <c r="A11716" t="s">
        <v>4</v>
      </c>
      <c r="B11716" s="4" t="s">
        <v>5</v>
      </c>
      <c r="C11716" s="4" t="s">
        <v>10</v>
      </c>
      <c r="D11716" s="4" t="s">
        <v>13</v>
      </c>
      <c r="E11716" s="4" t="s">
        <v>13</v>
      </c>
      <c r="F11716" s="4" t="s">
        <v>6</v>
      </c>
    </row>
    <row r="11717" spans="1:7">
      <c r="A11717" t="n">
        <v>90068</v>
      </c>
      <c r="B11717" s="19" t="n">
        <v>20</v>
      </c>
      <c r="C11717" s="7" t="n">
        <v>3</v>
      </c>
      <c r="D11717" s="7" t="n">
        <v>2</v>
      </c>
      <c r="E11717" s="7" t="n">
        <v>11</v>
      </c>
      <c r="F11717" s="7" t="s">
        <v>715</v>
      </c>
    </row>
    <row r="11718" spans="1:7">
      <c r="A11718" t="s">
        <v>4</v>
      </c>
      <c r="B11718" s="4" t="s">
        <v>5</v>
      </c>
      <c r="C11718" s="4" t="s">
        <v>10</v>
      </c>
      <c r="D11718" s="4" t="s">
        <v>13</v>
      </c>
      <c r="E11718" s="4" t="s">
        <v>13</v>
      </c>
      <c r="F11718" s="4" t="s">
        <v>6</v>
      </c>
    </row>
    <row r="11719" spans="1:7">
      <c r="A11719" t="n">
        <v>90089</v>
      </c>
      <c r="B11719" s="19" t="n">
        <v>20</v>
      </c>
      <c r="C11719" s="7" t="n">
        <v>5</v>
      </c>
      <c r="D11719" s="7" t="n">
        <v>2</v>
      </c>
      <c r="E11719" s="7" t="n">
        <v>11</v>
      </c>
      <c r="F11719" s="7" t="s">
        <v>716</v>
      </c>
    </row>
    <row r="11720" spans="1:7">
      <c r="A11720" t="s">
        <v>4</v>
      </c>
      <c r="B11720" s="4" t="s">
        <v>5</v>
      </c>
      <c r="C11720" s="4" t="s">
        <v>13</v>
      </c>
      <c r="D11720" s="4" t="s">
        <v>6</v>
      </c>
      <c r="E11720" s="4" t="s">
        <v>10</v>
      </c>
    </row>
    <row r="11721" spans="1:7">
      <c r="A11721" t="n">
        <v>90109</v>
      </c>
      <c r="B11721" s="75" t="n">
        <v>94</v>
      </c>
      <c r="C11721" s="7" t="n">
        <v>0</v>
      </c>
      <c r="D11721" s="7" t="s">
        <v>717</v>
      </c>
      <c r="E11721" s="7" t="n">
        <v>1</v>
      </c>
    </row>
    <row r="11722" spans="1:7">
      <c r="A11722" t="s">
        <v>4</v>
      </c>
      <c r="B11722" s="4" t="s">
        <v>5</v>
      </c>
      <c r="C11722" s="4" t="s">
        <v>13</v>
      </c>
      <c r="D11722" s="4" t="s">
        <v>6</v>
      </c>
      <c r="E11722" s="4" t="s">
        <v>10</v>
      </c>
    </row>
    <row r="11723" spans="1:7">
      <c r="A11723" t="n">
        <v>90123</v>
      </c>
      <c r="B11723" s="75" t="n">
        <v>94</v>
      </c>
      <c r="C11723" s="7" t="n">
        <v>0</v>
      </c>
      <c r="D11723" s="7" t="s">
        <v>717</v>
      </c>
      <c r="E11723" s="7" t="n">
        <v>2</v>
      </c>
    </row>
    <row r="11724" spans="1:7">
      <c r="A11724" t="s">
        <v>4</v>
      </c>
      <c r="B11724" s="4" t="s">
        <v>5</v>
      </c>
      <c r="C11724" s="4" t="s">
        <v>13</v>
      </c>
      <c r="D11724" s="4" t="s">
        <v>6</v>
      </c>
      <c r="E11724" s="4" t="s">
        <v>10</v>
      </c>
    </row>
    <row r="11725" spans="1:7">
      <c r="A11725" t="n">
        <v>90137</v>
      </c>
      <c r="B11725" s="75" t="n">
        <v>94</v>
      </c>
      <c r="C11725" s="7" t="n">
        <v>1</v>
      </c>
      <c r="D11725" s="7" t="s">
        <v>717</v>
      </c>
      <c r="E11725" s="7" t="n">
        <v>4</v>
      </c>
    </row>
    <row r="11726" spans="1:7">
      <c r="A11726" t="s">
        <v>4</v>
      </c>
      <c r="B11726" s="4" t="s">
        <v>5</v>
      </c>
      <c r="C11726" s="4" t="s">
        <v>13</v>
      </c>
      <c r="D11726" s="4" t="s">
        <v>6</v>
      </c>
    </row>
    <row r="11727" spans="1:7">
      <c r="A11727" t="n">
        <v>90151</v>
      </c>
      <c r="B11727" s="75" t="n">
        <v>94</v>
      </c>
      <c r="C11727" s="7" t="n">
        <v>5</v>
      </c>
      <c r="D11727" s="7" t="s">
        <v>717</v>
      </c>
    </row>
    <row r="11728" spans="1:7">
      <c r="A11728" t="s">
        <v>4</v>
      </c>
      <c r="B11728" s="4" t="s">
        <v>5</v>
      </c>
      <c r="C11728" s="4" t="s">
        <v>13</v>
      </c>
      <c r="D11728" s="4" t="s">
        <v>6</v>
      </c>
      <c r="E11728" s="4" t="s">
        <v>10</v>
      </c>
    </row>
    <row r="11729" spans="1:7">
      <c r="A11729" t="n">
        <v>90163</v>
      </c>
      <c r="B11729" s="75" t="n">
        <v>94</v>
      </c>
      <c r="C11729" s="7" t="n">
        <v>0</v>
      </c>
      <c r="D11729" s="7" t="s">
        <v>718</v>
      </c>
      <c r="E11729" s="7" t="n">
        <v>1</v>
      </c>
    </row>
    <row r="11730" spans="1:7">
      <c r="A11730" t="s">
        <v>4</v>
      </c>
      <c r="B11730" s="4" t="s">
        <v>5</v>
      </c>
      <c r="C11730" s="4" t="s">
        <v>13</v>
      </c>
      <c r="D11730" s="4" t="s">
        <v>6</v>
      </c>
      <c r="E11730" s="4" t="s">
        <v>10</v>
      </c>
    </row>
    <row r="11731" spans="1:7">
      <c r="A11731" t="n">
        <v>90177</v>
      </c>
      <c r="B11731" s="75" t="n">
        <v>94</v>
      </c>
      <c r="C11731" s="7" t="n">
        <v>0</v>
      </c>
      <c r="D11731" s="7" t="s">
        <v>718</v>
      </c>
      <c r="E11731" s="7" t="n">
        <v>2</v>
      </c>
    </row>
    <row r="11732" spans="1:7">
      <c r="A11732" t="s">
        <v>4</v>
      </c>
      <c r="B11732" s="4" t="s">
        <v>5</v>
      </c>
      <c r="C11732" s="4" t="s">
        <v>13</v>
      </c>
      <c r="D11732" s="4" t="s">
        <v>6</v>
      </c>
      <c r="E11732" s="4" t="s">
        <v>10</v>
      </c>
    </row>
    <row r="11733" spans="1:7">
      <c r="A11733" t="n">
        <v>90191</v>
      </c>
      <c r="B11733" s="75" t="n">
        <v>94</v>
      </c>
      <c r="C11733" s="7" t="n">
        <v>1</v>
      </c>
      <c r="D11733" s="7" t="s">
        <v>718</v>
      </c>
      <c r="E11733" s="7" t="n">
        <v>4</v>
      </c>
    </row>
    <row r="11734" spans="1:7">
      <c r="A11734" t="s">
        <v>4</v>
      </c>
      <c r="B11734" s="4" t="s">
        <v>5</v>
      </c>
      <c r="C11734" s="4" t="s">
        <v>13</v>
      </c>
      <c r="D11734" s="4" t="s">
        <v>6</v>
      </c>
    </row>
    <row r="11735" spans="1:7">
      <c r="A11735" t="n">
        <v>90205</v>
      </c>
      <c r="B11735" s="75" t="n">
        <v>94</v>
      </c>
      <c r="C11735" s="7" t="n">
        <v>5</v>
      </c>
      <c r="D11735" s="7" t="s">
        <v>718</v>
      </c>
    </row>
    <row r="11736" spans="1:7">
      <c r="A11736" t="s">
        <v>4</v>
      </c>
      <c r="B11736" s="4" t="s">
        <v>5</v>
      </c>
      <c r="C11736" s="4" t="s">
        <v>13</v>
      </c>
      <c r="D11736" s="4" t="s">
        <v>6</v>
      </c>
      <c r="E11736" s="4" t="s">
        <v>10</v>
      </c>
    </row>
    <row r="11737" spans="1:7">
      <c r="A11737" t="n">
        <v>90217</v>
      </c>
      <c r="B11737" s="26" t="n">
        <v>62</v>
      </c>
      <c r="C11737" s="7" t="n">
        <v>0</v>
      </c>
      <c r="D11737" s="7" t="s">
        <v>719</v>
      </c>
      <c r="E11737" s="7" t="n">
        <v>1</v>
      </c>
    </row>
    <row r="11738" spans="1:7">
      <c r="A11738" t="s">
        <v>4</v>
      </c>
      <c r="B11738" s="4" t="s">
        <v>5</v>
      </c>
      <c r="C11738" s="4" t="s">
        <v>13</v>
      </c>
      <c r="D11738" s="4" t="s">
        <v>10</v>
      </c>
      <c r="E11738" s="4" t="s">
        <v>10</v>
      </c>
      <c r="F11738" s="4" t="s">
        <v>9</v>
      </c>
    </row>
    <row r="11739" spans="1:7">
      <c r="A11739" t="n">
        <v>90232</v>
      </c>
      <c r="B11739" s="40" t="n">
        <v>84</v>
      </c>
      <c r="C11739" s="7" t="n">
        <v>0</v>
      </c>
      <c r="D11739" s="7" t="n">
        <v>0</v>
      </c>
      <c r="E11739" s="7" t="n">
        <v>0</v>
      </c>
      <c r="F11739" s="7" t="n">
        <v>1045220557</v>
      </c>
    </row>
    <row r="11740" spans="1:7">
      <c r="A11740" t="s">
        <v>4</v>
      </c>
      <c r="B11740" s="4" t="s">
        <v>5</v>
      </c>
      <c r="C11740" s="4" t="s">
        <v>13</v>
      </c>
      <c r="D11740" s="4" t="s">
        <v>13</v>
      </c>
      <c r="E11740" s="4" t="s">
        <v>24</v>
      </c>
      <c r="F11740" s="4" t="s">
        <v>24</v>
      </c>
      <c r="G11740" s="4" t="s">
        <v>24</v>
      </c>
      <c r="H11740" s="4" t="s">
        <v>10</v>
      </c>
    </row>
    <row r="11741" spans="1:7">
      <c r="A11741" t="n">
        <v>90242</v>
      </c>
      <c r="B11741" s="39" t="n">
        <v>45</v>
      </c>
      <c r="C11741" s="7" t="n">
        <v>2</v>
      </c>
      <c r="D11741" s="7" t="n">
        <v>3</v>
      </c>
      <c r="E11741" s="7" t="n">
        <v>1.9099999666214</v>
      </c>
      <c r="F11741" s="7" t="n">
        <v>-3.71000003814697</v>
      </c>
      <c r="G11741" s="7" t="n">
        <v>143.940002441406</v>
      </c>
      <c r="H11741" s="7" t="n">
        <v>0</v>
      </c>
    </row>
    <row r="11742" spans="1:7">
      <c r="A11742" t="s">
        <v>4</v>
      </c>
      <c r="B11742" s="4" t="s">
        <v>5</v>
      </c>
      <c r="C11742" s="4" t="s">
        <v>13</v>
      </c>
      <c r="D11742" s="4" t="s">
        <v>13</v>
      </c>
      <c r="E11742" s="4" t="s">
        <v>24</v>
      </c>
      <c r="F11742" s="4" t="s">
        <v>24</v>
      </c>
      <c r="G11742" s="4" t="s">
        <v>24</v>
      </c>
      <c r="H11742" s="4" t="s">
        <v>10</v>
      </c>
      <c r="I11742" s="4" t="s">
        <v>13</v>
      </c>
    </row>
    <row r="11743" spans="1:7">
      <c r="A11743" t="n">
        <v>90259</v>
      </c>
      <c r="B11743" s="39" t="n">
        <v>45</v>
      </c>
      <c r="C11743" s="7" t="n">
        <v>4</v>
      </c>
      <c r="D11743" s="7" t="n">
        <v>3</v>
      </c>
      <c r="E11743" s="7" t="n">
        <v>19.0300006866455</v>
      </c>
      <c r="F11743" s="7" t="n">
        <v>38.2000007629395</v>
      </c>
      <c r="G11743" s="7" t="n">
        <v>0</v>
      </c>
      <c r="H11743" s="7" t="n">
        <v>0</v>
      </c>
      <c r="I11743" s="7" t="n">
        <v>1</v>
      </c>
    </row>
    <row r="11744" spans="1:7">
      <c r="A11744" t="s">
        <v>4</v>
      </c>
      <c r="B11744" s="4" t="s">
        <v>5</v>
      </c>
      <c r="C11744" s="4" t="s">
        <v>13</v>
      </c>
      <c r="D11744" s="4" t="s">
        <v>13</v>
      </c>
      <c r="E11744" s="4" t="s">
        <v>24</v>
      </c>
      <c r="F11744" s="4" t="s">
        <v>10</v>
      </c>
    </row>
    <row r="11745" spans="1:9">
      <c r="A11745" t="n">
        <v>90277</v>
      </c>
      <c r="B11745" s="39" t="n">
        <v>45</v>
      </c>
      <c r="C11745" s="7" t="n">
        <v>5</v>
      </c>
      <c r="D11745" s="7" t="n">
        <v>3</v>
      </c>
      <c r="E11745" s="7" t="n">
        <v>13.5</v>
      </c>
      <c r="F11745" s="7" t="n">
        <v>0</v>
      </c>
    </row>
    <row r="11746" spans="1:9">
      <c r="A11746" t="s">
        <v>4</v>
      </c>
      <c r="B11746" s="4" t="s">
        <v>5</v>
      </c>
      <c r="C11746" s="4" t="s">
        <v>13</v>
      </c>
      <c r="D11746" s="4" t="s">
        <v>13</v>
      </c>
      <c r="E11746" s="4" t="s">
        <v>24</v>
      </c>
      <c r="F11746" s="4" t="s">
        <v>10</v>
      </c>
    </row>
    <row r="11747" spans="1:9">
      <c r="A11747" t="n">
        <v>90286</v>
      </c>
      <c r="B11747" s="39" t="n">
        <v>45</v>
      </c>
      <c r="C11747" s="7" t="n">
        <v>11</v>
      </c>
      <c r="D11747" s="7" t="n">
        <v>3</v>
      </c>
      <c r="E11747" s="7" t="n">
        <v>40</v>
      </c>
      <c r="F11747" s="7" t="n">
        <v>0</v>
      </c>
    </row>
    <row r="11748" spans="1:9">
      <c r="A11748" t="s">
        <v>4</v>
      </c>
      <c r="B11748" s="4" t="s">
        <v>5</v>
      </c>
      <c r="C11748" s="4" t="s">
        <v>13</v>
      </c>
      <c r="D11748" s="4" t="s">
        <v>13</v>
      </c>
      <c r="E11748" s="4" t="s">
        <v>24</v>
      </c>
      <c r="F11748" s="4" t="s">
        <v>24</v>
      </c>
      <c r="G11748" s="4" t="s">
        <v>24</v>
      </c>
      <c r="H11748" s="4" t="s">
        <v>10</v>
      </c>
    </row>
    <row r="11749" spans="1:9">
      <c r="A11749" t="n">
        <v>90295</v>
      </c>
      <c r="B11749" s="39" t="n">
        <v>45</v>
      </c>
      <c r="C11749" s="7" t="n">
        <v>2</v>
      </c>
      <c r="D11749" s="7" t="n">
        <v>3</v>
      </c>
      <c r="E11749" s="7" t="n">
        <v>1.08000004291534</v>
      </c>
      <c r="F11749" s="7" t="n">
        <v>-3.49000000953674</v>
      </c>
      <c r="G11749" s="7" t="n">
        <v>144.300003051758</v>
      </c>
      <c r="H11749" s="7" t="n">
        <v>5000</v>
      </c>
    </row>
    <row r="11750" spans="1:9">
      <c r="A11750" t="s">
        <v>4</v>
      </c>
      <c r="B11750" s="4" t="s">
        <v>5</v>
      </c>
      <c r="C11750" s="4" t="s">
        <v>13</v>
      </c>
      <c r="D11750" s="4" t="s">
        <v>13</v>
      </c>
      <c r="E11750" s="4" t="s">
        <v>24</v>
      </c>
      <c r="F11750" s="4" t="s">
        <v>24</v>
      </c>
      <c r="G11750" s="4" t="s">
        <v>24</v>
      </c>
      <c r="H11750" s="4" t="s">
        <v>10</v>
      </c>
      <c r="I11750" s="4" t="s">
        <v>13</v>
      </c>
    </row>
    <row r="11751" spans="1:9">
      <c r="A11751" t="n">
        <v>90312</v>
      </c>
      <c r="B11751" s="39" t="n">
        <v>45</v>
      </c>
      <c r="C11751" s="7" t="n">
        <v>4</v>
      </c>
      <c r="D11751" s="7" t="n">
        <v>3</v>
      </c>
      <c r="E11751" s="7" t="n">
        <v>1</v>
      </c>
      <c r="F11751" s="7" t="n">
        <v>0.740000009536743</v>
      </c>
      <c r="G11751" s="7" t="n">
        <v>0</v>
      </c>
      <c r="H11751" s="7" t="n">
        <v>5000</v>
      </c>
      <c r="I11751" s="7" t="n">
        <v>1</v>
      </c>
    </row>
    <row r="11752" spans="1:9">
      <c r="A11752" t="s">
        <v>4</v>
      </c>
      <c r="B11752" s="4" t="s">
        <v>5</v>
      </c>
      <c r="C11752" s="4" t="s">
        <v>13</v>
      </c>
      <c r="D11752" s="4" t="s">
        <v>13</v>
      </c>
      <c r="E11752" s="4" t="s">
        <v>24</v>
      </c>
      <c r="F11752" s="4" t="s">
        <v>10</v>
      </c>
    </row>
    <row r="11753" spans="1:9">
      <c r="A11753" t="n">
        <v>90330</v>
      </c>
      <c r="B11753" s="39" t="n">
        <v>45</v>
      </c>
      <c r="C11753" s="7" t="n">
        <v>5</v>
      </c>
      <c r="D11753" s="7" t="n">
        <v>3</v>
      </c>
      <c r="E11753" s="7" t="n">
        <v>7.59999990463257</v>
      </c>
      <c r="F11753" s="7" t="n">
        <v>5000</v>
      </c>
    </row>
    <row r="11754" spans="1:9">
      <c r="A11754" t="s">
        <v>4</v>
      </c>
      <c r="B11754" s="4" t="s">
        <v>5</v>
      </c>
      <c r="C11754" s="4" t="s">
        <v>13</v>
      </c>
      <c r="D11754" s="4" t="s">
        <v>10</v>
      </c>
      <c r="E11754" s="4" t="s">
        <v>13</v>
      </c>
    </row>
    <row r="11755" spans="1:9">
      <c r="A11755" t="n">
        <v>90339</v>
      </c>
      <c r="B11755" s="13" t="n">
        <v>49</v>
      </c>
      <c r="C11755" s="7" t="n">
        <v>1</v>
      </c>
      <c r="D11755" s="7" t="n">
        <v>4000</v>
      </c>
      <c r="E11755" s="7" t="n">
        <v>0</v>
      </c>
    </row>
    <row r="11756" spans="1:9">
      <c r="A11756" t="s">
        <v>4</v>
      </c>
      <c r="B11756" s="4" t="s">
        <v>5</v>
      </c>
      <c r="C11756" s="4" t="s">
        <v>13</v>
      </c>
      <c r="D11756" s="4" t="s">
        <v>10</v>
      </c>
      <c r="E11756" s="4" t="s">
        <v>24</v>
      </c>
    </row>
    <row r="11757" spans="1:9">
      <c r="A11757" t="n">
        <v>90344</v>
      </c>
      <c r="B11757" s="22" t="n">
        <v>58</v>
      </c>
      <c r="C11757" s="7" t="n">
        <v>100</v>
      </c>
      <c r="D11757" s="7" t="n">
        <v>1000</v>
      </c>
      <c r="E11757" s="7" t="n">
        <v>1</v>
      </c>
    </row>
    <row r="11758" spans="1:9">
      <c r="A11758" t="s">
        <v>4</v>
      </c>
      <c r="B11758" s="4" t="s">
        <v>5</v>
      </c>
      <c r="C11758" s="4" t="s">
        <v>13</v>
      </c>
      <c r="D11758" s="4" t="s">
        <v>10</v>
      </c>
      <c r="E11758" s="4" t="s">
        <v>24</v>
      </c>
      <c r="F11758" s="4" t="s">
        <v>10</v>
      </c>
      <c r="G11758" s="4" t="s">
        <v>9</v>
      </c>
      <c r="H11758" s="4" t="s">
        <v>9</v>
      </c>
      <c r="I11758" s="4" t="s">
        <v>10</v>
      </c>
      <c r="J11758" s="4" t="s">
        <v>10</v>
      </c>
      <c r="K11758" s="4" t="s">
        <v>9</v>
      </c>
      <c r="L11758" s="4" t="s">
        <v>9</v>
      </c>
      <c r="M11758" s="4" t="s">
        <v>9</v>
      </c>
      <c r="N11758" s="4" t="s">
        <v>9</v>
      </c>
      <c r="O11758" s="4" t="s">
        <v>6</v>
      </c>
    </row>
    <row r="11759" spans="1:9">
      <c r="A11759" t="n">
        <v>90352</v>
      </c>
      <c r="B11759" s="15" t="n">
        <v>50</v>
      </c>
      <c r="C11759" s="7" t="n">
        <v>0</v>
      </c>
      <c r="D11759" s="7" t="n">
        <v>12326</v>
      </c>
      <c r="E11759" s="7" t="n">
        <v>1</v>
      </c>
      <c r="F11759" s="7" t="n">
        <v>1000</v>
      </c>
      <c r="G11759" s="7" t="n">
        <v>0</v>
      </c>
      <c r="H11759" s="7" t="n">
        <v>0</v>
      </c>
      <c r="I11759" s="7" t="n">
        <v>1</v>
      </c>
      <c r="J11759" s="7" t="n">
        <v>68</v>
      </c>
      <c r="K11759" s="7" t="n">
        <v>0</v>
      </c>
      <c r="L11759" s="7" t="n">
        <v>0</v>
      </c>
      <c r="M11759" s="7" t="n">
        <v>0</v>
      </c>
      <c r="N11759" s="7" t="n">
        <v>1092616192</v>
      </c>
      <c r="O11759" s="7" t="s">
        <v>12</v>
      </c>
    </row>
    <row r="11760" spans="1:9">
      <c r="A11760" t="s">
        <v>4</v>
      </c>
      <c r="B11760" s="4" t="s">
        <v>5</v>
      </c>
      <c r="C11760" s="4" t="s">
        <v>13</v>
      </c>
      <c r="D11760" s="4" t="s">
        <v>10</v>
      </c>
    </row>
    <row r="11761" spans="1:15">
      <c r="A11761" t="n">
        <v>90391</v>
      </c>
      <c r="B11761" s="22" t="n">
        <v>58</v>
      </c>
      <c r="C11761" s="7" t="n">
        <v>255</v>
      </c>
      <c r="D11761" s="7" t="n">
        <v>0</v>
      </c>
    </row>
    <row r="11762" spans="1:15">
      <c r="A11762" t="s">
        <v>4</v>
      </c>
      <c r="B11762" s="4" t="s">
        <v>5</v>
      </c>
      <c r="C11762" s="4" t="s">
        <v>13</v>
      </c>
      <c r="D11762" s="4" t="s">
        <v>10</v>
      </c>
    </row>
    <row r="11763" spans="1:15">
      <c r="A11763" t="n">
        <v>90395</v>
      </c>
      <c r="B11763" s="39" t="n">
        <v>45</v>
      </c>
      <c r="C11763" s="7" t="n">
        <v>7</v>
      </c>
      <c r="D11763" s="7" t="n">
        <v>255</v>
      </c>
    </row>
    <row r="11764" spans="1:15">
      <c r="A11764" t="s">
        <v>4</v>
      </c>
      <c r="B11764" s="4" t="s">
        <v>5</v>
      </c>
      <c r="C11764" s="4" t="s">
        <v>13</v>
      </c>
      <c r="D11764" s="4" t="s">
        <v>10</v>
      </c>
      <c r="E11764" s="4" t="s">
        <v>24</v>
      </c>
    </row>
    <row r="11765" spans="1:15">
      <c r="A11765" t="n">
        <v>90399</v>
      </c>
      <c r="B11765" s="22" t="n">
        <v>58</v>
      </c>
      <c r="C11765" s="7" t="n">
        <v>101</v>
      </c>
      <c r="D11765" s="7" t="n">
        <v>500</v>
      </c>
      <c r="E11765" s="7" t="n">
        <v>1</v>
      </c>
    </row>
    <row r="11766" spans="1:15">
      <c r="A11766" t="s">
        <v>4</v>
      </c>
      <c r="B11766" s="4" t="s">
        <v>5</v>
      </c>
      <c r="C11766" s="4" t="s">
        <v>13</v>
      </c>
      <c r="D11766" s="4" t="s">
        <v>10</v>
      </c>
    </row>
    <row r="11767" spans="1:15">
      <c r="A11767" t="n">
        <v>90407</v>
      </c>
      <c r="B11767" s="22" t="n">
        <v>58</v>
      </c>
      <c r="C11767" s="7" t="n">
        <v>254</v>
      </c>
      <c r="D11767" s="7" t="n">
        <v>0</v>
      </c>
    </row>
    <row r="11768" spans="1:15">
      <c r="A11768" t="s">
        <v>4</v>
      </c>
      <c r="B11768" s="4" t="s">
        <v>5</v>
      </c>
      <c r="C11768" s="4" t="s">
        <v>13</v>
      </c>
      <c r="D11768" s="4" t="s">
        <v>10</v>
      </c>
      <c r="E11768" s="4" t="s">
        <v>10</v>
      </c>
      <c r="F11768" s="4" t="s">
        <v>9</v>
      </c>
    </row>
    <row r="11769" spans="1:15">
      <c r="A11769" t="n">
        <v>90411</v>
      </c>
      <c r="B11769" s="40" t="n">
        <v>84</v>
      </c>
      <c r="C11769" s="7" t="n">
        <v>1</v>
      </c>
      <c r="D11769" s="7" t="n">
        <v>0</v>
      </c>
      <c r="E11769" s="7" t="n">
        <v>0</v>
      </c>
      <c r="F11769" s="7" t="n">
        <v>0</v>
      </c>
    </row>
    <row r="11770" spans="1:15">
      <c r="A11770" t="s">
        <v>4</v>
      </c>
      <c r="B11770" s="4" t="s">
        <v>5</v>
      </c>
      <c r="C11770" s="4" t="s">
        <v>13</v>
      </c>
    </row>
    <row r="11771" spans="1:15">
      <c r="A11771" t="n">
        <v>90421</v>
      </c>
      <c r="B11771" s="43" t="n">
        <v>116</v>
      </c>
      <c r="C11771" s="7" t="n">
        <v>0</v>
      </c>
    </row>
    <row r="11772" spans="1:15">
      <c r="A11772" t="s">
        <v>4</v>
      </c>
      <c r="B11772" s="4" t="s">
        <v>5</v>
      </c>
      <c r="C11772" s="4" t="s">
        <v>13</v>
      </c>
      <c r="D11772" s="4" t="s">
        <v>10</v>
      </c>
    </row>
    <row r="11773" spans="1:15">
      <c r="A11773" t="n">
        <v>90423</v>
      </c>
      <c r="B11773" s="43" t="n">
        <v>116</v>
      </c>
      <c r="C11773" s="7" t="n">
        <v>2</v>
      </c>
      <c r="D11773" s="7" t="n">
        <v>1</v>
      </c>
    </row>
    <row r="11774" spans="1:15">
      <c r="A11774" t="s">
        <v>4</v>
      </c>
      <c r="B11774" s="4" t="s">
        <v>5</v>
      </c>
      <c r="C11774" s="4" t="s">
        <v>13</v>
      </c>
      <c r="D11774" s="4" t="s">
        <v>9</v>
      </c>
    </row>
    <row r="11775" spans="1:15">
      <c r="A11775" t="n">
        <v>90427</v>
      </c>
      <c r="B11775" s="43" t="n">
        <v>116</v>
      </c>
      <c r="C11775" s="7" t="n">
        <v>5</v>
      </c>
      <c r="D11775" s="7" t="n">
        <v>1120403456</v>
      </c>
    </row>
    <row r="11776" spans="1:15">
      <c r="A11776" t="s">
        <v>4</v>
      </c>
      <c r="B11776" s="4" t="s">
        <v>5</v>
      </c>
      <c r="C11776" s="4" t="s">
        <v>13</v>
      </c>
      <c r="D11776" s="4" t="s">
        <v>10</v>
      </c>
    </row>
    <row r="11777" spans="1:6">
      <c r="A11777" t="n">
        <v>90433</v>
      </c>
      <c r="B11777" s="43" t="n">
        <v>116</v>
      </c>
      <c r="C11777" s="7" t="n">
        <v>6</v>
      </c>
      <c r="D11777" s="7" t="n">
        <v>1</v>
      </c>
    </row>
    <row r="11778" spans="1:6">
      <c r="A11778" t="s">
        <v>4</v>
      </c>
      <c r="B11778" s="4" t="s">
        <v>5</v>
      </c>
      <c r="C11778" s="4" t="s">
        <v>13</v>
      </c>
      <c r="D11778" s="4" t="s">
        <v>13</v>
      </c>
      <c r="E11778" s="4" t="s">
        <v>24</v>
      </c>
      <c r="F11778" s="4" t="s">
        <v>24</v>
      </c>
      <c r="G11778" s="4" t="s">
        <v>24</v>
      </c>
      <c r="H11778" s="4" t="s">
        <v>10</v>
      </c>
    </row>
    <row r="11779" spans="1:6">
      <c r="A11779" t="n">
        <v>90437</v>
      </c>
      <c r="B11779" s="39" t="n">
        <v>45</v>
      </c>
      <c r="C11779" s="7" t="n">
        <v>2</v>
      </c>
      <c r="D11779" s="7" t="n">
        <v>3</v>
      </c>
      <c r="E11779" s="7" t="n">
        <v>3.14000010490417</v>
      </c>
      <c r="F11779" s="7" t="n">
        <v>-3.96000003814697</v>
      </c>
      <c r="G11779" s="7" t="n">
        <v>144.679992675781</v>
      </c>
      <c r="H11779" s="7" t="n">
        <v>0</v>
      </c>
    </row>
    <row r="11780" spans="1:6">
      <c r="A11780" t="s">
        <v>4</v>
      </c>
      <c r="B11780" s="4" t="s">
        <v>5</v>
      </c>
      <c r="C11780" s="4" t="s">
        <v>13</v>
      </c>
      <c r="D11780" s="4" t="s">
        <v>13</v>
      </c>
      <c r="E11780" s="4" t="s">
        <v>24</v>
      </c>
      <c r="F11780" s="4" t="s">
        <v>24</v>
      </c>
      <c r="G11780" s="4" t="s">
        <v>24</v>
      </c>
      <c r="H11780" s="4" t="s">
        <v>10</v>
      </c>
      <c r="I11780" s="4" t="s">
        <v>13</v>
      </c>
    </row>
    <row r="11781" spans="1:6">
      <c r="A11781" t="n">
        <v>90454</v>
      </c>
      <c r="B11781" s="39" t="n">
        <v>45</v>
      </c>
      <c r="C11781" s="7" t="n">
        <v>4</v>
      </c>
      <c r="D11781" s="7" t="n">
        <v>3</v>
      </c>
      <c r="E11781" s="7" t="n">
        <v>13.7299995422363</v>
      </c>
      <c r="F11781" s="7" t="n">
        <v>252.919998168945</v>
      </c>
      <c r="G11781" s="7" t="n">
        <v>10</v>
      </c>
      <c r="H11781" s="7" t="n">
        <v>0</v>
      </c>
      <c r="I11781" s="7" t="n">
        <v>0</v>
      </c>
    </row>
    <row r="11782" spans="1:6">
      <c r="A11782" t="s">
        <v>4</v>
      </c>
      <c r="B11782" s="4" t="s">
        <v>5</v>
      </c>
      <c r="C11782" s="4" t="s">
        <v>13</v>
      </c>
      <c r="D11782" s="4" t="s">
        <v>13</v>
      </c>
      <c r="E11782" s="4" t="s">
        <v>24</v>
      </c>
      <c r="F11782" s="4" t="s">
        <v>10</v>
      </c>
    </row>
    <row r="11783" spans="1:6">
      <c r="A11783" t="n">
        <v>90472</v>
      </c>
      <c r="B11783" s="39" t="n">
        <v>45</v>
      </c>
      <c r="C11783" s="7" t="n">
        <v>5</v>
      </c>
      <c r="D11783" s="7" t="n">
        <v>3</v>
      </c>
      <c r="E11783" s="7" t="n">
        <v>1.60000002384186</v>
      </c>
      <c r="F11783" s="7" t="n">
        <v>0</v>
      </c>
    </row>
    <row r="11784" spans="1:6">
      <c r="A11784" t="s">
        <v>4</v>
      </c>
      <c r="B11784" s="4" t="s">
        <v>5</v>
      </c>
      <c r="C11784" s="4" t="s">
        <v>13</v>
      </c>
      <c r="D11784" s="4" t="s">
        <v>13</v>
      </c>
      <c r="E11784" s="4" t="s">
        <v>24</v>
      </c>
      <c r="F11784" s="4" t="s">
        <v>10</v>
      </c>
    </row>
    <row r="11785" spans="1:6">
      <c r="A11785" t="n">
        <v>90481</v>
      </c>
      <c r="B11785" s="39" t="n">
        <v>45</v>
      </c>
      <c r="C11785" s="7" t="n">
        <v>11</v>
      </c>
      <c r="D11785" s="7" t="n">
        <v>3</v>
      </c>
      <c r="E11785" s="7" t="n">
        <v>40</v>
      </c>
      <c r="F11785" s="7" t="n">
        <v>0</v>
      </c>
    </row>
    <row r="11786" spans="1:6">
      <c r="A11786" t="s">
        <v>4</v>
      </c>
      <c r="B11786" s="4" t="s">
        <v>5</v>
      </c>
      <c r="C11786" s="4" t="s">
        <v>13</v>
      </c>
      <c r="D11786" s="4" t="s">
        <v>13</v>
      </c>
      <c r="E11786" s="4" t="s">
        <v>24</v>
      </c>
      <c r="F11786" s="4" t="s">
        <v>10</v>
      </c>
    </row>
    <row r="11787" spans="1:6">
      <c r="A11787" t="n">
        <v>90490</v>
      </c>
      <c r="B11787" s="39" t="n">
        <v>45</v>
      </c>
      <c r="C11787" s="7" t="n">
        <v>5</v>
      </c>
      <c r="D11787" s="7" t="n">
        <v>3</v>
      </c>
      <c r="E11787" s="7" t="n">
        <v>1.29999995231628</v>
      </c>
      <c r="F11787" s="7" t="n">
        <v>1000</v>
      </c>
    </row>
    <row r="11788" spans="1:6">
      <c r="A11788" t="s">
        <v>4</v>
      </c>
      <c r="B11788" s="4" t="s">
        <v>5</v>
      </c>
      <c r="C11788" s="4" t="s">
        <v>13</v>
      </c>
      <c r="D11788" s="4" t="s">
        <v>10</v>
      </c>
      <c r="E11788" s="4" t="s">
        <v>6</v>
      </c>
      <c r="F11788" s="4" t="s">
        <v>6</v>
      </c>
      <c r="G11788" s="4" t="s">
        <v>6</v>
      </c>
      <c r="H11788" s="4" t="s">
        <v>6</v>
      </c>
    </row>
    <row r="11789" spans="1:6">
      <c r="A11789" t="n">
        <v>90499</v>
      </c>
      <c r="B11789" s="48" t="n">
        <v>51</v>
      </c>
      <c r="C11789" s="7" t="n">
        <v>3</v>
      </c>
      <c r="D11789" s="7" t="n">
        <v>0</v>
      </c>
      <c r="E11789" s="7" t="s">
        <v>173</v>
      </c>
      <c r="F11789" s="7" t="s">
        <v>78</v>
      </c>
      <c r="G11789" s="7" t="s">
        <v>79</v>
      </c>
      <c r="H11789" s="7" t="s">
        <v>78</v>
      </c>
    </row>
    <row r="11790" spans="1:6">
      <c r="A11790" t="s">
        <v>4</v>
      </c>
      <c r="B11790" s="4" t="s">
        <v>5</v>
      </c>
      <c r="C11790" s="4" t="s">
        <v>13</v>
      </c>
      <c r="D11790" s="4" t="s">
        <v>10</v>
      </c>
    </row>
    <row r="11791" spans="1:6">
      <c r="A11791" t="n">
        <v>90512</v>
      </c>
      <c r="B11791" s="22" t="n">
        <v>58</v>
      </c>
      <c r="C11791" s="7" t="n">
        <v>255</v>
      </c>
      <c r="D11791" s="7" t="n">
        <v>0</v>
      </c>
    </row>
    <row r="11792" spans="1:6">
      <c r="A11792" t="s">
        <v>4</v>
      </c>
      <c r="B11792" s="4" t="s">
        <v>5</v>
      </c>
      <c r="C11792" s="4" t="s">
        <v>10</v>
      </c>
      <c r="D11792" s="4" t="s">
        <v>10</v>
      </c>
      <c r="E11792" s="4" t="s">
        <v>10</v>
      </c>
    </row>
    <row r="11793" spans="1:9">
      <c r="A11793" t="n">
        <v>90516</v>
      </c>
      <c r="B11793" s="45" t="n">
        <v>61</v>
      </c>
      <c r="C11793" s="7" t="n">
        <v>0</v>
      </c>
      <c r="D11793" s="7" t="n">
        <v>6</v>
      </c>
      <c r="E11793" s="7" t="n">
        <v>1000</v>
      </c>
    </row>
    <row r="11794" spans="1:9">
      <c r="A11794" t="s">
        <v>4</v>
      </c>
      <c r="B11794" s="4" t="s">
        <v>5</v>
      </c>
      <c r="C11794" s="4" t="s">
        <v>10</v>
      </c>
    </row>
    <row r="11795" spans="1:9">
      <c r="A11795" t="n">
        <v>90523</v>
      </c>
      <c r="B11795" s="32" t="n">
        <v>16</v>
      </c>
      <c r="C11795" s="7" t="n">
        <v>300</v>
      </c>
    </row>
    <row r="11796" spans="1:9">
      <c r="A11796" t="s">
        <v>4</v>
      </c>
      <c r="B11796" s="4" t="s">
        <v>5</v>
      </c>
      <c r="C11796" s="4" t="s">
        <v>13</v>
      </c>
      <c r="D11796" s="4" t="s">
        <v>24</v>
      </c>
      <c r="E11796" s="4" t="s">
        <v>24</v>
      </c>
      <c r="F11796" s="4" t="s">
        <v>24</v>
      </c>
    </row>
    <row r="11797" spans="1:9">
      <c r="A11797" t="n">
        <v>90526</v>
      </c>
      <c r="B11797" s="39" t="n">
        <v>45</v>
      </c>
      <c r="C11797" s="7" t="n">
        <v>9</v>
      </c>
      <c r="D11797" s="7" t="n">
        <v>0.00999999977648258</v>
      </c>
      <c r="E11797" s="7" t="n">
        <v>0.00999999977648258</v>
      </c>
      <c r="F11797" s="7" t="n">
        <v>0.5</v>
      </c>
    </row>
    <row r="11798" spans="1:9">
      <c r="A11798" t="s">
        <v>4</v>
      </c>
      <c r="B11798" s="4" t="s">
        <v>5</v>
      </c>
      <c r="C11798" s="4" t="s">
        <v>13</v>
      </c>
      <c r="D11798" s="4" t="s">
        <v>10</v>
      </c>
      <c r="E11798" s="4" t="s">
        <v>6</v>
      </c>
    </row>
    <row r="11799" spans="1:9">
      <c r="A11799" t="n">
        <v>90540</v>
      </c>
      <c r="B11799" s="48" t="n">
        <v>51</v>
      </c>
      <c r="C11799" s="7" t="n">
        <v>4</v>
      </c>
      <c r="D11799" s="7" t="n">
        <v>0</v>
      </c>
      <c r="E11799" s="7" t="s">
        <v>508</v>
      </c>
    </row>
    <row r="11800" spans="1:9">
      <c r="A11800" t="s">
        <v>4</v>
      </c>
      <c r="B11800" s="4" t="s">
        <v>5</v>
      </c>
      <c r="C11800" s="4" t="s">
        <v>10</v>
      </c>
    </row>
    <row r="11801" spans="1:9">
      <c r="A11801" t="n">
        <v>90554</v>
      </c>
      <c r="B11801" s="32" t="n">
        <v>16</v>
      </c>
      <c r="C11801" s="7" t="n">
        <v>0</v>
      </c>
    </row>
    <row r="11802" spans="1:9">
      <c r="A11802" t="s">
        <v>4</v>
      </c>
      <c r="B11802" s="4" t="s">
        <v>5</v>
      </c>
      <c r="C11802" s="4" t="s">
        <v>10</v>
      </c>
      <c r="D11802" s="4" t="s">
        <v>13</v>
      </c>
      <c r="E11802" s="4" t="s">
        <v>9</v>
      </c>
      <c r="F11802" s="4" t="s">
        <v>81</v>
      </c>
      <c r="G11802" s="4" t="s">
        <v>13</v>
      </c>
      <c r="H11802" s="4" t="s">
        <v>13</v>
      </c>
    </row>
    <row r="11803" spans="1:9">
      <c r="A11803" t="n">
        <v>90557</v>
      </c>
      <c r="B11803" s="49" t="n">
        <v>26</v>
      </c>
      <c r="C11803" s="7" t="n">
        <v>0</v>
      </c>
      <c r="D11803" s="7" t="n">
        <v>17</v>
      </c>
      <c r="E11803" s="7" t="n">
        <v>52678</v>
      </c>
      <c r="F11803" s="7" t="s">
        <v>720</v>
      </c>
      <c r="G11803" s="7" t="n">
        <v>2</v>
      </c>
      <c r="H11803" s="7" t="n">
        <v>0</v>
      </c>
    </row>
    <row r="11804" spans="1:9">
      <c r="A11804" t="s">
        <v>4</v>
      </c>
      <c r="B11804" s="4" t="s">
        <v>5</v>
      </c>
    </row>
    <row r="11805" spans="1:9">
      <c r="A11805" t="n">
        <v>90587</v>
      </c>
      <c r="B11805" s="50" t="n">
        <v>28</v>
      </c>
    </row>
    <row r="11806" spans="1:9">
      <c r="A11806" t="s">
        <v>4</v>
      </c>
      <c r="B11806" s="4" t="s">
        <v>5</v>
      </c>
      <c r="C11806" s="4" t="s">
        <v>10</v>
      </c>
      <c r="D11806" s="4" t="s">
        <v>13</v>
      </c>
    </row>
    <row r="11807" spans="1:9">
      <c r="A11807" t="n">
        <v>90588</v>
      </c>
      <c r="B11807" s="51" t="n">
        <v>89</v>
      </c>
      <c r="C11807" s="7" t="n">
        <v>65533</v>
      </c>
      <c r="D11807" s="7" t="n">
        <v>1</v>
      </c>
    </row>
    <row r="11808" spans="1:9">
      <c r="A11808" t="s">
        <v>4</v>
      </c>
      <c r="B11808" s="4" t="s">
        <v>5</v>
      </c>
      <c r="C11808" s="4" t="s">
        <v>13</v>
      </c>
      <c r="D11808" s="4" t="s">
        <v>10</v>
      </c>
      <c r="E11808" s="4" t="s">
        <v>24</v>
      </c>
    </row>
    <row r="11809" spans="1:8">
      <c r="A11809" t="n">
        <v>90592</v>
      </c>
      <c r="B11809" s="22" t="n">
        <v>58</v>
      </c>
      <c r="C11809" s="7" t="n">
        <v>101</v>
      </c>
      <c r="D11809" s="7" t="n">
        <v>500</v>
      </c>
      <c r="E11809" s="7" t="n">
        <v>1</v>
      </c>
    </row>
    <row r="11810" spans="1:8">
      <c r="A11810" t="s">
        <v>4</v>
      </c>
      <c r="B11810" s="4" t="s">
        <v>5</v>
      </c>
      <c r="C11810" s="4" t="s">
        <v>13</v>
      </c>
      <c r="D11810" s="4" t="s">
        <v>10</v>
      </c>
    </row>
    <row r="11811" spans="1:8">
      <c r="A11811" t="n">
        <v>90600</v>
      </c>
      <c r="B11811" s="22" t="n">
        <v>58</v>
      </c>
      <c r="C11811" s="7" t="n">
        <v>254</v>
      </c>
      <c r="D11811" s="7" t="n">
        <v>0</v>
      </c>
    </row>
    <row r="11812" spans="1:8">
      <c r="A11812" t="s">
        <v>4</v>
      </c>
      <c r="B11812" s="4" t="s">
        <v>5</v>
      </c>
      <c r="C11812" s="4" t="s">
        <v>13</v>
      </c>
      <c r="D11812" s="4" t="s">
        <v>13</v>
      </c>
      <c r="E11812" s="4" t="s">
        <v>24</v>
      </c>
      <c r="F11812" s="4" t="s">
        <v>24</v>
      </c>
      <c r="G11812" s="4" t="s">
        <v>24</v>
      </c>
      <c r="H11812" s="4" t="s">
        <v>10</v>
      </c>
    </row>
    <row r="11813" spans="1:8">
      <c r="A11813" t="n">
        <v>90604</v>
      </c>
      <c r="B11813" s="39" t="n">
        <v>45</v>
      </c>
      <c r="C11813" s="7" t="n">
        <v>2</v>
      </c>
      <c r="D11813" s="7" t="n">
        <v>3</v>
      </c>
      <c r="E11813" s="7" t="n">
        <v>-0.689999997615814</v>
      </c>
      <c r="F11813" s="7" t="n">
        <v>-3.10999989509583</v>
      </c>
      <c r="G11813" s="7" t="n">
        <v>144.740005493164</v>
      </c>
      <c r="H11813" s="7" t="n">
        <v>0</v>
      </c>
    </row>
    <row r="11814" spans="1:8">
      <c r="A11814" t="s">
        <v>4</v>
      </c>
      <c r="B11814" s="4" t="s">
        <v>5</v>
      </c>
      <c r="C11814" s="4" t="s">
        <v>13</v>
      </c>
      <c r="D11814" s="4" t="s">
        <v>13</v>
      </c>
      <c r="E11814" s="4" t="s">
        <v>24</v>
      </c>
      <c r="F11814" s="4" t="s">
        <v>24</v>
      </c>
      <c r="G11814" s="4" t="s">
        <v>24</v>
      </c>
      <c r="H11814" s="4" t="s">
        <v>10</v>
      </c>
      <c r="I11814" s="4" t="s">
        <v>13</v>
      </c>
    </row>
    <row r="11815" spans="1:8">
      <c r="A11815" t="n">
        <v>90621</v>
      </c>
      <c r="B11815" s="39" t="n">
        <v>45</v>
      </c>
      <c r="C11815" s="7" t="n">
        <v>4</v>
      </c>
      <c r="D11815" s="7" t="n">
        <v>3</v>
      </c>
      <c r="E11815" s="7" t="n">
        <v>6.13000011444092</v>
      </c>
      <c r="F11815" s="7" t="n">
        <v>50.6599998474121</v>
      </c>
      <c r="G11815" s="7" t="n">
        <v>348</v>
      </c>
      <c r="H11815" s="7" t="n">
        <v>0</v>
      </c>
      <c r="I11815" s="7" t="n">
        <v>0</v>
      </c>
    </row>
    <row r="11816" spans="1:8">
      <c r="A11816" t="s">
        <v>4</v>
      </c>
      <c r="B11816" s="4" t="s">
        <v>5</v>
      </c>
      <c r="C11816" s="4" t="s">
        <v>13</v>
      </c>
      <c r="D11816" s="4" t="s">
        <v>13</v>
      </c>
      <c r="E11816" s="4" t="s">
        <v>24</v>
      </c>
      <c r="F11816" s="4" t="s">
        <v>10</v>
      </c>
    </row>
    <row r="11817" spans="1:8">
      <c r="A11817" t="n">
        <v>90639</v>
      </c>
      <c r="B11817" s="39" t="n">
        <v>45</v>
      </c>
      <c r="C11817" s="7" t="n">
        <v>5</v>
      </c>
      <c r="D11817" s="7" t="n">
        <v>3</v>
      </c>
      <c r="E11817" s="7" t="n">
        <v>1.10000002384186</v>
      </c>
      <c r="F11817" s="7" t="n">
        <v>0</v>
      </c>
    </row>
    <row r="11818" spans="1:8">
      <c r="A11818" t="s">
        <v>4</v>
      </c>
      <c r="B11818" s="4" t="s">
        <v>5</v>
      </c>
      <c r="C11818" s="4" t="s">
        <v>13</v>
      </c>
      <c r="D11818" s="4" t="s">
        <v>13</v>
      </c>
      <c r="E11818" s="4" t="s">
        <v>24</v>
      </c>
      <c r="F11818" s="4" t="s">
        <v>10</v>
      </c>
    </row>
    <row r="11819" spans="1:8">
      <c r="A11819" t="n">
        <v>90648</v>
      </c>
      <c r="B11819" s="39" t="n">
        <v>45</v>
      </c>
      <c r="C11819" s="7" t="n">
        <v>11</v>
      </c>
      <c r="D11819" s="7" t="n">
        <v>3</v>
      </c>
      <c r="E11819" s="7" t="n">
        <v>40</v>
      </c>
      <c r="F11819" s="7" t="n">
        <v>0</v>
      </c>
    </row>
    <row r="11820" spans="1:8">
      <c r="A11820" t="s">
        <v>4</v>
      </c>
      <c r="B11820" s="4" t="s">
        <v>5</v>
      </c>
      <c r="C11820" s="4" t="s">
        <v>13</v>
      </c>
      <c r="D11820" s="4" t="s">
        <v>13</v>
      </c>
      <c r="E11820" s="4" t="s">
        <v>24</v>
      </c>
      <c r="F11820" s="4" t="s">
        <v>24</v>
      </c>
      <c r="G11820" s="4" t="s">
        <v>24</v>
      </c>
      <c r="H11820" s="4" t="s">
        <v>10</v>
      </c>
    </row>
    <row r="11821" spans="1:8">
      <c r="A11821" t="n">
        <v>90657</v>
      </c>
      <c r="B11821" s="39" t="n">
        <v>45</v>
      </c>
      <c r="C11821" s="7" t="n">
        <v>2</v>
      </c>
      <c r="D11821" s="7" t="n">
        <v>3</v>
      </c>
      <c r="E11821" s="7" t="n">
        <v>-0.680000007152557</v>
      </c>
      <c r="F11821" s="7" t="n">
        <v>-3</v>
      </c>
      <c r="G11821" s="7" t="n">
        <v>144.710006713867</v>
      </c>
      <c r="H11821" s="7" t="n">
        <v>2000</v>
      </c>
    </row>
    <row r="11822" spans="1:8">
      <c r="A11822" t="s">
        <v>4</v>
      </c>
      <c r="B11822" s="4" t="s">
        <v>5</v>
      </c>
      <c r="C11822" s="4" t="s">
        <v>13</v>
      </c>
      <c r="D11822" s="4" t="s">
        <v>13</v>
      </c>
      <c r="E11822" s="4" t="s">
        <v>24</v>
      </c>
      <c r="F11822" s="4" t="s">
        <v>24</v>
      </c>
      <c r="G11822" s="4" t="s">
        <v>24</v>
      </c>
      <c r="H11822" s="4" t="s">
        <v>10</v>
      </c>
      <c r="I11822" s="4" t="s">
        <v>13</v>
      </c>
    </row>
    <row r="11823" spans="1:8">
      <c r="A11823" t="n">
        <v>90674</v>
      </c>
      <c r="B11823" s="39" t="n">
        <v>45</v>
      </c>
      <c r="C11823" s="7" t="n">
        <v>4</v>
      </c>
      <c r="D11823" s="7" t="n">
        <v>3</v>
      </c>
      <c r="E11823" s="7" t="n">
        <v>10.3000001907349</v>
      </c>
      <c r="F11823" s="7" t="n">
        <v>81.9599990844727</v>
      </c>
      <c r="G11823" s="7" t="n">
        <v>348</v>
      </c>
      <c r="H11823" s="7" t="n">
        <v>2000</v>
      </c>
      <c r="I11823" s="7" t="n">
        <v>1</v>
      </c>
    </row>
    <row r="11824" spans="1:8">
      <c r="A11824" t="s">
        <v>4</v>
      </c>
      <c r="B11824" s="4" t="s">
        <v>5</v>
      </c>
      <c r="C11824" s="4" t="s">
        <v>13</v>
      </c>
      <c r="D11824" s="4" t="s">
        <v>13</v>
      </c>
      <c r="E11824" s="4" t="s">
        <v>24</v>
      </c>
      <c r="F11824" s="4" t="s">
        <v>10</v>
      </c>
    </row>
    <row r="11825" spans="1:9">
      <c r="A11825" t="n">
        <v>90692</v>
      </c>
      <c r="B11825" s="39" t="n">
        <v>45</v>
      </c>
      <c r="C11825" s="7" t="n">
        <v>5</v>
      </c>
      <c r="D11825" s="7" t="n">
        <v>3</v>
      </c>
      <c r="E11825" s="7" t="n">
        <v>0.899999976158142</v>
      </c>
      <c r="F11825" s="7" t="n">
        <v>2000</v>
      </c>
    </row>
    <row r="11826" spans="1:9">
      <c r="A11826" t="s">
        <v>4</v>
      </c>
      <c r="B11826" s="4" t="s">
        <v>5</v>
      </c>
      <c r="C11826" s="4" t="s">
        <v>13</v>
      </c>
      <c r="D11826" s="4" t="s">
        <v>13</v>
      </c>
      <c r="E11826" s="4" t="s">
        <v>24</v>
      </c>
      <c r="F11826" s="4" t="s">
        <v>10</v>
      </c>
    </row>
    <row r="11827" spans="1:9">
      <c r="A11827" t="n">
        <v>90701</v>
      </c>
      <c r="B11827" s="39" t="n">
        <v>45</v>
      </c>
      <c r="C11827" s="7" t="n">
        <v>11</v>
      </c>
      <c r="D11827" s="7" t="n">
        <v>3</v>
      </c>
      <c r="E11827" s="7" t="n">
        <v>40</v>
      </c>
      <c r="F11827" s="7" t="n">
        <v>2000</v>
      </c>
    </row>
    <row r="11828" spans="1:9">
      <c r="A11828" t="s">
        <v>4</v>
      </c>
      <c r="B11828" s="4" t="s">
        <v>5</v>
      </c>
      <c r="C11828" s="4" t="s">
        <v>13</v>
      </c>
      <c r="D11828" s="4" t="s">
        <v>10</v>
      </c>
      <c r="E11828" s="4" t="s">
        <v>6</v>
      </c>
      <c r="F11828" s="4" t="s">
        <v>6</v>
      </c>
      <c r="G11828" s="4" t="s">
        <v>6</v>
      </c>
      <c r="H11828" s="4" t="s">
        <v>6</v>
      </c>
    </row>
    <row r="11829" spans="1:9">
      <c r="A11829" t="n">
        <v>90710</v>
      </c>
      <c r="B11829" s="48" t="n">
        <v>51</v>
      </c>
      <c r="C11829" s="7" t="n">
        <v>3</v>
      </c>
      <c r="D11829" s="7" t="n">
        <v>6</v>
      </c>
      <c r="E11829" s="7" t="s">
        <v>294</v>
      </c>
      <c r="F11829" s="7" t="s">
        <v>78</v>
      </c>
      <c r="G11829" s="7" t="s">
        <v>79</v>
      </c>
      <c r="H11829" s="7" t="s">
        <v>78</v>
      </c>
    </row>
    <row r="11830" spans="1:9">
      <c r="A11830" t="s">
        <v>4</v>
      </c>
      <c r="B11830" s="4" t="s">
        <v>5</v>
      </c>
      <c r="C11830" s="4" t="s">
        <v>13</v>
      </c>
      <c r="D11830" s="4" t="s">
        <v>10</v>
      </c>
    </row>
    <row r="11831" spans="1:9">
      <c r="A11831" t="n">
        <v>90723</v>
      </c>
      <c r="B11831" s="22" t="n">
        <v>58</v>
      </c>
      <c r="C11831" s="7" t="n">
        <v>255</v>
      </c>
      <c r="D11831" s="7" t="n">
        <v>0</v>
      </c>
    </row>
    <row r="11832" spans="1:9">
      <c r="A11832" t="s">
        <v>4</v>
      </c>
      <c r="B11832" s="4" t="s">
        <v>5</v>
      </c>
      <c r="C11832" s="4" t="s">
        <v>10</v>
      </c>
      <c r="D11832" s="4" t="s">
        <v>10</v>
      </c>
      <c r="E11832" s="4" t="s">
        <v>10</v>
      </c>
    </row>
    <row r="11833" spans="1:9">
      <c r="A11833" t="n">
        <v>90727</v>
      </c>
      <c r="B11833" s="45" t="n">
        <v>61</v>
      </c>
      <c r="C11833" s="7" t="n">
        <v>6</v>
      </c>
      <c r="D11833" s="7" t="n">
        <v>0</v>
      </c>
      <c r="E11833" s="7" t="n">
        <v>1000</v>
      </c>
    </row>
    <row r="11834" spans="1:9">
      <c r="A11834" t="s">
        <v>4</v>
      </c>
      <c r="B11834" s="4" t="s">
        <v>5</v>
      </c>
      <c r="C11834" s="4" t="s">
        <v>10</v>
      </c>
    </row>
    <row r="11835" spans="1:9">
      <c r="A11835" t="n">
        <v>90734</v>
      </c>
      <c r="B11835" s="32" t="n">
        <v>16</v>
      </c>
      <c r="C11835" s="7" t="n">
        <v>300</v>
      </c>
    </row>
    <row r="11836" spans="1:9">
      <c r="A11836" t="s">
        <v>4</v>
      </c>
      <c r="B11836" s="4" t="s">
        <v>5</v>
      </c>
      <c r="C11836" s="4" t="s">
        <v>13</v>
      </c>
      <c r="D11836" s="4" t="s">
        <v>13</v>
      </c>
      <c r="E11836" s="4" t="s">
        <v>13</v>
      </c>
      <c r="F11836" s="4" t="s">
        <v>13</v>
      </c>
    </row>
    <row r="11837" spans="1:9">
      <c r="A11837" t="n">
        <v>90737</v>
      </c>
      <c r="B11837" s="8" t="n">
        <v>14</v>
      </c>
      <c r="C11837" s="7" t="n">
        <v>0</v>
      </c>
      <c r="D11837" s="7" t="n">
        <v>1</v>
      </c>
      <c r="E11837" s="7" t="n">
        <v>0</v>
      </c>
      <c r="F11837" s="7" t="n">
        <v>0</v>
      </c>
    </row>
    <row r="11838" spans="1:9">
      <c r="A11838" t="s">
        <v>4</v>
      </c>
      <c r="B11838" s="4" t="s">
        <v>5</v>
      </c>
      <c r="C11838" s="4" t="s">
        <v>13</v>
      </c>
      <c r="D11838" s="4" t="s">
        <v>10</v>
      </c>
      <c r="E11838" s="4" t="s">
        <v>6</v>
      </c>
    </row>
    <row r="11839" spans="1:9">
      <c r="A11839" t="n">
        <v>90742</v>
      </c>
      <c r="B11839" s="48" t="n">
        <v>51</v>
      </c>
      <c r="C11839" s="7" t="n">
        <v>4</v>
      </c>
      <c r="D11839" s="7" t="n">
        <v>6</v>
      </c>
      <c r="E11839" s="7" t="s">
        <v>107</v>
      </c>
    </row>
    <row r="11840" spans="1:9">
      <c r="A11840" t="s">
        <v>4</v>
      </c>
      <c r="B11840" s="4" t="s">
        <v>5</v>
      </c>
      <c r="C11840" s="4" t="s">
        <v>10</v>
      </c>
    </row>
    <row r="11841" spans="1:8">
      <c r="A11841" t="n">
        <v>90756</v>
      </c>
      <c r="B11841" s="32" t="n">
        <v>16</v>
      </c>
      <c r="C11841" s="7" t="n">
        <v>0</v>
      </c>
    </row>
    <row r="11842" spans="1:8">
      <c r="A11842" t="s">
        <v>4</v>
      </c>
      <c r="B11842" s="4" t="s">
        <v>5</v>
      </c>
      <c r="C11842" s="4" t="s">
        <v>10</v>
      </c>
      <c r="D11842" s="4" t="s">
        <v>13</v>
      </c>
      <c r="E11842" s="4" t="s">
        <v>9</v>
      </c>
      <c r="F11842" s="4" t="s">
        <v>81</v>
      </c>
      <c r="G11842" s="4" t="s">
        <v>13</v>
      </c>
      <c r="H11842" s="4" t="s">
        <v>13</v>
      </c>
      <c r="I11842" s="4" t="s">
        <v>13</v>
      </c>
      <c r="J11842" s="4" t="s">
        <v>9</v>
      </c>
      <c r="K11842" s="4" t="s">
        <v>81</v>
      </c>
      <c r="L11842" s="4" t="s">
        <v>13</v>
      </c>
      <c r="M11842" s="4" t="s">
        <v>13</v>
      </c>
    </row>
    <row r="11843" spans="1:8">
      <c r="A11843" t="n">
        <v>90759</v>
      </c>
      <c r="B11843" s="49" t="n">
        <v>26</v>
      </c>
      <c r="C11843" s="7" t="n">
        <v>6</v>
      </c>
      <c r="D11843" s="7" t="n">
        <v>17</v>
      </c>
      <c r="E11843" s="7" t="n">
        <v>8352</v>
      </c>
      <c r="F11843" s="7" t="s">
        <v>721</v>
      </c>
      <c r="G11843" s="7" t="n">
        <v>2</v>
      </c>
      <c r="H11843" s="7" t="n">
        <v>3</v>
      </c>
      <c r="I11843" s="7" t="n">
        <v>17</v>
      </c>
      <c r="J11843" s="7" t="n">
        <v>8353</v>
      </c>
      <c r="K11843" s="7" t="s">
        <v>722</v>
      </c>
      <c r="L11843" s="7" t="n">
        <v>2</v>
      </c>
      <c r="M11843" s="7" t="n">
        <v>0</v>
      </c>
    </row>
    <row r="11844" spans="1:8">
      <c r="A11844" t="s">
        <v>4</v>
      </c>
      <c r="B11844" s="4" t="s">
        <v>5</v>
      </c>
    </row>
    <row r="11845" spans="1:8">
      <c r="A11845" t="n">
        <v>90848</v>
      </c>
      <c r="B11845" s="50" t="n">
        <v>28</v>
      </c>
    </row>
    <row r="11846" spans="1:8">
      <c r="A11846" t="s">
        <v>4</v>
      </c>
      <c r="B11846" s="4" t="s">
        <v>5</v>
      </c>
      <c r="C11846" s="4" t="s">
        <v>10</v>
      </c>
      <c r="D11846" s="4" t="s">
        <v>13</v>
      </c>
    </row>
    <row r="11847" spans="1:8">
      <c r="A11847" t="n">
        <v>90849</v>
      </c>
      <c r="B11847" s="51" t="n">
        <v>89</v>
      </c>
      <c r="C11847" s="7" t="n">
        <v>65533</v>
      </c>
      <c r="D11847" s="7" t="n">
        <v>1</v>
      </c>
    </row>
    <row r="11848" spans="1:8">
      <c r="A11848" t="s">
        <v>4</v>
      </c>
      <c r="B11848" s="4" t="s">
        <v>5</v>
      </c>
      <c r="C11848" s="4" t="s">
        <v>9</v>
      </c>
    </row>
    <row r="11849" spans="1:8">
      <c r="A11849" t="n">
        <v>90853</v>
      </c>
      <c r="B11849" s="46" t="n">
        <v>15</v>
      </c>
      <c r="C11849" s="7" t="n">
        <v>256</v>
      </c>
    </row>
    <row r="11850" spans="1:8">
      <c r="A11850" t="s">
        <v>4</v>
      </c>
      <c r="B11850" s="4" t="s">
        <v>5</v>
      </c>
      <c r="C11850" s="4" t="s">
        <v>13</v>
      </c>
      <c r="D11850" s="4" t="s">
        <v>10</v>
      </c>
    </row>
    <row r="11851" spans="1:8">
      <c r="A11851" t="n">
        <v>90858</v>
      </c>
      <c r="B11851" s="39" t="n">
        <v>45</v>
      </c>
      <c r="C11851" s="7" t="n">
        <v>7</v>
      </c>
      <c r="D11851" s="7" t="n">
        <v>255</v>
      </c>
    </row>
    <row r="11852" spans="1:8">
      <c r="A11852" t="s">
        <v>4</v>
      </c>
      <c r="B11852" s="4" t="s">
        <v>5</v>
      </c>
      <c r="C11852" s="4" t="s">
        <v>13</v>
      </c>
      <c r="D11852" s="4" t="s">
        <v>10</v>
      </c>
      <c r="E11852" s="4" t="s">
        <v>24</v>
      </c>
    </row>
    <row r="11853" spans="1:8">
      <c r="A11853" t="n">
        <v>90862</v>
      </c>
      <c r="B11853" s="22" t="n">
        <v>58</v>
      </c>
      <c r="C11853" s="7" t="n">
        <v>101</v>
      </c>
      <c r="D11853" s="7" t="n">
        <v>500</v>
      </c>
      <c r="E11853" s="7" t="n">
        <v>1</v>
      </c>
    </row>
    <row r="11854" spans="1:8">
      <c r="A11854" t="s">
        <v>4</v>
      </c>
      <c r="B11854" s="4" t="s">
        <v>5</v>
      </c>
      <c r="C11854" s="4" t="s">
        <v>13</v>
      </c>
      <c r="D11854" s="4" t="s">
        <v>10</v>
      </c>
    </row>
    <row r="11855" spans="1:8">
      <c r="A11855" t="n">
        <v>90870</v>
      </c>
      <c r="B11855" s="22" t="n">
        <v>58</v>
      </c>
      <c r="C11855" s="7" t="n">
        <v>254</v>
      </c>
      <c r="D11855" s="7" t="n">
        <v>0</v>
      </c>
    </row>
    <row r="11856" spans="1:8">
      <c r="A11856" t="s">
        <v>4</v>
      </c>
      <c r="B11856" s="4" t="s">
        <v>5</v>
      </c>
      <c r="C11856" s="4" t="s">
        <v>13</v>
      </c>
    </row>
    <row r="11857" spans="1:13">
      <c r="A11857" t="n">
        <v>90874</v>
      </c>
      <c r="B11857" s="43" t="n">
        <v>116</v>
      </c>
      <c r="C11857" s="7" t="n">
        <v>1</v>
      </c>
    </row>
    <row r="11858" spans="1:13">
      <c r="A11858" t="s">
        <v>4</v>
      </c>
      <c r="B11858" s="4" t="s">
        <v>5</v>
      </c>
      <c r="C11858" s="4" t="s">
        <v>13</v>
      </c>
      <c r="D11858" s="4" t="s">
        <v>10</v>
      </c>
      <c r="E11858" s="4" t="s">
        <v>10</v>
      </c>
      <c r="F11858" s="4" t="s">
        <v>9</v>
      </c>
    </row>
    <row r="11859" spans="1:13">
      <c r="A11859" t="n">
        <v>90876</v>
      </c>
      <c r="B11859" s="40" t="n">
        <v>84</v>
      </c>
      <c r="C11859" s="7" t="n">
        <v>0</v>
      </c>
      <c r="D11859" s="7" t="n">
        <v>0</v>
      </c>
      <c r="E11859" s="7" t="n">
        <v>0</v>
      </c>
      <c r="F11859" s="7" t="n">
        <v>1045220557</v>
      </c>
    </row>
    <row r="11860" spans="1:13">
      <c r="A11860" t="s">
        <v>4</v>
      </c>
      <c r="B11860" s="4" t="s">
        <v>5</v>
      </c>
      <c r="C11860" s="4" t="s">
        <v>13</v>
      </c>
      <c r="D11860" s="4" t="s">
        <v>10</v>
      </c>
      <c r="E11860" s="4" t="s">
        <v>6</v>
      </c>
      <c r="F11860" s="4" t="s">
        <v>6</v>
      </c>
      <c r="G11860" s="4" t="s">
        <v>6</v>
      </c>
      <c r="H11860" s="4" t="s">
        <v>6</v>
      </c>
    </row>
    <row r="11861" spans="1:13">
      <c r="A11861" t="n">
        <v>90886</v>
      </c>
      <c r="B11861" s="48" t="n">
        <v>51</v>
      </c>
      <c r="C11861" s="7" t="n">
        <v>3</v>
      </c>
      <c r="D11861" s="7" t="n">
        <v>0</v>
      </c>
      <c r="E11861" s="7" t="s">
        <v>152</v>
      </c>
      <c r="F11861" s="7" t="s">
        <v>153</v>
      </c>
      <c r="G11861" s="7" t="s">
        <v>79</v>
      </c>
      <c r="H11861" s="7" t="s">
        <v>78</v>
      </c>
    </row>
    <row r="11862" spans="1:13">
      <c r="A11862" t="s">
        <v>4</v>
      </c>
      <c r="B11862" s="4" t="s">
        <v>5</v>
      </c>
      <c r="C11862" s="4" t="s">
        <v>13</v>
      </c>
      <c r="D11862" s="4" t="s">
        <v>10</v>
      </c>
      <c r="E11862" s="4" t="s">
        <v>6</v>
      </c>
      <c r="F11862" s="4" t="s">
        <v>6</v>
      </c>
      <c r="G11862" s="4" t="s">
        <v>6</v>
      </c>
      <c r="H11862" s="4" t="s">
        <v>6</v>
      </c>
    </row>
    <row r="11863" spans="1:13">
      <c r="A11863" t="n">
        <v>90915</v>
      </c>
      <c r="B11863" s="48" t="n">
        <v>51</v>
      </c>
      <c r="C11863" s="7" t="n">
        <v>3</v>
      </c>
      <c r="D11863" s="7" t="n">
        <v>6</v>
      </c>
      <c r="E11863" s="7" t="s">
        <v>152</v>
      </c>
      <c r="F11863" s="7" t="s">
        <v>153</v>
      </c>
      <c r="G11863" s="7" t="s">
        <v>79</v>
      </c>
      <c r="H11863" s="7" t="s">
        <v>78</v>
      </c>
    </row>
    <row r="11864" spans="1:13">
      <c r="A11864" t="s">
        <v>4</v>
      </c>
      <c r="B11864" s="4" t="s">
        <v>5</v>
      </c>
      <c r="C11864" s="4" t="s">
        <v>13</v>
      </c>
      <c r="D11864" s="4" t="s">
        <v>13</v>
      </c>
      <c r="E11864" s="4" t="s">
        <v>24</v>
      </c>
      <c r="F11864" s="4" t="s">
        <v>24</v>
      </c>
      <c r="G11864" s="4" t="s">
        <v>24</v>
      </c>
      <c r="H11864" s="4" t="s">
        <v>10</v>
      </c>
    </row>
    <row r="11865" spans="1:13">
      <c r="A11865" t="n">
        <v>90944</v>
      </c>
      <c r="B11865" s="39" t="n">
        <v>45</v>
      </c>
      <c r="C11865" s="7" t="n">
        <v>2</v>
      </c>
      <c r="D11865" s="7" t="n">
        <v>3</v>
      </c>
      <c r="E11865" s="7" t="n">
        <v>4.19000005722046</v>
      </c>
      <c r="F11865" s="7" t="n">
        <v>-3.91000008583069</v>
      </c>
      <c r="G11865" s="7" t="n">
        <v>142.279998779297</v>
      </c>
      <c r="H11865" s="7" t="n">
        <v>0</v>
      </c>
    </row>
    <row r="11866" spans="1:13">
      <c r="A11866" t="s">
        <v>4</v>
      </c>
      <c r="B11866" s="4" t="s">
        <v>5</v>
      </c>
      <c r="C11866" s="4" t="s">
        <v>13</v>
      </c>
      <c r="D11866" s="4" t="s">
        <v>13</v>
      </c>
      <c r="E11866" s="4" t="s">
        <v>24</v>
      </c>
      <c r="F11866" s="4" t="s">
        <v>24</v>
      </c>
      <c r="G11866" s="4" t="s">
        <v>24</v>
      </c>
      <c r="H11866" s="4" t="s">
        <v>10</v>
      </c>
      <c r="I11866" s="4" t="s">
        <v>13</v>
      </c>
    </row>
    <row r="11867" spans="1:13">
      <c r="A11867" t="n">
        <v>90961</v>
      </c>
      <c r="B11867" s="39" t="n">
        <v>45</v>
      </c>
      <c r="C11867" s="7" t="n">
        <v>4</v>
      </c>
      <c r="D11867" s="7" t="n">
        <v>3</v>
      </c>
      <c r="E11867" s="7" t="n">
        <v>5.44000005722046</v>
      </c>
      <c r="F11867" s="7" t="n">
        <v>143.139999389648</v>
      </c>
      <c r="G11867" s="7" t="n">
        <v>0</v>
      </c>
      <c r="H11867" s="7" t="n">
        <v>0</v>
      </c>
      <c r="I11867" s="7" t="n">
        <v>0</v>
      </c>
    </row>
    <row r="11868" spans="1:13">
      <c r="A11868" t="s">
        <v>4</v>
      </c>
      <c r="B11868" s="4" t="s">
        <v>5</v>
      </c>
      <c r="C11868" s="4" t="s">
        <v>13</v>
      </c>
      <c r="D11868" s="4" t="s">
        <v>13</v>
      </c>
      <c r="E11868" s="4" t="s">
        <v>24</v>
      </c>
      <c r="F11868" s="4" t="s">
        <v>10</v>
      </c>
    </row>
    <row r="11869" spans="1:13">
      <c r="A11869" t="n">
        <v>90979</v>
      </c>
      <c r="B11869" s="39" t="n">
        <v>45</v>
      </c>
      <c r="C11869" s="7" t="n">
        <v>5</v>
      </c>
      <c r="D11869" s="7" t="n">
        <v>3</v>
      </c>
      <c r="E11869" s="7" t="n">
        <v>2.20000004768372</v>
      </c>
      <c r="F11869" s="7" t="n">
        <v>0</v>
      </c>
    </row>
    <row r="11870" spans="1:13">
      <c r="A11870" t="s">
        <v>4</v>
      </c>
      <c r="B11870" s="4" t="s">
        <v>5</v>
      </c>
      <c r="C11870" s="4" t="s">
        <v>13</v>
      </c>
      <c r="D11870" s="4" t="s">
        <v>13</v>
      </c>
      <c r="E11870" s="4" t="s">
        <v>24</v>
      </c>
      <c r="F11870" s="4" t="s">
        <v>10</v>
      </c>
    </row>
    <row r="11871" spans="1:13">
      <c r="A11871" t="n">
        <v>90988</v>
      </c>
      <c r="B11871" s="39" t="n">
        <v>45</v>
      </c>
      <c r="C11871" s="7" t="n">
        <v>11</v>
      </c>
      <c r="D11871" s="7" t="n">
        <v>3</v>
      </c>
      <c r="E11871" s="7" t="n">
        <v>40</v>
      </c>
      <c r="F11871" s="7" t="n">
        <v>0</v>
      </c>
    </row>
    <row r="11872" spans="1:13">
      <c r="A11872" t="s">
        <v>4</v>
      </c>
      <c r="B11872" s="4" t="s">
        <v>5</v>
      </c>
      <c r="C11872" s="4" t="s">
        <v>13</v>
      </c>
      <c r="D11872" s="4" t="s">
        <v>13</v>
      </c>
      <c r="E11872" s="4" t="s">
        <v>24</v>
      </c>
      <c r="F11872" s="4" t="s">
        <v>10</v>
      </c>
    </row>
    <row r="11873" spans="1:9">
      <c r="A11873" t="n">
        <v>90997</v>
      </c>
      <c r="B11873" s="39" t="n">
        <v>45</v>
      </c>
      <c r="C11873" s="7" t="n">
        <v>5</v>
      </c>
      <c r="D11873" s="7" t="n">
        <v>3</v>
      </c>
      <c r="E11873" s="7" t="n">
        <v>1.89999997615814</v>
      </c>
      <c r="F11873" s="7" t="n">
        <v>2000</v>
      </c>
    </row>
    <row r="11874" spans="1:9">
      <c r="A11874" t="s">
        <v>4</v>
      </c>
      <c r="B11874" s="4" t="s">
        <v>5</v>
      </c>
      <c r="C11874" s="4" t="s">
        <v>13</v>
      </c>
      <c r="D11874" s="4" t="s">
        <v>10</v>
      </c>
    </row>
    <row r="11875" spans="1:9">
      <c r="A11875" t="n">
        <v>91006</v>
      </c>
      <c r="B11875" s="22" t="n">
        <v>58</v>
      </c>
      <c r="C11875" s="7" t="n">
        <v>255</v>
      </c>
      <c r="D11875" s="7" t="n">
        <v>0</v>
      </c>
    </row>
    <row r="11876" spans="1:9">
      <c r="A11876" t="s">
        <v>4</v>
      </c>
      <c r="B11876" s="4" t="s">
        <v>5</v>
      </c>
      <c r="C11876" s="4" t="s">
        <v>10</v>
      </c>
      <c r="D11876" s="4" t="s">
        <v>10</v>
      </c>
      <c r="E11876" s="4" t="s">
        <v>10</v>
      </c>
    </row>
    <row r="11877" spans="1:9">
      <c r="A11877" t="n">
        <v>91010</v>
      </c>
      <c r="B11877" s="45" t="n">
        <v>61</v>
      </c>
      <c r="C11877" s="7" t="n">
        <v>0</v>
      </c>
      <c r="D11877" s="7" t="n">
        <v>65533</v>
      </c>
      <c r="E11877" s="7" t="n">
        <v>1000</v>
      </c>
    </row>
    <row r="11878" spans="1:9">
      <c r="A11878" t="s">
        <v>4</v>
      </c>
      <c r="B11878" s="4" t="s">
        <v>5</v>
      </c>
      <c r="C11878" s="4" t="s">
        <v>10</v>
      </c>
      <c r="D11878" s="4" t="s">
        <v>10</v>
      </c>
      <c r="E11878" s="4" t="s">
        <v>10</v>
      </c>
    </row>
    <row r="11879" spans="1:9">
      <c r="A11879" t="n">
        <v>91017</v>
      </c>
      <c r="B11879" s="45" t="n">
        <v>61</v>
      </c>
      <c r="C11879" s="7" t="n">
        <v>6</v>
      </c>
      <c r="D11879" s="7" t="n">
        <v>65533</v>
      </c>
      <c r="E11879" s="7" t="n">
        <v>1000</v>
      </c>
    </row>
    <row r="11880" spans="1:9">
      <c r="A11880" t="s">
        <v>4</v>
      </c>
      <c r="B11880" s="4" t="s">
        <v>5</v>
      </c>
      <c r="C11880" s="4" t="s">
        <v>10</v>
      </c>
    </row>
    <row r="11881" spans="1:9">
      <c r="A11881" t="n">
        <v>91024</v>
      </c>
      <c r="B11881" s="32" t="n">
        <v>16</v>
      </c>
      <c r="C11881" s="7" t="n">
        <v>300</v>
      </c>
    </row>
    <row r="11882" spans="1:9">
      <c r="A11882" t="s">
        <v>4</v>
      </c>
      <c r="B11882" s="4" t="s">
        <v>5</v>
      </c>
      <c r="C11882" s="4" t="s">
        <v>13</v>
      </c>
      <c r="D11882" s="4" t="s">
        <v>10</v>
      </c>
      <c r="E11882" s="4" t="s">
        <v>13</v>
      </c>
      <c r="F11882" s="4" t="s">
        <v>23</v>
      </c>
    </row>
    <row r="11883" spans="1:9">
      <c r="A11883" t="n">
        <v>91027</v>
      </c>
      <c r="B11883" s="11" t="n">
        <v>5</v>
      </c>
      <c r="C11883" s="7" t="n">
        <v>30</v>
      </c>
      <c r="D11883" s="7" t="n">
        <v>10</v>
      </c>
      <c r="E11883" s="7" t="n">
        <v>1</v>
      </c>
      <c r="F11883" s="12" t="n">
        <f t="normal" ca="1">A12047</f>
        <v>0</v>
      </c>
    </row>
    <row r="11884" spans="1:9">
      <c r="A11884" t="s">
        <v>4</v>
      </c>
      <c r="B11884" s="4" t="s">
        <v>5</v>
      </c>
      <c r="C11884" s="4" t="s">
        <v>13</v>
      </c>
      <c r="D11884" s="4" t="s">
        <v>10</v>
      </c>
      <c r="E11884" s="4" t="s">
        <v>6</v>
      </c>
    </row>
    <row r="11885" spans="1:9">
      <c r="A11885" t="n">
        <v>91036</v>
      </c>
      <c r="B11885" s="48" t="n">
        <v>51</v>
      </c>
      <c r="C11885" s="7" t="n">
        <v>4</v>
      </c>
      <c r="D11885" s="7" t="n">
        <v>16</v>
      </c>
      <c r="E11885" s="7" t="s">
        <v>89</v>
      </c>
    </row>
    <row r="11886" spans="1:9">
      <c r="A11886" t="s">
        <v>4</v>
      </c>
      <c r="B11886" s="4" t="s">
        <v>5</v>
      </c>
      <c r="C11886" s="4" t="s">
        <v>10</v>
      </c>
    </row>
    <row r="11887" spans="1:9">
      <c r="A11887" t="n">
        <v>91049</v>
      </c>
      <c r="B11887" s="32" t="n">
        <v>16</v>
      </c>
      <c r="C11887" s="7" t="n">
        <v>0</v>
      </c>
    </row>
    <row r="11888" spans="1:9">
      <c r="A11888" t="s">
        <v>4</v>
      </c>
      <c r="B11888" s="4" t="s">
        <v>5</v>
      </c>
      <c r="C11888" s="4" t="s">
        <v>10</v>
      </c>
      <c r="D11888" s="4" t="s">
        <v>13</v>
      </c>
      <c r="E11888" s="4" t="s">
        <v>9</v>
      </c>
      <c r="F11888" s="4" t="s">
        <v>81</v>
      </c>
      <c r="G11888" s="4" t="s">
        <v>13</v>
      </c>
      <c r="H11888" s="4" t="s">
        <v>13</v>
      </c>
    </row>
    <row r="11889" spans="1:8">
      <c r="A11889" t="n">
        <v>91052</v>
      </c>
      <c r="B11889" s="49" t="n">
        <v>26</v>
      </c>
      <c r="C11889" s="7" t="n">
        <v>16</v>
      </c>
      <c r="D11889" s="7" t="n">
        <v>17</v>
      </c>
      <c r="E11889" s="7" t="n">
        <v>14375</v>
      </c>
      <c r="F11889" s="7" t="s">
        <v>723</v>
      </c>
      <c r="G11889" s="7" t="n">
        <v>2</v>
      </c>
      <c r="H11889" s="7" t="n">
        <v>0</v>
      </c>
    </row>
    <row r="11890" spans="1:8">
      <c r="A11890" t="s">
        <v>4</v>
      </c>
      <c r="B11890" s="4" t="s">
        <v>5</v>
      </c>
    </row>
    <row r="11891" spans="1:8">
      <c r="A11891" t="n">
        <v>91115</v>
      </c>
      <c r="B11891" s="50" t="n">
        <v>28</v>
      </c>
    </row>
    <row r="11892" spans="1:8">
      <c r="A11892" t="s">
        <v>4</v>
      </c>
      <c r="B11892" s="4" t="s">
        <v>5</v>
      </c>
      <c r="C11892" s="4" t="s">
        <v>10</v>
      </c>
      <c r="D11892" s="4" t="s">
        <v>13</v>
      </c>
    </row>
    <row r="11893" spans="1:8">
      <c r="A11893" t="n">
        <v>91116</v>
      </c>
      <c r="B11893" s="51" t="n">
        <v>89</v>
      </c>
      <c r="C11893" s="7" t="n">
        <v>65533</v>
      </c>
      <c r="D11893" s="7" t="n">
        <v>1</v>
      </c>
    </row>
    <row r="11894" spans="1:8">
      <c r="A11894" t="s">
        <v>4</v>
      </c>
      <c r="B11894" s="4" t="s">
        <v>5</v>
      </c>
      <c r="C11894" s="4" t="s">
        <v>13</v>
      </c>
      <c r="D11894" s="4" t="s">
        <v>10</v>
      </c>
      <c r="E11894" s="4" t="s">
        <v>24</v>
      </c>
    </row>
    <row r="11895" spans="1:8">
      <c r="A11895" t="n">
        <v>91120</v>
      </c>
      <c r="B11895" s="22" t="n">
        <v>58</v>
      </c>
      <c r="C11895" s="7" t="n">
        <v>101</v>
      </c>
      <c r="D11895" s="7" t="n">
        <v>300</v>
      </c>
      <c r="E11895" s="7" t="n">
        <v>1</v>
      </c>
    </row>
    <row r="11896" spans="1:8">
      <c r="A11896" t="s">
        <v>4</v>
      </c>
      <c r="B11896" s="4" t="s">
        <v>5</v>
      </c>
      <c r="C11896" s="4" t="s">
        <v>13</v>
      </c>
      <c r="D11896" s="4" t="s">
        <v>10</v>
      </c>
    </row>
    <row r="11897" spans="1:8">
      <c r="A11897" t="n">
        <v>91128</v>
      </c>
      <c r="B11897" s="22" t="n">
        <v>58</v>
      </c>
      <c r="C11897" s="7" t="n">
        <v>254</v>
      </c>
      <c r="D11897" s="7" t="n">
        <v>0</v>
      </c>
    </row>
    <row r="11898" spans="1:8">
      <c r="A11898" t="s">
        <v>4</v>
      </c>
      <c r="B11898" s="4" t="s">
        <v>5</v>
      </c>
      <c r="C11898" s="4" t="s">
        <v>13</v>
      </c>
      <c r="D11898" s="4" t="s">
        <v>13</v>
      </c>
      <c r="E11898" s="4" t="s">
        <v>24</v>
      </c>
      <c r="F11898" s="4" t="s">
        <v>24</v>
      </c>
      <c r="G11898" s="4" t="s">
        <v>24</v>
      </c>
      <c r="H11898" s="4" t="s">
        <v>10</v>
      </c>
    </row>
    <row r="11899" spans="1:8">
      <c r="A11899" t="n">
        <v>91132</v>
      </c>
      <c r="B11899" s="39" t="n">
        <v>45</v>
      </c>
      <c r="C11899" s="7" t="n">
        <v>2</v>
      </c>
      <c r="D11899" s="7" t="n">
        <v>3</v>
      </c>
      <c r="E11899" s="7" t="n">
        <v>4.92999982833862</v>
      </c>
      <c r="F11899" s="7" t="n">
        <v>-3.4300000667572</v>
      </c>
      <c r="G11899" s="7" t="n">
        <v>142.320007324219</v>
      </c>
      <c r="H11899" s="7" t="n">
        <v>0</v>
      </c>
    </row>
    <row r="11900" spans="1:8">
      <c r="A11900" t="s">
        <v>4</v>
      </c>
      <c r="B11900" s="4" t="s">
        <v>5</v>
      </c>
      <c r="C11900" s="4" t="s">
        <v>13</v>
      </c>
      <c r="D11900" s="4" t="s">
        <v>13</v>
      </c>
      <c r="E11900" s="4" t="s">
        <v>24</v>
      </c>
      <c r="F11900" s="4" t="s">
        <v>24</v>
      </c>
      <c r="G11900" s="4" t="s">
        <v>24</v>
      </c>
      <c r="H11900" s="4" t="s">
        <v>10</v>
      </c>
    </row>
    <row r="11901" spans="1:8">
      <c r="A11901" t="n">
        <v>91149</v>
      </c>
      <c r="B11901" s="39" t="n">
        <v>45</v>
      </c>
      <c r="C11901" s="7" t="n">
        <v>2</v>
      </c>
      <c r="D11901" s="7" t="n">
        <v>3</v>
      </c>
      <c r="E11901" s="7" t="n">
        <v>4.92999982833862</v>
      </c>
      <c r="F11901" s="7" t="n">
        <v>-3.8199999332428</v>
      </c>
      <c r="G11901" s="7" t="n">
        <v>142.320007324219</v>
      </c>
      <c r="H11901" s="7" t="n">
        <v>1000</v>
      </c>
    </row>
    <row r="11902" spans="1:8">
      <c r="A11902" t="s">
        <v>4</v>
      </c>
      <c r="B11902" s="4" t="s">
        <v>5</v>
      </c>
      <c r="C11902" s="4" t="s">
        <v>13</v>
      </c>
      <c r="D11902" s="4" t="s">
        <v>13</v>
      </c>
      <c r="E11902" s="4" t="s">
        <v>24</v>
      </c>
      <c r="F11902" s="4" t="s">
        <v>24</v>
      </c>
      <c r="G11902" s="4" t="s">
        <v>24</v>
      </c>
      <c r="H11902" s="4" t="s">
        <v>10</v>
      </c>
      <c r="I11902" s="4" t="s">
        <v>13</v>
      </c>
    </row>
    <row r="11903" spans="1:8">
      <c r="A11903" t="n">
        <v>91166</v>
      </c>
      <c r="B11903" s="39" t="n">
        <v>45</v>
      </c>
      <c r="C11903" s="7" t="n">
        <v>4</v>
      </c>
      <c r="D11903" s="7" t="n">
        <v>3</v>
      </c>
      <c r="E11903" s="7" t="n">
        <v>347.339996337891</v>
      </c>
      <c r="F11903" s="7" t="n">
        <v>306.549987792969</v>
      </c>
      <c r="G11903" s="7" t="n">
        <v>6</v>
      </c>
      <c r="H11903" s="7" t="n">
        <v>0</v>
      </c>
      <c r="I11903" s="7" t="n">
        <v>0</v>
      </c>
    </row>
    <row r="11904" spans="1:8">
      <c r="A11904" t="s">
        <v>4</v>
      </c>
      <c r="B11904" s="4" t="s">
        <v>5</v>
      </c>
      <c r="C11904" s="4" t="s">
        <v>13</v>
      </c>
      <c r="D11904" s="4" t="s">
        <v>13</v>
      </c>
      <c r="E11904" s="4" t="s">
        <v>24</v>
      </c>
      <c r="F11904" s="4" t="s">
        <v>10</v>
      </c>
    </row>
    <row r="11905" spans="1:9">
      <c r="A11905" t="n">
        <v>91184</v>
      </c>
      <c r="B11905" s="39" t="n">
        <v>45</v>
      </c>
      <c r="C11905" s="7" t="n">
        <v>5</v>
      </c>
      <c r="D11905" s="7" t="n">
        <v>3</v>
      </c>
      <c r="E11905" s="7" t="n">
        <v>1.20000004768372</v>
      </c>
      <c r="F11905" s="7" t="n">
        <v>0</v>
      </c>
    </row>
    <row r="11906" spans="1:9">
      <c r="A11906" t="s">
        <v>4</v>
      </c>
      <c r="B11906" s="4" t="s">
        <v>5</v>
      </c>
      <c r="C11906" s="4" t="s">
        <v>13</v>
      </c>
      <c r="D11906" s="4" t="s">
        <v>13</v>
      </c>
      <c r="E11906" s="4" t="s">
        <v>24</v>
      </c>
      <c r="F11906" s="4" t="s">
        <v>10</v>
      </c>
    </row>
    <row r="11907" spans="1:9">
      <c r="A11907" t="n">
        <v>91193</v>
      </c>
      <c r="B11907" s="39" t="n">
        <v>45</v>
      </c>
      <c r="C11907" s="7" t="n">
        <v>11</v>
      </c>
      <c r="D11907" s="7" t="n">
        <v>3</v>
      </c>
      <c r="E11907" s="7" t="n">
        <v>40</v>
      </c>
      <c r="F11907" s="7" t="n">
        <v>0</v>
      </c>
    </row>
    <row r="11908" spans="1:9">
      <c r="A11908" t="s">
        <v>4</v>
      </c>
      <c r="B11908" s="4" t="s">
        <v>5</v>
      </c>
      <c r="C11908" s="4" t="s">
        <v>13</v>
      </c>
      <c r="D11908" s="4" t="s">
        <v>10</v>
      </c>
    </row>
    <row r="11909" spans="1:9">
      <c r="A11909" t="n">
        <v>91202</v>
      </c>
      <c r="B11909" s="22" t="n">
        <v>58</v>
      </c>
      <c r="C11909" s="7" t="n">
        <v>255</v>
      </c>
      <c r="D11909" s="7" t="n">
        <v>0</v>
      </c>
    </row>
    <row r="11910" spans="1:9">
      <c r="A11910" t="s">
        <v>4</v>
      </c>
      <c r="B11910" s="4" t="s">
        <v>5</v>
      </c>
      <c r="C11910" s="4" t="s">
        <v>13</v>
      </c>
      <c r="D11910" s="4" t="s">
        <v>13</v>
      </c>
      <c r="E11910" s="4" t="s">
        <v>13</v>
      </c>
      <c r="F11910" s="4" t="s">
        <v>13</v>
      </c>
    </row>
    <row r="11911" spans="1:9">
      <c r="A11911" t="n">
        <v>91206</v>
      </c>
      <c r="B11911" s="8" t="n">
        <v>14</v>
      </c>
      <c r="C11911" s="7" t="n">
        <v>0</v>
      </c>
      <c r="D11911" s="7" t="n">
        <v>1</v>
      </c>
      <c r="E11911" s="7" t="n">
        <v>0</v>
      </c>
      <c r="F11911" s="7" t="n">
        <v>0</v>
      </c>
    </row>
    <row r="11912" spans="1:9">
      <c r="A11912" t="s">
        <v>4</v>
      </c>
      <c r="B11912" s="4" t="s">
        <v>5</v>
      </c>
      <c r="C11912" s="4" t="s">
        <v>13</v>
      </c>
      <c r="D11912" s="4" t="s">
        <v>10</v>
      </c>
      <c r="E11912" s="4" t="s">
        <v>6</v>
      </c>
    </row>
    <row r="11913" spans="1:9">
      <c r="A11913" t="n">
        <v>91211</v>
      </c>
      <c r="B11913" s="48" t="n">
        <v>51</v>
      </c>
      <c r="C11913" s="7" t="n">
        <v>4</v>
      </c>
      <c r="D11913" s="7" t="n">
        <v>16</v>
      </c>
      <c r="E11913" s="7" t="s">
        <v>142</v>
      </c>
    </row>
    <row r="11914" spans="1:9">
      <c r="A11914" t="s">
        <v>4</v>
      </c>
      <c r="B11914" s="4" t="s">
        <v>5</v>
      </c>
      <c r="C11914" s="4" t="s">
        <v>10</v>
      </c>
    </row>
    <row r="11915" spans="1:9">
      <c r="A11915" t="n">
        <v>91224</v>
      </c>
      <c r="B11915" s="32" t="n">
        <v>16</v>
      </c>
      <c r="C11915" s="7" t="n">
        <v>0</v>
      </c>
    </row>
    <row r="11916" spans="1:9">
      <c r="A11916" t="s">
        <v>4</v>
      </c>
      <c r="B11916" s="4" t="s">
        <v>5</v>
      </c>
      <c r="C11916" s="4" t="s">
        <v>10</v>
      </c>
      <c r="D11916" s="4" t="s">
        <v>13</v>
      </c>
      <c r="E11916" s="4" t="s">
        <v>9</v>
      </c>
      <c r="F11916" s="4" t="s">
        <v>81</v>
      </c>
      <c r="G11916" s="4" t="s">
        <v>13</v>
      </c>
      <c r="H11916" s="4" t="s">
        <v>13</v>
      </c>
      <c r="I11916" s="4" t="s">
        <v>13</v>
      </c>
    </row>
    <row r="11917" spans="1:9">
      <c r="A11917" t="n">
        <v>91227</v>
      </c>
      <c r="B11917" s="49" t="n">
        <v>26</v>
      </c>
      <c r="C11917" s="7" t="n">
        <v>16</v>
      </c>
      <c r="D11917" s="7" t="n">
        <v>17</v>
      </c>
      <c r="E11917" s="7" t="n">
        <v>14376</v>
      </c>
      <c r="F11917" s="7" t="s">
        <v>724</v>
      </c>
      <c r="G11917" s="7" t="n">
        <v>8</v>
      </c>
      <c r="H11917" s="7" t="n">
        <v>2</v>
      </c>
      <c r="I11917" s="7" t="n">
        <v>0</v>
      </c>
    </row>
    <row r="11918" spans="1:9">
      <c r="A11918" t="s">
        <v>4</v>
      </c>
      <c r="B11918" s="4" t="s">
        <v>5</v>
      </c>
      <c r="C11918" s="4" t="s">
        <v>10</v>
      </c>
    </row>
    <row r="11919" spans="1:9">
      <c r="A11919" t="n">
        <v>91251</v>
      </c>
      <c r="B11919" s="32" t="n">
        <v>16</v>
      </c>
      <c r="C11919" s="7" t="n">
        <v>1</v>
      </c>
    </row>
    <row r="11920" spans="1:9">
      <c r="A11920" t="s">
        <v>4</v>
      </c>
      <c r="B11920" s="4" t="s">
        <v>5</v>
      </c>
      <c r="C11920" s="4" t="s">
        <v>13</v>
      </c>
      <c r="D11920" s="4" t="s">
        <v>10</v>
      </c>
    </row>
    <row r="11921" spans="1:9">
      <c r="A11921" t="n">
        <v>91254</v>
      </c>
      <c r="B11921" s="15" t="n">
        <v>50</v>
      </c>
      <c r="C11921" s="7" t="n">
        <v>52</v>
      </c>
      <c r="D11921" s="7" t="n">
        <v>14376</v>
      </c>
    </row>
    <row r="11922" spans="1:9">
      <c r="A11922" t="s">
        <v>4</v>
      </c>
      <c r="B11922" s="4" t="s">
        <v>5</v>
      </c>
      <c r="C11922" s="4" t="s">
        <v>10</v>
      </c>
    </row>
    <row r="11923" spans="1:9">
      <c r="A11923" t="n">
        <v>91258</v>
      </c>
      <c r="B11923" s="32" t="n">
        <v>16</v>
      </c>
      <c r="C11923" s="7" t="n">
        <v>500</v>
      </c>
    </row>
    <row r="11924" spans="1:9">
      <c r="A11924" t="s">
        <v>4</v>
      </c>
      <c r="B11924" s="4" t="s">
        <v>5</v>
      </c>
      <c r="C11924" s="4" t="s">
        <v>10</v>
      </c>
      <c r="D11924" s="4" t="s">
        <v>13</v>
      </c>
    </row>
    <row r="11925" spans="1:9">
      <c r="A11925" t="n">
        <v>91261</v>
      </c>
      <c r="B11925" s="51" t="n">
        <v>89</v>
      </c>
      <c r="C11925" s="7" t="n">
        <v>65533</v>
      </c>
      <c r="D11925" s="7" t="n">
        <v>0</v>
      </c>
    </row>
    <row r="11926" spans="1:9">
      <c r="A11926" t="s">
        <v>4</v>
      </c>
      <c r="B11926" s="4" t="s">
        <v>5</v>
      </c>
      <c r="C11926" s="4" t="s">
        <v>10</v>
      </c>
      <c r="D11926" s="4" t="s">
        <v>13</v>
      </c>
    </row>
    <row r="11927" spans="1:9">
      <c r="A11927" t="n">
        <v>91265</v>
      </c>
      <c r="B11927" s="51" t="n">
        <v>89</v>
      </c>
      <c r="C11927" s="7" t="n">
        <v>65533</v>
      </c>
      <c r="D11927" s="7" t="n">
        <v>1</v>
      </c>
    </row>
    <row r="11928" spans="1:9">
      <c r="A11928" t="s">
        <v>4</v>
      </c>
      <c r="B11928" s="4" t="s">
        <v>5</v>
      </c>
      <c r="C11928" s="4" t="s">
        <v>9</v>
      </c>
    </row>
    <row r="11929" spans="1:9">
      <c r="A11929" t="n">
        <v>91269</v>
      </c>
      <c r="B11929" s="46" t="n">
        <v>15</v>
      </c>
      <c r="C11929" s="7" t="n">
        <v>256</v>
      </c>
    </row>
    <row r="11930" spans="1:9">
      <c r="A11930" t="s">
        <v>4</v>
      </c>
      <c r="B11930" s="4" t="s">
        <v>5</v>
      </c>
      <c r="C11930" s="4" t="s">
        <v>13</v>
      </c>
      <c r="D11930" s="4" t="s">
        <v>10</v>
      </c>
    </row>
    <row r="11931" spans="1:9">
      <c r="A11931" t="n">
        <v>91274</v>
      </c>
      <c r="B11931" s="39" t="n">
        <v>45</v>
      </c>
      <c r="C11931" s="7" t="n">
        <v>7</v>
      </c>
      <c r="D11931" s="7" t="n">
        <v>255</v>
      </c>
    </row>
    <row r="11932" spans="1:9">
      <c r="A11932" t="s">
        <v>4</v>
      </c>
      <c r="B11932" s="4" t="s">
        <v>5</v>
      </c>
      <c r="C11932" s="4" t="s">
        <v>13</v>
      </c>
      <c r="D11932" s="4" t="s">
        <v>10</v>
      </c>
      <c r="E11932" s="4" t="s">
        <v>24</v>
      </c>
    </row>
    <row r="11933" spans="1:9">
      <c r="A11933" t="n">
        <v>91278</v>
      </c>
      <c r="B11933" s="22" t="n">
        <v>58</v>
      </c>
      <c r="C11933" s="7" t="n">
        <v>101</v>
      </c>
      <c r="D11933" s="7" t="n">
        <v>300</v>
      </c>
      <c r="E11933" s="7" t="n">
        <v>1</v>
      </c>
    </row>
    <row r="11934" spans="1:9">
      <c r="A11934" t="s">
        <v>4</v>
      </c>
      <c r="B11934" s="4" t="s">
        <v>5</v>
      </c>
      <c r="C11934" s="4" t="s">
        <v>13</v>
      </c>
      <c r="D11934" s="4" t="s">
        <v>10</v>
      </c>
    </row>
    <row r="11935" spans="1:9">
      <c r="A11935" t="n">
        <v>91286</v>
      </c>
      <c r="B11935" s="22" t="n">
        <v>58</v>
      </c>
      <c r="C11935" s="7" t="n">
        <v>254</v>
      </c>
      <c r="D11935" s="7" t="n">
        <v>0</v>
      </c>
    </row>
    <row r="11936" spans="1:9">
      <c r="A11936" t="s">
        <v>4</v>
      </c>
      <c r="B11936" s="4" t="s">
        <v>5</v>
      </c>
      <c r="C11936" s="4" t="s">
        <v>13</v>
      </c>
      <c r="D11936" s="4" t="s">
        <v>13</v>
      </c>
      <c r="E11936" s="4" t="s">
        <v>24</v>
      </c>
      <c r="F11936" s="4" t="s">
        <v>24</v>
      </c>
      <c r="G11936" s="4" t="s">
        <v>24</v>
      </c>
      <c r="H11936" s="4" t="s">
        <v>10</v>
      </c>
    </row>
    <row r="11937" spans="1:8">
      <c r="A11937" t="n">
        <v>91290</v>
      </c>
      <c r="B11937" s="39" t="n">
        <v>45</v>
      </c>
      <c r="C11937" s="7" t="n">
        <v>2</v>
      </c>
      <c r="D11937" s="7" t="n">
        <v>3</v>
      </c>
      <c r="E11937" s="7" t="n">
        <v>-0.490000009536743</v>
      </c>
      <c r="F11937" s="7" t="n">
        <v>-3.3199999332428</v>
      </c>
      <c r="G11937" s="7" t="n">
        <v>144.350006103516</v>
      </c>
      <c r="H11937" s="7" t="n">
        <v>0</v>
      </c>
    </row>
    <row r="11938" spans="1:8">
      <c r="A11938" t="s">
        <v>4</v>
      </c>
      <c r="B11938" s="4" t="s">
        <v>5</v>
      </c>
      <c r="C11938" s="4" t="s">
        <v>13</v>
      </c>
      <c r="D11938" s="4" t="s">
        <v>13</v>
      </c>
      <c r="E11938" s="4" t="s">
        <v>24</v>
      </c>
      <c r="F11938" s="4" t="s">
        <v>24</v>
      </c>
      <c r="G11938" s="4" t="s">
        <v>24</v>
      </c>
      <c r="H11938" s="4" t="s">
        <v>10</v>
      </c>
      <c r="I11938" s="4" t="s">
        <v>13</v>
      </c>
    </row>
    <row r="11939" spans="1:8">
      <c r="A11939" t="n">
        <v>91307</v>
      </c>
      <c r="B11939" s="39" t="n">
        <v>45</v>
      </c>
      <c r="C11939" s="7" t="n">
        <v>4</v>
      </c>
      <c r="D11939" s="7" t="n">
        <v>3</v>
      </c>
      <c r="E11939" s="7" t="n">
        <v>17.5300006866455</v>
      </c>
      <c r="F11939" s="7" t="n">
        <v>239.729995727539</v>
      </c>
      <c r="G11939" s="7" t="n">
        <v>0</v>
      </c>
      <c r="H11939" s="7" t="n">
        <v>0</v>
      </c>
      <c r="I11939" s="7" t="n">
        <v>0</v>
      </c>
    </row>
    <row r="11940" spans="1:8">
      <c r="A11940" t="s">
        <v>4</v>
      </c>
      <c r="B11940" s="4" t="s">
        <v>5</v>
      </c>
      <c r="C11940" s="4" t="s">
        <v>13</v>
      </c>
      <c r="D11940" s="4" t="s">
        <v>13</v>
      </c>
      <c r="E11940" s="4" t="s">
        <v>24</v>
      </c>
      <c r="F11940" s="4" t="s">
        <v>10</v>
      </c>
    </row>
    <row r="11941" spans="1:8">
      <c r="A11941" t="n">
        <v>91325</v>
      </c>
      <c r="B11941" s="39" t="n">
        <v>45</v>
      </c>
      <c r="C11941" s="7" t="n">
        <v>5</v>
      </c>
      <c r="D11941" s="7" t="n">
        <v>3</v>
      </c>
      <c r="E11941" s="7" t="n">
        <v>2.40000009536743</v>
      </c>
      <c r="F11941" s="7" t="n">
        <v>0</v>
      </c>
    </row>
    <row r="11942" spans="1:8">
      <c r="A11942" t="s">
        <v>4</v>
      </c>
      <c r="B11942" s="4" t="s">
        <v>5</v>
      </c>
      <c r="C11942" s="4" t="s">
        <v>13</v>
      </c>
      <c r="D11942" s="4" t="s">
        <v>13</v>
      </c>
      <c r="E11942" s="4" t="s">
        <v>24</v>
      </c>
      <c r="F11942" s="4" t="s">
        <v>10</v>
      </c>
    </row>
    <row r="11943" spans="1:8">
      <c r="A11943" t="n">
        <v>91334</v>
      </c>
      <c r="B11943" s="39" t="n">
        <v>45</v>
      </c>
      <c r="C11943" s="7" t="n">
        <v>11</v>
      </c>
      <c r="D11943" s="7" t="n">
        <v>3</v>
      </c>
      <c r="E11943" s="7" t="n">
        <v>40</v>
      </c>
      <c r="F11943" s="7" t="n">
        <v>0</v>
      </c>
    </row>
    <row r="11944" spans="1:8">
      <c r="A11944" t="s">
        <v>4</v>
      </c>
      <c r="B11944" s="4" t="s">
        <v>5</v>
      </c>
      <c r="C11944" s="4" t="s">
        <v>13</v>
      </c>
      <c r="D11944" s="4" t="s">
        <v>13</v>
      </c>
      <c r="E11944" s="4" t="s">
        <v>24</v>
      </c>
      <c r="F11944" s="4" t="s">
        <v>10</v>
      </c>
    </row>
    <row r="11945" spans="1:8">
      <c r="A11945" t="n">
        <v>91343</v>
      </c>
      <c r="B11945" s="39" t="n">
        <v>45</v>
      </c>
      <c r="C11945" s="7" t="n">
        <v>5</v>
      </c>
      <c r="D11945" s="7" t="n">
        <v>3</v>
      </c>
      <c r="E11945" s="7" t="n">
        <v>2</v>
      </c>
      <c r="F11945" s="7" t="n">
        <v>1000</v>
      </c>
    </row>
    <row r="11946" spans="1:8">
      <c r="A11946" t="s">
        <v>4</v>
      </c>
      <c r="B11946" s="4" t="s">
        <v>5</v>
      </c>
      <c r="C11946" s="4" t="s">
        <v>13</v>
      </c>
      <c r="D11946" s="4" t="s">
        <v>10</v>
      </c>
    </row>
    <row r="11947" spans="1:8">
      <c r="A11947" t="n">
        <v>91352</v>
      </c>
      <c r="B11947" s="22" t="n">
        <v>58</v>
      </c>
      <c r="C11947" s="7" t="n">
        <v>255</v>
      </c>
      <c r="D11947" s="7" t="n">
        <v>0</v>
      </c>
    </row>
    <row r="11948" spans="1:8">
      <c r="A11948" t="s">
        <v>4</v>
      </c>
      <c r="B11948" s="4" t="s">
        <v>5</v>
      </c>
      <c r="C11948" s="4" t="s">
        <v>13</v>
      </c>
      <c r="D11948" s="4" t="s">
        <v>10</v>
      </c>
      <c r="E11948" s="4" t="s">
        <v>10</v>
      </c>
      <c r="F11948" s="4" t="s">
        <v>13</v>
      </c>
    </row>
    <row r="11949" spans="1:8">
      <c r="A11949" t="n">
        <v>91356</v>
      </c>
      <c r="B11949" s="56" t="n">
        <v>25</v>
      </c>
      <c r="C11949" s="7" t="n">
        <v>1</v>
      </c>
      <c r="D11949" s="7" t="n">
        <v>65535</v>
      </c>
      <c r="E11949" s="7" t="n">
        <v>50</v>
      </c>
      <c r="F11949" s="7" t="n">
        <v>5</v>
      </c>
    </row>
    <row r="11950" spans="1:8">
      <c r="A11950" t="s">
        <v>4</v>
      </c>
      <c r="B11950" s="4" t="s">
        <v>5</v>
      </c>
      <c r="C11950" s="4" t="s">
        <v>13</v>
      </c>
      <c r="D11950" s="4" t="s">
        <v>10</v>
      </c>
      <c r="E11950" s="4" t="s">
        <v>6</v>
      </c>
    </row>
    <row r="11951" spans="1:8">
      <c r="A11951" t="n">
        <v>91363</v>
      </c>
      <c r="B11951" s="48" t="n">
        <v>51</v>
      </c>
      <c r="C11951" s="7" t="n">
        <v>4</v>
      </c>
      <c r="D11951" s="7" t="n">
        <v>16</v>
      </c>
      <c r="E11951" s="7" t="s">
        <v>142</v>
      </c>
    </row>
    <row r="11952" spans="1:8">
      <c r="A11952" t="s">
        <v>4</v>
      </c>
      <c r="B11952" s="4" t="s">
        <v>5</v>
      </c>
      <c r="C11952" s="4" t="s">
        <v>10</v>
      </c>
    </row>
    <row r="11953" spans="1:9">
      <c r="A11953" t="n">
        <v>91376</v>
      </c>
      <c r="B11953" s="32" t="n">
        <v>16</v>
      </c>
      <c r="C11953" s="7" t="n">
        <v>0</v>
      </c>
    </row>
    <row r="11954" spans="1:9">
      <c r="A11954" t="s">
        <v>4</v>
      </c>
      <c r="B11954" s="4" t="s">
        <v>5</v>
      </c>
      <c r="C11954" s="4" t="s">
        <v>10</v>
      </c>
      <c r="D11954" s="4" t="s">
        <v>13</v>
      </c>
      <c r="E11954" s="4" t="s">
        <v>9</v>
      </c>
      <c r="F11954" s="4" t="s">
        <v>81</v>
      </c>
      <c r="G11954" s="4" t="s">
        <v>13</v>
      </c>
      <c r="H11954" s="4" t="s">
        <v>13</v>
      </c>
      <c r="I11954" s="4" t="s">
        <v>13</v>
      </c>
    </row>
    <row r="11955" spans="1:9">
      <c r="A11955" t="n">
        <v>91379</v>
      </c>
      <c r="B11955" s="49" t="n">
        <v>26</v>
      </c>
      <c r="C11955" s="7" t="n">
        <v>16</v>
      </c>
      <c r="D11955" s="7" t="n">
        <v>17</v>
      </c>
      <c r="E11955" s="7" t="n">
        <v>14377</v>
      </c>
      <c r="F11955" s="7" t="s">
        <v>725</v>
      </c>
      <c r="G11955" s="7" t="n">
        <v>8</v>
      </c>
      <c r="H11955" s="7" t="n">
        <v>2</v>
      </c>
      <c r="I11955" s="7" t="n">
        <v>0</v>
      </c>
    </row>
    <row r="11956" spans="1:9">
      <c r="A11956" t="s">
        <v>4</v>
      </c>
      <c r="B11956" s="4" t="s">
        <v>5</v>
      </c>
      <c r="C11956" s="4" t="s">
        <v>10</v>
      </c>
    </row>
    <row r="11957" spans="1:9">
      <c r="A11957" t="n">
        <v>91401</v>
      </c>
      <c r="B11957" s="32" t="n">
        <v>16</v>
      </c>
      <c r="C11957" s="7" t="n">
        <v>1</v>
      </c>
    </row>
    <row r="11958" spans="1:9">
      <c r="A11958" t="s">
        <v>4</v>
      </c>
      <c r="B11958" s="4" t="s">
        <v>5</v>
      </c>
      <c r="C11958" s="4" t="s">
        <v>13</v>
      </c>
      <c r="D11958" s="4" t="s">
        <v>10</v>
      </c>
    </row>
    <row r="11959" spans="1:9">
      <c r="A11959" t="n">
        <v>91404</v>
      </c>
      <c r="B11959" s="15" t="n">
        <v>50</v>
      </c>
      <c r="C11959" s="7" t="n">
        <v>52</v>
      </c>
      <c r="D11959" s="7" t="n">
        <v>14377</v>
      </c>
    </row>
    <row r="11960" spans="1:9">
      <c r="A11960" t="s">
        <v>4</v>
      </c>
      <c r="B11960" s="4" t="s">
        <v>5</v>
      </c>
      <c r="C11960" s="4" t="s">
        <v>10</v>
      </c>
    </row>
    <row r="11961" spans="1:9">
      <c r="A11961" t="n">
        <v>91408</v>
      </c>
      <c r="B11961" s="32" t="n">
        <v>16</v>
      </c>
      <c r="C11961" s="7" t="n">
        <v>500</v>
      </c>
    </row>
    <row r="11962" spans="1:9">
      <c r="A11962" t="s">
        <v>4</v>
      </c>
      <c r="B11962" s="4" t="s">
        <v>5</v>
      </c>
      <c r="C11962" s="4" t="s">
        <v>10</v>
      </c>
      <c r="D11962" s="4" t="s">
        <v>13</v>
      </c>
    </row>
    <row r="11963" spans="1:9">
      <c r="A11963" t="n">
        <v>91411</v>
      </c>
      <c r="B11963" s="51" t="n">
        <v>89</v>
      </c>
      <c r="C11963" s="7" t="n">
        <v>65533</v>
      </c>
      <c r="D11963" s="7" t="n">
        <v>0</v>
      </c>
    </row>
    <row r="11964" spans="1:9">
      <c r="A11964" t="s">
        <v>4</v>
      </c>
      <c r="B11964" s="4" t="s">
        <v>5</v>
      </c>
      <c r="C11964" s="4" t="s">
        <v>10</v>
      </c>
      <c r="D11964" s="4" t="s">
        <v>13</v>
      </c>
    </row>
    <row r="11965" spans="1:9">
      <c r="A11965" t="n">
        <v>91415</v>
      </c>
      <c r="B11965" s="51" t="n">
        <v>89</v>
      </c>
      <c r="C11965" s="7" t="n">
        <v>65533</v>
      </c>
      <c r="D11965" s="7" t="n">
        <v>1</v>
      </c>
    </row>
    <row r="11966" spans="1:9">
      <c r="A11966" t="s">
        <v>4</v>
      </c>
      <c r="B11966" s="4" t="s">
        <v>5</v>
      </c>
      <c r="C11966" s="4" t="s">
        <v>13</v>
      </c>
      <c r="D11966" s="4" t="s">
        <v>13</v>
      </c>
    </row>
    <row r="11967" spans="1:9">
      <c r="A11967" t="n">
        <v>91419</v>
      </c>
      <c r="B11967" s="13" t="n">
        <v>49</v>
      </c>
      <c r="C11967" s="7" t="n">
        <v>2</v>
      </c>
      <c r="D11967" s="7" t="n">
        <v>0</v>
      </c>
    </row>
    <row r="11968" spans="1:9">
      <c r="A11968" t="s">
        <v>4</v>
      </c>
      <c r="B11968" s="4" t="s">
        <v>5</v>
      </c>
      <c r="C11968" s="4" t="s">
        <v>13</v>
      </c>
      <c r="D11968" s="4" t="s">
        <v>10</v>
      </c>
      <c r="E11968" s="4" t="s">
        <v>9</v>
      </c>
      <c r="F11968" s="4" t="s">
        <v>10</v>
      </c>
      <c r="G11968" s="4" t="s">
        <v>9</v>
      </c>
      <c r="H11968" s="4" t="s">
        <v>13</v>
      </c>
    </row>
    <row r="11969" spans="1:9">
      <c r="A11969" t="n">
        <v>91422</v>
      </c>
      <c r="B11969" s="13" t="n">
        <v>49</v>
      </c>
      <c r="C11969" s="7" t="n">
        <v>0</v>
      </c>
      <c r="D11969" s="7" t="n">
        <v>621</v>
      </c>
      <c r="E11969" s="7" t="n">
        <v>1065353216</v>
      </c>
      <c r="F11969" s="7" t="n">
        <v>0</v>
      </c>
      <c r="G11969" s="7" t="n">
        <v>0</v>
      </c>
      <c r="H11969" s="7" t="n">
        <v>0</v>
      </c>
    </row>
    <row r="11970" spans="1:9">
      <c r="A11970" t="s">
        <v>4</v>
      </c>
      <c r="B11970" s="4" t="s">
        <v>5</v>
      </c>
      <c r="C11970" s="4" t="s">
        <v>13</v>
      </c>
      <c r="D11970" s="4" t="s">
        <v>10</v>
      </c>
    </row>
    <row r="11971" spans="1:9">
      <c r="A11971" t="n">
        <v>91437</v>
      </c>
      <c r="B11971" s="39" t="n">
        <v>45</v>
      </c>
      <c r="C11971" s="7" t="n">
        <v>7</v>
      </c>
      <c r="D11971" s="7" t="n">
        <v>255</v>
      </c>
    </row>
    <row r="11972" spans="1:9">
      <c r="A11972" t="s">
        <v>4</v>
      </c>
      <c r="B11972" s="4" t="s">
        <v>5</v>
      </c>
      <c r="C11972" s="4" t="s">
        <v>13</v>
      </c>
      <c r="D11972" s="4" t="s">
        <v>10</v>
      </c>
      <c r="E11972" s="4" t="s">
        <v>24</v>
      </c>
    </row>
    <row r="11973" spans="1:9">
      <c r="A11973" t="n">
        <v>91441</v>
      </c>
      <c r="B11973" s="22" t="n">
        <v>58</v>
      </c>
      <c r="C11973" s="7" t="n">
        <v>101</v>
      </c>
      <c r="D11973" s="7" t="n">
        <v>300</v>
      </c>
      <c r="E11973" s="7" t="n">
        <v>1</v>
      </c>
    </row>
    <row r="11974" spans="1:9">
      <c r="A11974" t="s">
        <v>4</v>
      </c>
      <c r="B11974" s="4" t="s">
        <v>5</v>
      </c>
      <c r="C11974" s="4" t="s">
        <v>13</v>
      </c>
      <c r="D11974" s="4" t="s">
        <v>10</v>
      </c>
    </row>
    <row r="11975" spans="1:9">
      <c r="A11975" t="n">
        <v>91449</v>
      </c>
      <c r="B11975" s="22" t="n">
        <v>58</v>
      </c>
      <c r="C11975" s="7" t="n">
        <v>254</v>
      </c>
      <c r="D11975" s="7" t="n">
        <v>0</v>
      </c>
    </row>
    <row r="11976" spans="1:9">
      <c r="A11976" t="s">
        <v>4</v>
      </c>
      <c r="B11976" s="4" t="s">
        <v>5</v>
      </c>
      <c r="C11976" s="4" t="s">
        <v>13</v>
      </c>
      <c r="D11976" s="4" t="s">
        <v>13</v>
      </c>
      <c r="E11976" s="4" t="s">
        <v>24</v>
      </c>
      <c r="F11976" s="4" t="s">
        <v>24</v>
      </c>
      <c r="G11976" s="4" t="s">
        <v>24</v>
      </c>
      <c r="H11976" s="4" t="s">
        <v>10</v>
      </c>
    </row>
    <row r="11977" spans="1:9">
      <c r="A11977" t="n">
        <v>91453</v>
      </c>
      <c r="B11977" s="39" t="n">
        <v>45</v>
      </c>
      <c r="C11977" s="7" t="n">
        <v>2</v>
      </c>
      <c r="D11977" s="7" t="n">
        <v>3</v>
      </c>
      <c r="E11977" s="7" t="n">
        <v>3.17000007629395</v>
      </c>
      <c r="F11977" s="7" t="n">
        <v>-4.07999992370605</v>
      </c>
      <c r="G11977" s="7" t="n">
        <v>144.619995117188</v>
      </c>
      <c r="H11977" s="7" t="n">
        <v>0</v>
      </c>
    </row>
    <row r="11978" spans="1:9">
      <c r="A11978" t="s">
        <v>4</v>
      </c>
      <c r="B11978" s="4" t="s">
        <v>5</v>
      </c>
      <c r="C11978" s="4" t="s">
        <v>13</v>
      </c>
      <c r="D11978" s="4" t="s">
        <v>13</v>
      </c>
      <c r="E11978" s="4" t="s">
        <v>24</v>
      </c>
      <c r="F11978" s="4" t="s">
        <v>24</v>
      </c>
      <c r="G11978" s="4" t="s">
        <v>24</v>
      </c>
      <c r="H11978" s="4" t="s">
        <v>10</v>
      </c>
      <c r="I11978" s="4" t="s">
        <v>13</v>
      </c>
    </row>
    <row r="11979" spans="1:9">
      <c r="A11979" t="n">
        <v>91470</v>
      </c>
      <c r="B11979" s="39" t="n">
        <v>45</v>
      </c>
      <c r="C11979" s="7" t="n">
        <v>4</v>
      </c>
      <c r="D11979" s="7" t="n">
        <v>3</v>
      </c>
      <c r="E11979" s="7" t="n">
        <v>2.78999996185303</v>
      </c>
      <c r="F11979" s="7" t="n">
        <v>167.710006713867</v>
      </c>
      <c r="G11979" s="7" t="n">
        <v>14</v>
      </c>
      <c r="H11979" s="7" t="n">
        <v>0</v>
      </c>
      <c r="I11979" s="7" t="n">
        <v>0</v>
      </c>
    </row>
    <row r="11980" spans="1:9">
      <c r="A11980" t="s">
        <v>4</v>
      </c>
      <c r="B11980" s="4" t="s">
        <v>5</v>
      </c>
      <c r="C11980" s="4" t="s">
        <v>13</v>
      </c>
      <c r="D11980" s="4" t="s">
        <v>13</v>
      </c>
      <c r="E11980" s="4" t="s">
        <v>24</v>
      </c>
      <c r="F11980" s="4" t="s">
        <v>10</v>
      </c>
    </row>
    <row r="11981" spans="1:9">
      <c r="A11981" t="n">
        <v>91488</v>
      </c>
      <c r="B11981" s="39" t="n">
        <v>45</v>
      </c>
      <c r="C11981" s="7" t="n">
        <v>5</v>
      </c>
      <c r="D11981" s="7" t="n">
        <v>3</v>
      </c>
      <c r="E11981" s="7" t="n">
        <v>1.5</v>
      </c>
      <c r="F11981" s="7" t="n">
        <v>0</v>
      </c>
    </row>
    <row r="11982" spans="1:9">
      <c r="A11982" t="s">
        <v>4</v>
      </c>
      <c r="B11982" s="4" t="s">
        <v>5</v>
      </c>
      <c r="C11982" s="4" t="s">
        <v>13</v>
      </c>
      <c r="D11982" s="4" t="s">
        <v>13</v>
      </c>
      <c r="E11982" s="4" t="s">
        <v>24</v>
      </c>
      <c r="F11982" s="4" t="s">
        <v>10</v>
      </c>
    </row>
    <row r="11983" spans="1:9">
      <c r="A11983" t="n">
        <v>91497</v>
      </c>
      <c r="B11983" s="39" t="n">
        <v>45</v>
      </c>
      <c r="C11983" s="7" t="n">
        <v>11</v>
      </c>
      <c r="D11983" s="7" t="n">
        <v>3</v>
      </c>
      <c r="E11983" s="7" t="n">
        <v>40</v>
      </c>
      <c r="F11983" s="7" t="n">
        <v>0</v>
      </c>
    </row>
    <row r="11984" spans="1:9">
      <c r="A11984" t="s">
        <v>4</v>
      </c>
      <c r="B11984" s="4" t="s">
        <v>5</v>
      </c>
      <c r="C11984" s="4" t="s">
        <v>13</v>
      </c>
      <c r="D11984" s="4" t="s">
        <v>13</v>
      </c>
      <c r="E11984" s="4" t="s">
        <v>24</v>
      </c>
      <c r="F11984" s="4" t="s">
        <v>24</v>
      </c>
      <c r="G11984" s="4" t="s">
        <v>24</v>
      </c>
      <c r="H11984" s="4" t="s">
        <v>10</v>
      </c>
      <c r="I11984" s="4" t="s">
        <v>13</v>
      </c>
    </row>
    <row r="11985" spans="1:9">
      <c r="A11985" t="n">
        <v>91506</v>
      </c>
      <c r="B11985" s="39" t="n">
        <v>45</v>
      </c>
      <c r="C11985" s="7" t="n">
        <v>4</v>
      </c>
      <c r="D11985" s="7" t="n">
        <v>3</v>
      </c>
      <c r="E11985" s="7" t="n">
        <v>356.929992675781</v>
      </c>
      <c r="F11985" s="7" t="n">
        <v>122.589996337891</v>
      </c>
      <c r="G11985" s="7" t="n">
        <v>14</v>
      </c>
      <c r="H11985" s="7" t="n">
        <v>1000</v>
      </c>
      <c r="I11985" s="7" t="n">
        <v>1</v>
      </c>
    </row>
    <row r="11986" spans="1:9">
      <c r="A11986" t="s">
        <v>4</v>
      </c>
      <c r="B11986" s="4" t="s">
        <v>5</v>
      </c>
      <c r="C11986" s="4" t="s">
        <v>13</v>
      </c>
      <c r="D11986" s="4" t="s">
        <v>10</v>
      </c>
    </row>
    <row r="11987" spans="1:9">
      <c r="A11987" t="n">
        <v>91524</v>
      </c>
      <c r="B11987" s="22" t="n">
        <v>58</v>
      </c>
      <c r="C11987" s="7" t="n">
        <v>255</v>
      </c>
      <c r="D11987" s="7" t="n">
        <v>0</v>
      </c>
    </row>
    <row r="11988" spans="1:9">
      <c r="A11988" t="s">
        <v>4</v>
      </c>
      <c r="B11988" s="4" t="s">
        <v>5</v>
      </c>
      <c r="C11988" s="4" t="s">
        <v>13</v>
      </c>
      <c r="D11988" s="4" t="s">
        <v>10</v>
      </c>
      <c r="E11988" s="4" t="s">
        <v>10</v>
      </c>
      <c r="F11988" s="4" t="s">
        <v>13</v>
      </c>
    </row>
    <row r="11989" spans="1:9">
      <c r="A11989" t="n">
        <v>91528</v>
      </c>
      <c r="B11989" s="56" t="n">
        <v>25</v>
      </c>
      <c r="C11989" s="7" t="n">
        <v>1</v>
      </c>
      <c r="D11989" s="7" t="n">
        <v>65535</v>
      </c>
      <c r="E11989" s="7" t="n">
        <v>50</v>
      </c>
      <c r="F11989" s="7" t="n">
        <v>5</v>
      </c>
    </row>
    <row r="11990" spans="1:9">
      <c r="A11990" t="s">
        <v>4</v>
      </c>
      <c r="B11990" s="4" t="s">
        <v>5</v>
      </c>
      <c r="C11990" s="4" t="s">
        <v>13</v>
      </c>
      <c r="D11990" s="4" t="s">
        <v>10</v>
      </c>
      <c r="E11990" s="4" t="s">
        <v>6</v>
      </c>
    </row>
    <row r="11991" spans="1:9">
      <c r="A11991" t="n">
        <v>91535</v>
      </c>
      <c r="B11991" s="48" t="n">
        <v>51</v>
      </c>
      <c r="C11991" s="7" t="n">
        <v>4</v>
      </c>
      <c r="D11991" s="7" t="n">
        <v>16</v>
      </c>
      <c r="E11991" s="7" t="s">
        <v>107</v>
      </c>
    </row>
    <row r="11992" spans="1:9">
      <c r="A11992" t="s">
        <v>4</v>
      </c>
      <c r="B11992" s="4" t="s">
        <v>5</v>
      </c>
      <c r="C11992" s="4" t="s">
        <v>10</v>
      </c>
    </row>
    <row r="11993" spans="1:9">
      <c r="A11993" t="n">
        <v>91549</v>
      </c>
      <c r="B11993" s="32" t="n">
        <v>16</v>
      </c>
      <c r="C11993" s="7" t="n">
        <v>0</v>
      </c>
    </row>
    <row r="11994" spans="1:9">
      <c r="A11994" t="s">
        <v>4</v>
      </c>
      <c r="B11994" s="4" t="s">
        <v>5</v>
      </c>
      <c r="C11994" s="4" t="s">
        <v>10</v>
      </c>
      <c r="D11994" s="4" t="s">
        <v>13</v>
      </c>
      <c r="E11994" s="4" t="s">
        <v>9</v>
      </c>
      <c r="F11994" s="4" t="s">
        <v>81</v>
      </c>
      <c r="G11994" s="4" t="s">
        <v>13</v>
      </c>
      <c r="H11994" s="4" t="s">
        <v>13</v>
      </c>
      <c r="I11994" s="4" t="s">
        <v>13</v>
      </c>
    </row>
    <row r="11995" spans="1:9">
      <c r="A11995" t="n">
        <v>91552</v>
      </c>
      <c r="B11995" s="49" t="n">
        <v>26</v>
      </c>
      <c r="C11995" s="7" t="n">
        <v>16</v>
      </c>
      <c r="D11995" s="7" t="n">
        <v>17</v>
      </c>
      <c r="E11995" s="7" t="n">
        <v>14378</v>
      </c>
      <c r="F11995" s="7" t="s">
        <v>726</v>
      </c>
      <c r="G11995" s="7" t="n">
        <v>8</v>
      </c>
      <c r="H11995" s="7" t="n">
        <v>2</v>
      </c>
      <c r="I11995" s="7" t="n">
        <v>0</v>
      </c>
    </row>
    <row r="11996" spans="1:9">
      <c r="A11996" t="s">
        <v>4</v>
      </c>
      <c r="B11996" s="4" t="s">
        <v>5</v>
      </c>
      <c r="C11996" s="4" t="s">
        <v>10</v>
      </c>
    </row>
    <row r="11997" spans="1:9">
      <c r="A11997" t="n">
        <v>91574</v>
      </c>
      <c r="B11997" s="32" t="n">
        <v>16</v>
      </c>
      <c r="C11997" s="7" t="n">
        <v>1</v>
      </c>
    </row>
    <row r="11998" spans="1:9">
      <c r="A11998" t="s">
        <v>4</v>
      </c>
      <c r="B11998" s="4" t="s">
        <v>5</v>
      </c>
      <c r="C11998" s="4" t="s">
        <v>13</v>
      </c>
      <c r="D11998" s="4" t="s">
        <v>10</v>
      </c>
    </row>
    <row r="11999" spans="1:9">
      <c r="A11999" t="n">
        <v>91577</v>
      </c>
      <c r="B11999" s="15" t="n">
        <v>50</v>
      </c>
      <c r="C11999" s="7" t="n">
        <v>52</v>
      </c>
      <c r="D11999" s="7" t="n">
        <v>14378</v>
      </c>
    </row>
    <row r="12000" spans="1:9">
      <c r="A12000" t="s">
        <v>4</v>
      </c>
      <c r="B12000" s="4" t="s">
        <v>5</v>
      </c>
      <c r="C12000" s="4" t="s">
        <v>10</v>
      </c>
    </row>
    <row r="12001" spans="1:9">
      <c r="A12001" t="n">
        <v>91581</v>
      </c>
      <c r="B12001" s="32" t="n">
        <v>16</v>
      </c>
      <c r="C12001" s="7" t="n">
        <v>500</v>
      </c>
    </row>
    <row r="12002" spans="1:9">
      <c r="A12002" t="s">
        <v>4</v>
      </c>
      <c r="B12002" s="4" t="s">
        <v>5</v>
      </c>
      <c r="C12002" s="4" t="s">
        <v>10</v>
      </c>
      <c r="D12002" s="4" t="s">
        <v>13</v>
      </c>
    </row>
    <row r="12003" spans="1:9">
      <c r="A12003" t="n">
        <v>91584</v>
      </c>
      <c r="B12003" s="51" t="n">
        <v>89</v>
      </c>
      <c r="C12003" s="7" t="n">
        <v>65533</v>
      </c>
      <c r="D12003" s="7" t="n">
        <v>0</v>
      </c>
    </row>
    <row r="12004" spans="1:9">
      <c r="A12004" t="s">
        <v>4</v>
      </c>
      <c r="B12004" s="4" t="s">
        <v>5</v>
      </c>
      <c r="C12004" s="4" t="s">
        <v>10</v>
      </c>
      <c r="D12004" s="4" t="s">
        <v>13</v>
      </c>
    </row>
    <row r="12005" spans="1:9">
      <c r="A12005" t="n">
        <v>91588</v>
      </c>
      <c r="B12005" s="51" t="n">
        <v>89</v>
      </c>
      <c r="C12005" s="7" t="n">
        <v>65533</v>
      </c>
      <c r="D12005" s="7" t="n">
        <v>1</v>
      </c>
    </row>
    <row r="12006" spans="1:9">
      <c r="A12006" t="s">
        <v>4</v>
      </c>
      <c r="B12006" s="4" t="s">
        <v>5</v>
      </c>
      <c r="C12006" s="4" t="s">
        <v>13</v>
      </c>
      <c r="D12006" s="4" t="s">
        <v>10</v>
      </c>
    </row>
    <row r="12007" spans="1:9">
      <c r="A12007" t="n">
        <v>91592</v>
      </c>
      <c r="B12007" s="39" t="n">
        <v>45</v>
      </c>
      <c r="C12007" s="7" t="n">
        <v>7</v>
      </c>
      <c r="D12007" s="7" t="n">
        <v>255</v>
      </c>
    </row>
    <row r="12008" spans="1:9">
      <c r="A12008" t="s">
        <v>4</v>
      </c>
      <c r="B12008" s="4" t="s">
        <v>5</v>
      </c>
      <c r="C12008" s="4" t="s">
        <v>13</v>
      </c>
      <c r="D12008" s="4" t="s">
        <v>10</v>
      </c>
      <c r="E12008" s="4" t="s">
        <v>24</v>
      </c>
    </row>
    <row r="12009" spans="1:9">
      <c r="A12009" t="n">
        <v>91596</v>
      </c>
      <c r="B12009" s="22" t="n">
        <v>58</v>
      </c>
      <c r="C12009" s="7" t="n">
        <v>101</v>
      </c>
      <c r="D12009" s="7" t="n">
        <v>300</v>
      </c>
      <c r="E12009" s="7" t="n">
        <v>1</v>
      </c>
    </row>
    <row r="12010" spans="1:9">
      <c r="A12010" t="s">
        <v>4</v>
      </c>
      <c r="B12010" s="4" t="s">
        <v>5</v>
      </c>
      <c r="C12010" s="4" t="s">
        <v>13</v>
      </c>
      <c r="D12010" s="4" t="s">
        <v>10</v>
      </c>
    </row>
    <row r="12011" spans="1:9">
      <c r="A12011" t="n">
        <v>91604</v>
      </c>
      <c r="B12011" s="22" t="n">
        <v>58</v>
      </c>
      <c r="C12011" s="7" t="n">
        <v>254</v>
      </c>
      <c r="D12011" s="7" t="n">
        <v>0</v>
      </c>
    </row>
    <row r="12012" spans="1:9">
      <c r="A12012" t="s">
        <v>4</v>
      </c>
      <c r="B12012" s="4" t="s">
        <v>5</v>
      </c>
      <c r="C12012" s="4" t="s">
        <v>13</v>
      </c>
      <c r="D12012" s="4" t="s">
        <v>13</v>
      </c>
      <c r="E12012" s="4" t="s">
        <v>24</v>
      </c>
      <c r="F12012" s="4" t="s">
        <v>24</v>
      </c>
      <c r="G12012" s="4" t="s">
        <v>24</v>
      </c>
      <c r="H12012" s="4" t="s">
        <v>10</v>
      </c>
    </row>
    <row r="12013" spans="1:9">
      <c r="A12013" t="n">
        <v>91608</v>
      </c>
      <c r="B12013" s="39" t="n">
        <v>45</v>
      </c>
      <c r="C12013" s="7" t="n">
        <v>2</v>
      </c>
      <c r="D12013" s="7" t="n">
        <v>3</v>
      </c>
      <c r="E12013" s="7" t="n">
        <v>1.13999998569489</v>
      </c>
      <c r="F12013" s="7" t="n">
        <v>-4.15000009536743</v>
      </c>
      <c r="G12013" s="7" t="n">
        <v>146.630004882813</v>
      </c>
      <c r="H12013" s="7" t="n">
        <v>0</v>
      </c>
    </row>
    <row r="12014" spans="1:9">
      <c r="A12014" t="s">
        <v>4</v>
      </c>
      <c r="B12014" s="4" t="s">
        <v>5</v>
      </c>
      <c r="C12014" s="4" t="s">
        <v>13</v>
      </c>
      <c r="D12014" s="4" t="s">
        <v>13</v>
      </c>
      <c r="E12014" s="4" t="s">
        <v>24</v>
      </c>
      <c r="F12014" s="4" t="s">
        <v>24</v>
      </c>
      <c r="G12014" s="4" t="s">
        <v>24</v>
      </c>
      <c r="H12014" s="4" t="s">
        <v>10</v>
      </c>
      <c r="I12014" s="4" t="s">
        <v>13</v>
      </c>
    </row>
    <row r="12015" spans="1:9">
      <c r="A12015" t="n">
        <v>91625</v>
      </c>
      <c r="B12015" s="39" t="n">
        <v>45</v>
      </c>
      <c r="C12015" s="7" t="n">
        <v>4</v>
      </c>
      <c r="D12015" s="7" t="n">
        <v>3</v>
      </c>
      <c r="E12015" s="7" t="n">
        <v>356.399993896484</v>
      </c>
      <c r="F12015" s="7" t="n">
        <v>0.850000023841858</v>
      </c>
      <c r="G12015" s="7" t="n">
        <v>0</v>
      </c>
      <c r="H12015" s="7" t="n">
        <v>0</v>
      </c>
      <c r="I12015" s="7" t="n">
        <v>0</v>
      </c>
    </row>
    <row r="12016" spans="1:9">
      <c r="A12016" t="s">
        <v>4</v>
      </c>
      <c r="B12016" s="4" t="s">
        <v>5</v>
      </c>
      <c r="C12016" s="4" t="s">
        <v>13</v>
      </c>
      <c r="D12016" s="4" t="s">
        <v>13</v>
      </c>
      <c r="E12016" s="4" t="s">
        <v>24</v>
      </c>
      <c r="F12016" s="4" t="s">
        <v>10</v>
      </c>
    </row>
    <row r="12017" spans="1:9">
      <c r="A12017" t="n">
        <v>91643</v>
      </c>
      <c r="B12017" s="39" t="n">
        <v>45</v>
      </c>
      <c r="C12017" s="7" t="n">
        <v>5</v>
      </c>
      <c r="D12017" s="7" t="n">
        <v>3</v>
      </c>
      <c r="E12017" s="7" t="n">
        <v>2.20000004768372</v>
      </c>
      <c r="F12017" s="7" t="n">
        <v>0</v>
      </c>
    </row>
    <row r="12018" spans="1:9">
      <c r="A12018" t="s">
        <v>4</v>
      </c>
      <c r="B12018" s="4" t="s">
        <v>5</v>
      </c>
      <c r="C12018" s="4" t="s">
        <v>13</v>
      </c>
      <c r="D12018" s="4" t="s">
        <v>13</v>
      </c>
      <c r="E12018" s="4" t="s">
        <v>24</v>
      </c>
      <c r="F12018" s="4" t="s">
        <v>10</v>
      </c>
    </row>
    <row r="12019" spans="1:9">
      <c r="A12019" t="n">
        <v>91652</v>
      </c>
      <c r="B12019" s="39" t="n">
        <v>45</v>
      </c>
      <c r="C12019" s="7" t="n">
        <v>11</v>
      </c>
      <c r="D12019" s="7" t="n">
        <v>3</v>
      </c>
      <c r="E12019" s="7" t="n">
        <v>40</v>
      </c>
      <c r="F12019" s="7" t="n">
        <v>0</v>
      </c>
    </row>
    <row r="12020" spans="1:9">
      <c r="A12020" t="s">
        <v>4</v>
      </c>
      <c r="B12020" s="4" t="s">
        <v>5</v>
      </c>
      <c r="C12020" s="4" t="s">
        <v>10</v>
      </c>
      <c r="D12020" s="4" t="s">
        <v>24</v>
      </c>
    </row>
    <row r="12021" spans="1:9">
      <c r="A12021" t="n">
        <v>91661</v>
      </c>
      <c r="B12021" s="47" t="n">
        <v>142</v>
      </c>
      <c r="C12021" s="7" t="n">
        <v>1</v>
      </c>
      <c r="D12021" s="7" t="n">
        <v>80</v>
      </c>
    </row>
    <row r="12022" spans="1:9">
      <c r="A12022" t="s">
        <v>4</v>
      </c>
      <c r="B12022" s="4" t="s">
        <v>5</v>
      </c>
      <c r="C12022" s="4" t="s">
        <v>10</v>
      </c>
      <c r="D12022" s="4" t="s">
        <v>13</v>
      </c>
      <c r="E12022" s="4" t="s">
        <v>13</v>
      </c>
      <c r="F12022" s="4" t="s">
        <v>6</v>
      </c>
    </row>
    <row r="12023" spans="1:9">
      <c r="A12023" t="n">
        <v>91668</v>
      </c>
      <c r="B12023" s="27" t="n">
        <v>47</v>
      </c>
      <c r="C12023" s="7" t="n">
        <v>16</v>
      </c>
      <c r="D12023" s="7" t="n">
        <v>0</v>
      </c>
      <c r="E12023" s="7" t="n">
        <v>0</v>
      </c>
      <c r="F12023" s="7" t="s">
        <v>215</v>
      </c>
    </row>
    <row r="12024" spans="1:9">
      <c r="A12024" t="s">
        <v>4</v>
      </c>
      <c r="B12024" s="4" t="s">
        <v>5</v>
      </c>
      <c r="C12024" s="4" t="s">
        <v>10</v>
      </c>
    </row>
    <row r="12025" spans="1:9">
      <c r="A12025" t="n">
        <v>91692</v>
      </c>
      <c r="B12025" s="32" t="n">
        <v>16</v>
      </c>
      <c r="C12025" s="7" t="n">
        <v>500</v>
      </c>
    </row>
    <row r="12026" spans="1:9">
      <c r="A12026" t="s">
        <v>4</v>
      </c>
      <c r="B12026" s="4" t="s">
        <v>5</v>
      </c>
      <c r="C12026" s="4" t="s">
        <v>13</v>
      </c>
      <c r="D12026" s="4" t="s">
        <v>10</v>
      </c>
      <c r="E12026" s="4" t="s">
        <v>10</v>
      </c>
      <c r="F12026" s="4" t="s">
        <v>13</v>
      </c>
    </row>
    <row r="12027" spans="1:9">
      <c r="A12027" t="n">
        <v>91695</v>
      </c>
      <c r="B12027" s="56" t="n">
        <v>25</v>
      </c>
      <c r="C12027" s="7" t="n">
        <v>1</v>
      </c>
      <c r="D12027" s="7" t="n">
        <v>65535</v>
      </c>
      <c r="E12027" s="7" t="n">
        <v>50</v>
      </c>
      <c r="F12027" s="7" t="n">
        <v>5</v>
      </c>
    </row>
    <row r="12028" spans="1:9">
      <c r="A12028" t="s">
        <v>4</v>
      </c>
      <c r="B12028" s="4" t="s">
        <v>5</v>
      </c>
      <c r="C12028" s="4" t="s">
        <v>13</v>
      </c>
      <c r="D12028" s="4" t="s">
        <v>24</v>
      </c>
      <c r="E12028" s="4" t="s">
        <v>24</v>
      </c>
      <c r="F12028" s="4" t="s">
        <v>24</v>
      </c>
    </row>
    <row r="12029" spans="1:9">
      <c r="A12029" t="n">
        <v>91702</v>
      </c>
      <c r="B12029" s="39" t="n">
        <v>45</v>
      </c>
      <c r="C12029" s="7" t="n">
        <v>9</v>
      </c>
      <c r="D12029" s="7" t="n">
        <v>0.0199999995529652</v>
      </c>
      <c r="E12029" s="7" t="n">
        <v>0.0199999995529652</v>
      </c>
      <c r="F12029" s="7" t="n">
        <v>0.5</v>
      </c>
    </row>
    <row r="12030" spans="1:9">
      <c r="A12030" t="s">
        <v>4</v>
      </c>
      <c r="B12030" s="4" t="s">
        <v>5</v>
      </c>
      <c r="C12030" s="4" t="s">
        <v>13</v>
      </c>
      <c r="D12030" s="4" t="s">
        <v>10</v>
      </c>
      <c r="E12030" s="4" t="s">
        <v>6</v>
      </c>
    </row>
    <row r="12031" spans="1:9">
      <c r="A12031" t="n">
        <v>91716</v>
      </c>
      <c r="B12031" s="48" t="n">
        <v>51</v>
      </c>
      <c r="C12031" s="7" t="n">
        <v>4</v>
      </c>
      <c r="D12031" s="7" t="n">
        <v>16</v>
      </c>
      <c r="E12031" s="7" t="s">
        <v>181</v>
      </c>
    </row>
    <row r="12032" spans="1:9">
      <c r="A12032" t="s">
        <v>4</v>
      </c>
      <c r="B12032" s="4" t="s">
        <v>5</v>
      </c>
      <c r="C12032" s="4" t="s">
        <v>10</v>
      </c>
    </row>
    <row r="12033" spans="1:6">
      <c r="A12033" t="n">
        <v>91729</v>
      </c>
      <c r="B12033" s="32" t="n">
        <v>16</v>
      </c>
      <c r="C12033" s="7" t="n">
        <v>0</v>
      </c>
    </row>
    <row r="12034" spans="1:6">
      <c r="A12034" t="s">
        <v>4</v>
      </c>
      <c r="B12034" s="4" t="s">
        <v>5</v>
      </c>
      <c r="C12034" s="4" t="s">
        <v>10</v>
      </c>
      <c r="D12034" s="4" t="s">
        <v>13</v>
      </c>
      <c r="E12034" s="4" t="s">
        <v>9</v>
      </c>
      <c r="F12034" s="4" t="s">
        <v>81</v>
      </c>
      <c r="G12034" s="4" t="s">
        <v>13</v>
      </c>
      <c r="H12034" s="4" t="s">
        <v>13</v>
      </c>
      <c r="I12034" s="4" t="s">
        <v>13</v>
      </c>
    </row>
    <row r="12035" spans="1:6">
      <c r="A12035" t="n">
        <v>91732</v>
      </c>
      <c r="B12035" s="49" t="n">
        <v>26</v>
      </c>
      <c r="C12035" s="7" t="n">
        <v>16</v>
      </c>
      <c r="D12035" s="7" t="n">
        <v>17</v>
      </c>
      <c r="E12035" s="7" t="n">
        <v>14379</v>
      </c>
      <c r="F12035" s="7" t="s">
        <v>727</v>
      </c>
      <c r="G12035" s="7" t="n">
        <v>8</v>
      </c>
      <c r="H12035" s="7" t="n">
        <v>2</v>
      </c>
      <c r="I12035" s="7" t="n">
        <v>0</v>
      </c>
    </row>
    <row r="12036" spans="1:6">
      <c r="A12036" t="s">
        <v>4</v>
      </c>
      <c r="B12036" s="4" t="s">
        <v>5</v>
      </c>
      <c r="C12036" s="4" t="s">
        <v>13</v>
      </c>
      <c r="D12036" s="4" t="s">
        <v>10</v>
      </c>
      <c r="E12036" s="4" t="s">
        <v>24</v>
      </c>
      <c r="F12036" s="4" t="s">
        <v>10</v>
      </c>
      <c r="G12036" s="4" t="s">
        <v>9</v>
      </c>
      <c r="H12036" s="4" t="s">
        <v>9</v>
      </c>
      <c r="I12036" s="4" t="s">
        <v>10</v>
      </c>
      <c r="J12036" s="4" t="s">
        <v>10</v>
      </c>
      <c r="K12036" s="4" t="s">
        <v>9</v>
      </c>
      <c r="L12036" s="4" t="s">
        <v>9</v>
      </c>
      <c r="M12036" s="4" t="s">
        <v>9</v>
      </c>
      <c r="N12036" s="4" t="s">
        <v>9</v>
      </c>
      <c r="O12036" s="4" t="s">
        <v>6</v>
      </c>
    </row>
    <row r="12037" spans="1:6">
      <c r="A12037" t="n">
        <v>91754</v>
      </c>
      <c r="B12037" s="15" t="n">
        <v>50</v>
      </c>
      <c r="C12037" s="7" t="n">
        <v>0</v>
      </c>
      <c r="D12037" s="7" t="n">
        <v>5325</v>
      </c>
      <c r="E12037" s="7" t="n">
        <v>0.800000011920929</v>
      </c>
      <c r="F12037" s="7" t="n">
        <v>0</v>
      </c>
      <c r="G12037" s="7" t="n">
        <v>0</v>
      </c>
      <c r="H12037" s="7" t="n">
        <v>0</v>
      </c>
      <c r="I12037" s="7" t="n">
        <v>0</v>
      </c>
      <c r="J12037" s="7" t="n">
        <v>65533</v>
      </c>
      <c r="K12037" s="7" t="n">
        <v>0</v>
      </c>
      <c r="L12037" s="7" t="n">
        <v>0</v>
      </c>
      <c r="M12037" s="7" t="n">
        <v>0</v>
      </c>
      <c r="N12037" s="7" t="n">
        <v>0</v>
      </c>
      <c r="O12037" s="7" t="s">
        <v>12</v>
      </c>
    </row>
    <row r="12038" spans="1:6">
      <c r="A12038" t="s">
        <v>4</v>
      </c>
      <c r="B12038" s="4" t="s">
        <v>5</v>
      </c>
      <c r="C12038" s="4" t="s">
        <v>10</v>
      </c>
    </row>
    <row r="12039" spans="1:6">
      <c r="A12039" t="n">
        <v>91793</v>
      </c>
      <c r="B12039" s="32" t="n">
        <v>16</v>
      </c>
      <c r="C12039" s="7" t="n">
        <v>1</v>
      </c>
    </row>
    <row r="12040" spans="1:6">
      <c r="A12040" t="s">
        <v>4</v>
      </c>
      <c r="B12040" s="4" t="s">
        <v>5</v>
      </c>
      <c r="C12040" s="4" t="s">
        <v>13</v>
      </c>
      <c r="D12040" s="4" t="s">
        <v>10</v>
      </c>
    </row>
    <row r="12041" spans="1:6">
      <c r="A12041" t="n">
        <v>91796</v>
      </c>
      <c r="B12041" s="15" t="n">
        <v>50</v>
      </c>
      <c r="C12041" s="7" t="n">
        <v>52</v>
      </c>
      <c r="D12041" s="7" t="n">
        <v>14379</v>
      </c>
    </row>
    <row r="12042" spans="1:6">
      <c r="A12042" t="s">
        <v>4</v>
      </c>
      <c r="B12042" s="4" t="s">
        <v>5</v>
      </c>
      <c r="C12042" s="4" t="s">
        <v>13</v>
      </c>
      <c r="D12042" s="4" t="s">
        <v>10</v>
      </c>
      <c r="E12042" s="4" t="s">
        <v>10</v>
      </c>
      <c r="F12042" s="4" t="s">
        <v>13</v>
      </c>
    </row>
    <row r="12043" spans="1:6">
      <c r="A12043" t="n">
        <v>91800</v>
      </c>
      <c r="B12043" s="56" t="n">
        <v>25</v>
      </c>
      <c r="C12043" s="7" t="n">
        <v>1</v>
      </c>
      <c r="D12043" s="7" t="n">
        <v>65535</v>
      </c>
      <c r="E12043" s="7" t="n">
        <v>65535</v>
      </c>
      <c r="F12043" s="7" t="n">
        <v>0</v>
      </c>
    </row>
    <row r="12044" spans="1:6">
      <c r="A12044" t="s">
        <v>4</v>
      </c>
      <c r="B12044" s="4" t="s">
        <v>5</v>
      </c>
      <c r="C12044" s="4" t="s">
        <v>23</v>
      </c>
    </row>
    <row r="12045" spans="1:6">
      <c r="A12045" t="n">
        <v>91807</v>
      </c>
      <c r="B12045" s="14" t="n">
        <v>3</v>
      </c>
      <c r="C12045" s="12" t="n">
        <f t="normal" ca="1">A12373</f>
        <v>0</v>
      </c>
    </row>
    <row r="12046" spans="1:6">
      <c r="A12046" t="s">
        <v>4</v>
      </c>
      <c r="B12046" s="4" t="s">
        <v>5</v>
      </c>
      <c r="C12046" s="4" t="s">
        <v>13</v>
      </c>
      <c r="D12046" s="4" t="s">
        <v>10</v>
      </c>
      <c r="E12046" s="4" t="s">
        <v>13</v>
      </c>
      <c r="F12046" s="4" t="s">
        <v>23</v>
      </c>
    </row>
    <row r="12047" spans="1:6">
      <c r="A12047" t="n">
        <v>91812</v>
      </c>
      <c r="B12047" s="11" t="n">
        <v>5</v>
      </c>
      <c r="C12047" s="7" t="n">
        <v>30</v>
      </c>
      <c r="D12047" s="7" t="n">
        <v>11</v>
      </c>
      <c r="E12047" s="7" t="n">
        <v>1</v>
      </c>
      <c r="F12047" s="12" t="n">
        <f t="normal" ca="1">A12211</f>
        <v>0</v>
      </c>
    </row>
    <row r="12048" spans="1:6">
      <c r="A12048" t="s">
        <v>4</v>
      </c>
      <c r="B12048" s="4" t="s">
        <v>5</v>
      </c>
      <c r="C12048" s="4" t="s">
        <v>13</v>
      </c>
      <c r="D12048" s="4" t="s">
        <v>10</v>
      </c>
      <c r="E12048" s="4" t="s">
        <v>6</v>
      </c>
    </row>
    <row r="12049" spans="1:15">
      <c r="A12049" t="n">
        <v>91821</v>
      </c>
      <c r="B12049" s="48" t="n">
        <v>51</v>
      </c>
      <c r="C12049" s="7" t="n">
        <v>4</v>
      </c>
      <c r="D12049" s="7" t="n">
        <v>15</v>
      </c>
      <c r="E12049" s="7" t="s">
        <v>89</v>
      </c>
    </row>
    <row r="12050" spans="1:15">
      <c r="A12050" t="s">
        <v>4</v>
      </c>
      <c r="B12050" s="4" t="s">
        <v>5</v>
      </c>
      <c r="C12050" s="4" t="s">
        <v>10</v>
      </c>
    </row>
    <row r="12051" spans="1:15">
      <c r="A12051" t="n">
        <v>91834</v>
      </c>
      <c r="B12051" s="32" t="n">
        <v>16</v>
      </c>
      <c r="C12051" s="7" t="n">
        <v>0</v>
      </c>
    </row>
    <row r="12052" spans="1:15">
      <c r="A12052" t="s">
        <v>4</v>
      </c>
      <c r="B12052" s="4" t="s">
        <v>5</v>
      </c>
      <c r="C12052" s="4" t="s">
        <v>10</v>
      </c>
      <c r="D12052" s="4" t="s">
        <v>13</v>
      </c>
      <c r="E12052" s="4" t="s">
        <v>9</v>
      </c>
      <c r="F12052" s="4" t="s">
        <v>81</v>
      </c>
      <c r="G12052" s="4" t="s">
        <v>13</v>
      </c>
      <c r="H12052" s="4" t="s">
        <v>13</v>
      </c>
    </row>
    <row r="12053" spans="1:15">
      <c r="A12053" t="n">
        <v>91837</v>
      </c>
      <c r="B12053" s="49" t="n">
        <v>26</v>
      </c>
      <c r="C12053" s="7" t="n">
        <v>15</v>
      </c>
      <c r="D12053" s="7" t="n">
        <v>17</v>
      </c>
      <c r="E12053" s="7" t="n">
        <v>15341</v>
      </c>
      <c r="F12053" s="7" t="s">
        <v>728</v>
      </c>
      <c r="G12053" s="7" t="n">
        <v>2</v>
      </c>
      <c r="H12053" s="7" t="n">
        <v>0</v>
      </c>
    </row>
    <row r="12054" spans="1:15">
      <c r="A12054" t="s">
        <v>4</v>
      </c>
      <c r="B12054" s="4" t="s">
        <v>5</v>
      </c>
    </row>
    <row r="12055" spans="1:15">
      <c r="A12055" t="n">
        <v>91881</v>
      </c>
      <c r="B12055" s="50" t="n">
        <v>28</v>
      </c>
    </row>
    <row r="12056" spans="1:15">
      <c r="A12056" t="s">
        <v>4</v>
      </c>
      <c r="B12056" s="4" t="s">
        <v>5</v>
      </c>
      <c r="C12056" s="4" t="s">
        <v>10</v>
      </c>
      <c r="D12056" s="4" t="s">
        <v>13</v>
      </c>
    </row>
    <row r="12057" spans="1:15">
      <c r="A12057" t="n">
        <v>91882</v>
      </c>
      <c r="B12057" s="51" t="n">
        <v>89</v>
      </c>
      <c r="C12057" s="7" t="n">
        <v>65533</v>
      </c>
      <c r="D12057" s="7" t="n">
        <v>1</v>
      </c>
    </row>
    <row r="12058" spans="1:15">
      <c r="A12058" t="s">
        <v>4</v>
      </c>
      <c r="B12058" s="4" t="s">
        <v>5</v>
      </c>
      <c r="C12058" s="4" t="s">
        <v>13</v>
      </c>
      <c r="D12058" s="4" t="s">
        <v>10</v>
      </c>
      <c r="E12058" s="4" t="s">
        <v>24</v>
      </c>
    </row>
    <row r="12059" spans="1:15">
      <c r="A12059" t="n">
        <v>91886</v>
      </c>
      <c r="B12059" s="22" t="n">
        <v>58</v>
      </c>
      <c r="C12059" s="7" t="n">
        <v>101</v>
      </c>
      <c r="D12059" s="7" t="n">
        <v>300</v>
      </c>
      <c r="E12059" s="7" t="n">
        <v>1</v>
      </c>
    </row>
    <row r="12060" spans="1:15">
      <c r="A12060" t="s">
        <v>4</v>
      </c>
      <c r="B12060" s="4" t="s">
        <v>5</v>
      </c>
      <c r="C12060" s="4" t="s">
        <v>13</v>
      </c>
      <c r="D12060" s="4" t="s">
        <v>10</v>
      </c>
    </row>
    <row r="12061" spans="1:15">
      <c r="A12061" t="n">
        <v>91894</v>
      </c>
      <c r="B12061" s="22" t="n">
        <v>58</v>
      </c>
      <c r="C12061" s="7" t="n">
        <v>254</v>
      </c>
      <c r="D12061" s="7" t="n">
        <v>0</v>
      </c>
    </row>
    <row r="12062" spans="1:15">
      <c r="A12062" t="s">
        <v>4</v>
      </c>
      <c r="B12062" s="4" t="s">
        <v>5</v>
      </c>
      <c r="C12062" s="4" t="s">
        <v>13</v>
      </c>
      <c r="D12062" s="4" t="s">
        <v>13</v>
      </c>
      <c r="E12062" s="4" t="s">
        <v>24</v>
      </c>
      <c r="F12062" s="4" t="s">
        <v>24</v>
      </c>
      <c r="G12062" s="4" t="s">
        <v>24</v>
      </c>
      <c r="H12062" s="4" t="s">
        <v>10</v>
      </c>
    </row>
    <row r="12063" spans="1:15">
      <c r="A12063" t="n">
        <v>91898</v>
      </c>
      <c r="B12063" s="39" t="n">
        <v>45</v>
      </c>
      <c r="C12063" s="7" t="n">
        <v>2</v>
      </c>
      <c r="D12063" s="7" t="n">
        <v>3</v>
      </c>
      <c r="E12063" s="7" t="n">
        <v>4.92999982833862</v>
      </c>
      <c r="F12063" s="7" t="n">
        <v>-3.4300000667572</v>
      </c>
      <c r="G12063" s="7" t="n">
        <v>142.320007324219</v>
      </c>
      <c r="H12063" s="7" t="n">
        <v>0</v>
      </c>
    </row>
    <row r="12064" spans="1:15">
      <c r="A12064" t="s">
        <v>4</v>
      </c>
      <c r="B12064" s="4" t="s">
        <v>5</v>
      </c>
      <c r="C12064" s="4" t="s">
        <v>13</v>
      </c>
      <c r="D12064" s="4" t="s">
        <v>13</v>
      </c>
      <c r="E12064" s="4" t="s">
        <v>24</v>
      </c>
      <c r="F12064" s="4" t="s">
        <v>24</v>
      </c>
      <c r="G12064" s="4" t="s">
        <v>24</v>
      </c>
      <c r="H12064" s="4" t="s">
        <v>10</v>
      </c>
    </row>
    <row r="12065" spans="1:8">
      <c r="A12065" t="n">
        <v>91915</v>
      </c>
      <c r="B12065" s="39" t="n">
        <v>45</v>
      </c>
      <c r="C12065" s="7" t="n">
        <v>2</v>
      </c>
      <c r="D12065" s="7" t="n">
        <v>3</v>
      </c>
      <c r="E12065" s="7" t="n">
        <v>4.92999982833862</v>
      </c>
      <c r="F12065" s="7" t="n">
        <v>-3.92000007629395</v>
      </c>
      <c r="G12065" s="7" t="n">
        <v>142.320007324219</v>
      </c>
      <c r="H12065" s="7" t="n">
        <v>1000</v>
      </c>
    </row>
    <row r="12066" spans="1:8">
      <c r="A12066" t="s">
        <v>4</v>
      </c>
      <c r="B12066" s="4" t="s">
        <v>5</v>
      </c>
      <c r="C12066" s="4" t="s">
        <v>13</v>
      </c>
      <c r="D12066" s="4" t="s">
        <v>13</v>
      </c>
      <c r="E12066" s="4" t="s">
        <v>24</v>
      </c>
      <c r="F12066" s="4" t="s">
        <v>24</v>
      </c>
      <c r="G12066" s="4" t="s">
        <v>24</v>
      </c>
      <c r="H12066" s="4" t="s">
        <v>10</v>
      </c>
      <c r="I12066" s="4" t="s">
        <v>13</v>
      </c>
    </row>
    <row r="12067" spans="1:8">
      <c r="A12067" t="n">
        <v>91932</v>
      </c>
      <c r="B12067" s="39" t="n">
        <v>45</v>
      </c>
      <c r="C12067" s="7" t="n">
        <v>4</v>
      </c>
      <c r="D12067" s="7" t="n">
        <v>3</v>
      </c>
      <c r="E12067" s="7" t="n">
        <v>347.339996337891</v>
      </c>
      <c r="F12067" s="7" t="n">
        <v>306.549987792969</v>
      </c>
      <c r="G12067" s="7" t="n">
        <v>6</v>
      </c>
      <c r="H12067" s="7" t="n">
        <v>0</v>
      </c>
      <c r="I12067" s="7" t="n">
        <v>0</v>
      </c>
    </row>
    <row r="12068" spans="1:8">
      <c r="A12068" t="s">
        <v>4</v>
      </c>
      <c r="B12068" s="4" t="s">
        <v>5</v>
      </c>
      <c r="C12068" s="4" t="s">
        <v>13</v>
      </c>
      <c r="D12068" s="4" t="s">
        <v>13</v>
      </c>
      <c r="E12068" s="4" t="s">
        <v>24</v>
      </c>
      <c r="F12068" s="4" t="s">
        <v>10</v>
      </c>
    </row>
    <row r="12069" spans="1:8">
      <c r="A12069" t="n">
        <v>91950</v>
      </c>
      <c r="B12069" s="39" t="n">
        <v>45</v>
      </c>
      <c r="C12069" s="7" t="n">
        <v>5</v>
      </c>
      <c r="D12069" s="7" t="n">
        <v>3</v>
      </c>
      <c r="E12069" s="7" t="n">
        <v>1.20000004768372</v>
      </c>
      <c r="F12069" s="7" t="n">
        <v>0</v>
      </c>
    </row>
    <row r="12070" spans="1:8">
      <c r="A12070" t="s">
        <v>4</v>
      </c>
      <c r="B12070" s="4" t="s">
        <v>5</v>
      </c>
      <c r="C12070" s="4" t="s">
        <v>13</v>
      </c>
      <c r="D12070" s="4" t="s">
        <v>13</v>
      </c>
      <c r="E12070" s="4" t="s">
        <v>24</v>
      </c>
      <c r="F12070" s="4" t="s">
        <v>10</v>
      </c>
    </row>
    <row r="12071" spans="1:8">
      <c r="A12071" t="n">
        <v>91959</v>
      </c>
      <c r="B12071" s="39" t="n">
        <v>45</v>
      </c>
      <c r="C12071" s="7" t="n">
        <v>11</v>
      </c>
      <c r="D12071" s="7" t="n">
        <v>3</v>
      </c>
      <c r="E12071" s="7" t="n">
        <v>40</v>
      </c>
      <c r="F12071" s="7" t="n">
        <v>0</v>
      </c>
    </row>
    <row r="12072" spans="1:8">
      <c r="A12072" t="s">
        <v>4</v>
      </c>
      <c r="B12072" s="4" t="s">
        <v>5</v>
      </c>
      <c r="C12072" s="4" t="s">
        <v>13</v>
      </c>
      <c r="D12072" s="4" t="s">
        <v>10</v>
      </c>
    </row>
    <row r="12073" spans="1:8">
      <c r="A12073" t="n">
        <v>91968</v>
      </c>
      <c r="B12073" s="22" t="n">
        <v>58</v>
      </c>
      <c r="C12073" s="7" t="n">
        <v>255</v>
      </c>
      <c r="D12073" s="7" t="n">
        <v>0</v>
      </c>
    </row>
    <row r="12074" spans="1:8">
      <c r="A12074" t="s">
        <v>4</v>
      </c>
      <c r="B12074" s="4" t="s">
        <v>5</v>
      </c>
      <c r="C12074" s="4" t="s">
        <v>13</v>
      </c>
      <c r="D12074" s="4" t="s">
        <v>13</v>
      </c>
      <c r="E12074" s="4" t="s">
        <v>13</v>
      </c>
      <c r="F12074" s="4" t="s">
        <v>13</v>
      </c>
    </row>
    <row r="12075" spans="1:8">
      <c r="A12075" t="n">
        <v>91972</v>
      </c>
      <c r="B12075" s="8" t="n">
        <v>14</v>
      </c>
      <c r="C12075" s="7" t="n">
        <v>0</v>
      </c>
      <c r="D12075" s="7" t="n">
        <v>1</v>
      </c>
      <c r="E12075" s="7" t="n">
        <v>0</v>
      </c>
      <c r="F12075" s="7" t="n">
        <v>0</v>
      </c>
    </row>
    <row r="12076" spans="1:8">
      <c r="A12076" t="s">
        <v>4</v>
      </c>
      <c r="B12076" s="4" t="s">
        <v>5</v>
      </c>
      <c r="C12076" s="4" t="s">
        <v>13</v>
      </c>
      <c r="D12076" s="4" t="s">
        <v>10</v>
      </c>
      <c r="E12076" s="4" t="s">
        <v>6</v>
      </c>
    </row>
    <row r="12077" spans="1:8">
      <c r="A12077" t="n">
        <v>91977</v>
      </c>
      <c r="B12077" s="48" t="n">
        <v>51</v>
      </c>
      <c r="C12077" s="7" t="n">
        <v>4</v>
      </c>
      <c r="D12077" s="7" t="n">
        <v>15</v>
      </c>
      <c r="E12077" s="7" t="s">
        <v>89</v>
      </c>
    </row>
    <row r="12078" spans="1:8">
      <c r="A12078" t="s">
        <v>4</v>
      </c>
      <c r="B12078" s="4" t="s">
        <v>5</v>
      </c>
      <c r="C12078" s="4" t="s">
        <v>10</v>
      </c>
    </row>
    <row r="12079" spans="1:8">
      <c r="A12079" t="n">
        <v>91990</v>
      </c>
      <c r="B12079" s="32" t="n">
        <v>16</v>
      </c>
      <c r="C12079" s="7" t="n">
        <v>0</v>
      </c>
    </row>
    <row r="12080" spans="1:8">
      <c r="A12080" t="s">
        <v>4</v>
      </c>
      <c r="B12080" s="4" t="s">
        <v>5</v>
      </c>
      <c r="C12080" s="4" t="s">
        <v>10</v>
      </c>
      <c r="D12080" s="4" t="s">
        <v>13</v>
      </c>
      <c r="E12080" s="4" t="s">
        <v>9</v>
      </c>
      <c r="F12080" s="4" t="s">
        <v>81</v>
      </c>
      <c r="G12080" s="4" t="s">
        <v>13</v>
      </c>
      <c r="H12080" s="4" t="s">
        <v>13</v>
      </c>
      <c r="I12080" s="4" t="s">
        <v>13</v>
      </c>
    </row>
    <row r="12081" spans="1:9">
      <c r="A12081" t="n">
        <v>91993</v>
      </c>
      <c r="B12081" s="49" t="n">
        <v>26</v>
      </c>
      <c r="C12081" s="7" t="n">
        <v>15</v>
      </c>
      <c r="D12081" s="7" t="n">
        <v>17</v>
      </c>
      <c r="E12081" s="7" t="n">
        <v>15342</v>
      </c>
      <c r="F12081" s="7" t="s">
        <v>729</v>
      </c>
      <c r="G12081" s="7" t="n">
        <v>8</v>
      </c>
      <c r="H12081" s="7" t="n">
        <v>2</v>
      </c>
      <c r="I12081" s="7" t="n">
        <v>0</v>
      </c>
    </row>
    <row r="12082" spans="1:9">
      <c r="A12082" t="s">
        <v>4</v>
      </c>
      <c r="B12082" s="4" t="s">
        <v>5</v>
      </c>
      <c r="C12082" s="4" t="s">
        <v>10</v>
      </c>
    </row>
    <row r="12083" spans="1:9">
      <c r="A12083" t="n">
        <v>92015</v>
      </c>
      <c r="B12083" s="32" t="n">
        <v>16</v>
      </c>
      <c r="C12083" s="7" t="n">
        <v>1</v>
      </c>
    </row>
    <row r="12084" spans="1:9">
      <c r="A12084" t="s">
        <v>4</v>
      </c>
      <c r="B12084" s="4" t="s">
        <v>5</v>
      </c>
      <c r="C12084" s="4" t="s">
        <v>13</v>
      </c>
      <c r="D12084" s="4" t="s">
        <v>10</v>
      </c>
    </row>
    <row r="12085" spans="1:9">
      <c r="A12085" t="n">
        <v>92018</v>
      </c>
      <c r="B12085" s="15" t="n">
        <v>50</v>
      </c>
      <c r="C12085" s="7" t="n">
        <v>52</v>
      </c>
      <c r="D12085" s="7" t="n">
        <v>15342</v>
      </c>
    </row>
    <row r="12086" spans="1:9">
      <c r="A12086" t="s">
        <v>4</v>
      </c>
      <c r="B12086" s="4" t="s">
        <v>5</v>
      </c>
      <c r="C12086" s="4" t="s">
        <v>10</v>
      </c>
    </row>
    <row r="12087" spans="1:9">
      <c r="A12087" t="n">
        <v>92022</v>
      </c>
      <c r="B12087" s="32" t="n">
        <v>16</v>
      </c>
      <c r="C12087" s="7" t="n">
        <v>500</v>
      </c>
    </row>
    <row r="12088" spans="1:9">
      <c r="A12088" t="s">
        <v>4</v>
      </c>
      <c r="B12088" s="4" t="s">
        <v>5</v>
      </c>
      <c r="C12088" s="4" t="s">
        <v>10</v>
      </c>
      <c r="D12088" s="4" t="s">
        <v>13</v>
      </c>
    </row>
    <row r="12089" spans="1:9">
      <c r="A12089" t="n">
        <v>92025</v>
      </c>
      <c r="B12089" s="51" t="n">
        <v>89</v>
      </c>
      <c r="C12089" s="7" t="n">
        <v>65533</v>
      </c>
      <c r="D12089" s="7" t="n">
        <v>0</v>
      </c>
    </row>
    <row r="12090" spans="1:9">
      <c r="A12090" t="s">
        <v>4</v>
      </c>
      <c r="B12090" s="4" t="s">
        <v>5</v>
      </c>
      <c r="C12090" s="4" t="s">
        <v>10</v>
      </c>
      <c r="D12090" s="4" t="s">
        <v>13</v>
      </c>
    </row>
    <row r="12091" spans="1:9">
      <c r="A12091" t="n">
        <v>92029</v>
      </c>
      <c r="B12091" s="51" t="n">
        <v>89</v>
      </c>
      <c r="C12091" s="7" t="n">
        <v>65533</v>
      </c>
      <c r="D12091" s="7" t="n">
        <v>1</v>
      </c>
    </row>
    <row r="12092" spans="1:9">
      <c r="A12092" t="s">
        <v>4</v>
      </c>
      <c r="B12092" s="4" t="s">
        <v>5</v>
      </c>
      <c r="C12092" s="4" t="s">
        <v>9</v>
      </c>
    </row>
    <row r="12093" spans="1:9">
      <c r="A12093" t="n">
        <v>92033</v>
      </c>
      <c r="B12093" s="46" t="n">
        <v>15</v>
      </c>
      <c r="C12093" s="7" t="n">
        <v>256</v>
      </c>
    </row>
    <row r="12094" spans="1:9">
      <c r="A12094" t="s">
        <v>4</v>
      </c>
      <c r="B12094" s="4" t="s">
        <v>5</v>
      </c>
      <c r="C12094" s="4" t="s">
        <v>13</v>
      </c>
      <c r="D12094" s="4" t="s">
        <v>10</v>
      </c>
    </row>
    <row r="12095" spans="1:9">
      <c r="A12095" t="n">
        <v>92038</v>
      </c>
      <c r="B12095" s="39" t="n">
        <v>45</v>
      </c>
      <c r="C12095" s="7" t="n">
        <v>7</v>
      </c>
      <c r="D12095" s="7" t="n">
        <v>255</v>
      </c>
    </row>
    <row r="12096" spans="1:9">
      <c r="A12096" t="s">
        <v>4</v>
      </c>
      <c r="B12096" s="4" t="s">
        <v>5</v>
      </c>
      <c r="C12096" s="4" t="s">
        <v>13</v>
      </c>
      <c r="D12096" s="4" t="s">
        <v>10</v>
      </c>
      <c r="E12096" s="4" t="s">
        <v>24</v>
      </c>
    </row>
    <row r="12097" spans="1:9">
      <c r="A12097" t="n">
        <v>92042</v>
      </c>
      <c r="B12097" s="22" t="n">
        <v>58</v>
      </c>
      <c r="C12097" s="7" t="n">
        <v>101</v>
      </c>
      <c r="D12097" s="7" t="n">
        <v>300</v>
      </c>
      <c r="E12097" s="7" t="n">
        <v>1</v>
      </c>
    </row>
    <row r="12098" spans="1:9">
      <c r="A12098" t="s">
        <v>4</v>
      </c>
      <c r="B12098" s="4" t="s">
        <v>5</v>
      </c>
      <c r="C12098" s="4" t="s">
        <v>13</v>
      </c>
      <c r="D12098" s="4" t="s">
        <v>10</v>
      </c>
    </row>
    <row r="12099" spans="1:9">
      <c r="A12099" t="n">
        <v>92050</v>
      </c>
      <c r="B12099" s="22" t="n">
        <v>58</v>
      </c>
      <c r="C12099" s="7" t="n">
        <v>254</v>
      </c>
      <c r="D12099" s="7" t="n">
        <v>0</v>
      </c>
    </row>
    <row r="12100" spans="1:9">
      <c r="A12100" t="s">
        <v>4</v>
      </c>
      <c r="B12100" s="4" t="s">
        <v>5</v>
      </c>
      <c r="C12100" s="4" t="s">
        <v>13</v>
      </c>
      <c r="D12100" s="4" t="s">
        <v>13</v>
      </c>
      <c r="E12100" s="4" t="s">
        <v>24</v>
      </c>
      <c r="F12100" s="4" t="s">
        <v>24</v>
      </c>
      <c r="G12100" s="4" t="s">
        <v>24</v>
      </c>
      <c r="H12100" s="4" t="s">
        <v>10</v>
      </c>
    </row>
    <row r="12101" spans="1:9">
      <c r="A12101" t="n">
        <v>92054</v>
      </c>
      <c r="B12101" s="39" t="n">
        <v>45</v>
      </c>
      <c r="C12101" s="7" t="n">
        <v>2</v>
      </c>
      <c r="D12101" s="7" t="n">
        <v>3</v>
      </c>
      <c r="E12101" s="7" t="n">
        <v>-0.490000009536743</v>
      </c>
      <c r="F12101" s="7" t="n">
        <v>-3.3199999332428</v>
      </c>
      <c r="G12101" s="7" t="n">
        <v>144.350006103516</v>
      </c>
      <c r="H12101" s="7" t="n">
        <v>0</v>
      </c>
    </row>
    <row r="12102" spans="1:9">
      <c r="A12102" t="s">
        <v>4</v>
      </c>
      <c r="B12102" s="4" t="s">
        <v>5</v>
      </c>
      <c r="C12102" s="4" t="s">
        <v>13</v>
      </c>
      <c r="D12102" s="4" t="s">
        <v>13</v>
      </c>
      <c r="E12102" s="4" t="s">
        <v>24</v>
      </c>
      <c r="F12102" s="4" t="s">
        <v>24</v>
      </c>
      <c r="G12102" s="4" t="s">
        <v>24</v>
      </c>
      <c r="H12102" s="4" t="s">
        <v>10</v>
      </c>
      <c r="I12102" s="4" t="s">
        <v>13</v>
      </c>
    </row>
    <row r="12103" spans="1:9">
      <c r="A12103" t="n">
        <v>92071</v>
      </c>
      <c r="B12103" s="39" t="n">
        <v>45</v>
      </c>
      <c r="C12103" s="7" t="n">
        <v>4</v>
      </c>
      <c r="D12103" s="7" t="n">
        <v>3</v>
      </c>
      <c r="E12103" s="7" t="n">
        <v>17.5300006866455</v>
      </c>
      <c r="F12103" s="7" t="n">
        <v>239.729995727539</v>
      </c>
      <c r="G12103" s="7" t="n">
        <v>0</v>
      </c>
      <c r="H12103" s="7" t="n">
        <v>0</v>
      </c>
      <c r="I12103" s="7" t="n">
        <v>0</v>
      </c>
    </row>
    <row r="12104" spans="1:9">
      <c r="A12104" t="s">
        <v>4</v>
      </c>
      <c r="B12104" s="4" t="s">
        <v>5</v>
      </c>
      <c r="C12104" s="4" t="s">
        <v>13</v>
      </c>
      <c r="D12104" s="4" t="s">
        <v>13</v>
      </c>
      <c r="E12104" s="4" t="s">
        <v>24</v>
      </c>
      <c r="F12104" s="4" t="s">
        <v>10</v>
      </c>
    </row>
    <row r="12105" spans="1:9">
      <c r="A12105" t="n">
        <v>92089</v>
      </c>
      <c r="B12105" s="39" t="n">
        <v>45</v>
      </c>
      <c r="C12105" s="7" t="n">
        <v>5</v>
      </c>
      <c r="D12105" s="7" t="n">
        <v>3</v>
      </c>
      <c r="E12105" s="7" t="n">
        <v>2.40000009536743</v>
      </c>
      <c r="F12105" s="7" t="n">
        <v>0</v>
      </c>
    </row>
    <row r="12106" spans="1:9">
      <c r="A12106" t="s">
        <v>4</v>
      </c>
      <c r="B12106" s="4" t="s">
        <v>5</v>
      </c>
      <c r="C12106" s="4" t="s">
        <v>13</v>
      </c>
      <c r="D12106" s="4" t="s">
        <v>13</v>
      </c>
      <c r="E12106" s="4" t="s">
        <v>24</v>
      </c>
      <c r="F12106" s="4" t="s">
        <v>10</v>
      </c>
    </row>
    <row r="12107" spans="1:9">
      <c r="A12107" t="n">
        <v>92098</v>
      </c>
      <c r="B12107" s="39" t="n">
        <v>45</v>
      </c>
      <c r="C12107" s="7" t="n">
        <v>11</v>
      </c>
      <c r="D12107" s="7" t="n">
        <v>3</v>
      </c>
      <c r="E12107" s="7" t="n">
        <v>40</v>
      </c>
      <c r="F12107" s="7" t="n">
        <v>0</v>
      </c>
    </row>
    <row r="12108" spans="1:9">
      <c r="A12108" t="s">
        <v>4</v>
      </c>
      <c r="B12108" s="4" t="s">
        <v>5</v>
      </c>
      <c r="C12108" s="4" t="s">
        <v>13</v>
      </c>
      <c r="D12108" s="4" t="s">
        <v>13</v>
      </c>
      <c r="E12108" s="4" t="s">
        <v>24</v>
      </c>
      <c r="F12108" s="4" t="s">
        <v>10</v>
      </c>
    </row>
    <row r="12109" spans="1:9">
      <c r="A12109" t="n">
        <v>92107</v>
      </c>
      <c r="B12109" s="39" t="n">
        <v>45</v>
      </c>
      <c r="C12109" s="7" t="n">
        <v>5</v>
      </c>
      <c r="D12109" s="7" t="n">
        <v>3</v>
      </c>
      <c r="E12109" s="7" t="n">
        <v>2</v>
      </c>
      <c r="F12109" s="7" t="n">
        <v>1000</v>
      </c>
    </row>
    <row r="12110" spans="1:9">
      <c r="A12110" t="s">
        <v>4</v>
      </c>
      <c r="B12110" s="4" t="s">
        <v>5</v>
      </c>
      <c r="C12110" s="4" t="s">
        <v>13</v>
      </c>
      <c r="D12110" s="4" t="s">
        <v>10</v>
      </c>
    </row>
    <row r="12111" spans="1:9">
      <c r="A12111" t="n">
        <v>92116</v>
      </c>
      <c r="B12111" s="22" t="n">
        <v>58</v>
      </c>
      <c r="C12111" s="7" t="n">
        <v>255</v>
      </c>
      <c r="D12111" s="7" t="n">
        <v>0</v>
      </c>
    </row>
    <row r="12112" spans="1:9">
      <c r="A12112" t="s">
        <v>4</v>
      </c>
      <c r="B12112" s="4" t="s">
        <v>5</v>
      </c>
      <c r="C12112" s="4" t="s">
        <v>13</v>
      </c>
      <c r="D12112" s="4" t="s">
        <v>10</v>
      </c>
      <c r="E12112" s="4" t="s">
        <v>10</v>
      </c>
      <c r="F12112" s="4" t="s">
        <v>13</v>
      </c>
    </row>
    <row r="12113" spans="1:9">
      <c r="A12113" t="n">
        <v>92120</v>
      </c>
      <c r="B12113" s="56" t="n">
        <v>25</v>
      </c>
      <c r="C12113" s="7" t="n">
        <v>1</v>
      </c>
      <c r="D12113" s="7" t="n">
        <v>65535</v>
      </c>
      <c r="E12113" s="7" t="n">
        <v>50</v>
      </c>
      <c r="F12113" s="7" t="n">
        <v>5</v>
      </c>
    </row>
    <row r="12114" spans="1:9">
      <c r="A12114" t="s">
        <v>4</v>
      </c>
      <c r="B12114" s="4" t="s">
        <v>5</v>
      </c>
      <c r="C12114" s="4" t="s">
        <v>13</v>
      </c>
      <c r="D12114" s="4" t="s">
        <v>10</v>
      </c>
      <c r="E12114" s="4" t="s">
        <v>6</v>
      </c>
    </row>
    <row r="12115" spans="1:9">
      <c r="A12115" t="n">
        <v>92127</v>
      </c>
      <c r="B12115" s="48" t="n">
        <v>51</v>
      </c>
      <c r="C12115" s="7" t="n">
        <v>4</v>
      </c>
      <c r="D12115" s="7" t="n">
        <v>15</v>
      </c>
      <c r="E12115" s="7" t="s">
        <v>89</v>
      </c>
    </row>
    <row r="12116" spans="1:9">
      <c r="A12116" t="s">
        <v>4</v>
      </c>
      <c r="B12116" s="4" t="s">
        <v>5</v>
      </c>
      <c r="C12116" s="4" t="s">
        <v>10</v>
      </c>
    </row>
    <row r="12117" spans="1:9">
      <c r="A12117" t="n">
        <v>92140</v>
      </c>
      <c r="B12117" s="32" t="n">
        <v>16</v>
      </c>
      <c r="C12117" s="7" t="n">
        <v>0</v>
      </c>
    </row>
    <row r="12118" spans="1:9">
      <c r="A12118" t="s">
        <v>4</v>
      </c>
      <c r="B12118" s="4" t="s">
        <v>5</v>
      </c>
      <c r="C12118" s="4" t="s">
        <v>10</v>
      </c>
      <c r="D12118" s="4" t="s">
        <v>13</v>
      </c>
      <c r="E12118" s="4" t="s">
        <v>9</v>
      </c>
      <c r="F12118" s="4" t="s">
        <v>81</v>
      </c>
      <c r="G12118" s="4" t="s">
        <v>13</v>
      </c>
      <c r="H12118" s="4" t="s">
        <v>13</v>
      </c>
      <c r="I12118" s="4" t="s">
        <v>13</v>
      </c>
    </row>
    <row r="12119" spans="1:9">
      <c r="A12119" t="n">
        <v>92143</v>
      </c>
      <c r="B12119" s="49" t="n">
        <v>26</v>
      </c>
      <c r="C12119" s="7" t="n">
        <v>15</v>
      </c>
      <c r="D12119" s="7" t="n">
        <v>17</v>
      </c>
      <c r="E12119" s="7" t="n">
        <v>15343</v>
      </c>
      <c r="F12119" s="7" t="s">
        <v>730</v>
      </c>
      <c r="G12119" s="7" t="n">
        <v>8</v>
      </c>
      <c r="H12119" s="7" t="n">
        <v>2</v>
      </c>
      <c r="I12119" s="7" t="n">
        <v>0</v>
      </c>
    </row>
    <row r="12120" spans="1:9">
      <c r="A12120" t="s">
        <v>4</v>
      </c>
      <c r="B12120" s="4" t="s">
        <v>5</v>
      </c>
      <c r="C12120" s="4" t="s">
        <v>10</v>
      </c>
    </row>
    <row r="12121" spans="1:9">
      <c r="A12121" t="n">
        <v>92163</v>
      </c>
      <c r="B12121" s="32" t="n">
        <v>16</v>
      </c>
      <c r="C12121" s="7" t="n">
        <v>1</v>
      </c>
    </row>
    <row r="12122" spans="1:9">
      <c r="A12122" t="s">
        <v>4</v>
      </c>
      <c r="B12122" s="4" t="s">
        <v>5</v>
      </c>
      <c r="C12122" s="4" t="s">
        <v>13</v>
      </c>
      <c r="D12122" s="4" t="s">
        <v>10</v>
      </c>
    </row>
    <row r="12123" spans="1:9">
      <c r="A12123" t="n">
        <v>92166</v>
      </c>
      <c r="B12123" s="15" t="n">
        <v>50</v>
      </c>
      <c r="C12123" s="7" t="n">
        <v>52</v>
      </c>
      <c r="D12123" s="7" t="n">
        <v>15343</v>
      </c>
    </row>
    <row r="12124" spans="1:9">
      <c r="A12124" t="s">
        <v>4</v>
      </c>
      <c r="B12124" s="4" t="s">
        <v>5</v>
      </c>
      <c r="C12124" s="4" t="s">
        <v>10</v>
      </c>
    </row>
    <row r="12125" spans="1:9">
      <c r="A12125" t="n">
        <v>92170</v>
      </c>
      <c r="B12125" s="32" t="n">
        <v>16</v>
      </c>
      <c r="C12125" s="7" t="n">
        <v>500</v>
      </c>
    </row>
    <row r="12126" spans="1:9">
      <c r="A12126" t="s">
        <v>4</v>
      </c>
      <c r="B12126" s="4" t="s">
        <v>5</v>
      </c>
      <c r="C12126" s="4" t="s">
        <v>10</v>
      </c>
      <c r="D12126" s="4" t="s">
        <v>13</v>
      </c>
    </row>
    <row r="12127" spans="1:9">
      <c r="A12127" t="n">
        <v>92173</v>
      </c>
      <c r="B12127" s="51" t="n">
        <v>89</v>
      </c>
      <c r="C12127" s="7" t="n">
        <v>65533</v>
      </c>
      <c r="D12127" s="7" t="n">
        <v>0</v>
      </c>
    </row>
    <row r="12128" spans="1:9">
      <c r="A12128" t="s">
        <v>4</v>
      </c>
      <c r="B12128" s="4" t="s">
        <v>5</v>
      </c>
      <c r="C12128" s="4" t="s">
        <v>10</v>
      </c>
      <c r="D12128" s="4" t="s">
        <v>13</v>
      </c>
    </row>
    <row r="12129" spans="1:9">
      <c r="A12129" t="n">
        <v>92177</v>
      </c>
      <c r="B12129" s="51" t="n">
        <v>89</v>
      </c>
      <c r="C12129" s="7" t="n">
        <v>65533</v>
      </c>
      <c r="D12129" s="7" t="n">
        <v>1</v>
      </c>
    </row>
    <row r="12130" spans="1:9">
      <c r="A12130" t="s">
        <v>4</v>
      </c>
      <c r="B12130" s="4" t="s">
        <v>5</v>
      </c>
      <c r="C12130" s="4" t="s">
        <v>13</v>
      </c>
      <c r="D12130" s="4" t="s">
        <v>13</v>
      </c>
    </row>
    <row r="12131" spans="1:9">
      <c r="A12131" t="n">
        <v>92181</v>
      </c>
      <c r="B12131" s="13" t="n">
        <v>49</v>
      </c>
      <c r="C12131" s="7" t="n">
        <v>2</v>
      </c>
      <c r="D12131" s="7" t="n">
        <v>0</v>
      </c>
    </row>
    <row r="12132" spans="1:9">
      <c r="A12132" t="s">
        <v>4</v>
      </c>
      <c r="B12132" s="4" t="s">
        <v>5</v>
      </c>
      <c r="C12132" s="4" t="s">
        <v>13</v>
      </c>
      <c r="D12132" s="4" t="s">
        <v>10</v>
      </c>
      <c r="E12132" s="4" t="s">
        <v>9</v>
      </c>
      <c r="F12132" s="4" t="s">
        <v>10</v>
      </c>
      <c r="G12132" s="4" t="s">
        <v>9</v>
      </c>
      <c r="H12132" s="4" t="s">
        <v>13</v>
      </c>
    </row>
    <row r="12133" spans="1:9">
      <c r="A12133" t="n">
        <v>92184</v>
      </c>
      <c r="B12133" s="13" t="n">
        <v>49</v>
      </c>
      <c r="C12133" s="7" t="n">
        <v>0</v>
      </c>
      <c r="D12133" s="7" t="n">
        <v>621</v>
      </c>
      <c r="E12133" s="7" t="n">
        <v>1065353216</v>
      </c>
      <c r="F12133" s="7" t="n">
        <v>0</v>
      </c>
      <c r="G12133" s="7" t="n">
        <v>0</v>
      </c>
      <c r="H12133" s="7" t="n">
        <v>0</v>
      </c>
    </row>
    <row r="12134" spans="1:9">
      <c r="A12134" t="s">
        <v>4</v>
      </c>
      <c r="B12134" s="4" t="s">
        <v>5</v>
      </c>
      <c r="C12134" s="4" t="s">
        <v>13</v>
      </c>
      <c r="D12134" s="4" t="s">
        <v>10</v>
      </c>
    </row>
    <row r="12135" spans="1:9">
      <c r="A12135" t="n">
        <v>92199</v>
      </c>
      <c r="B12135" s="39" t="n">
        <v>45</v>
      </c>
      <c r="C12135" s="7" t="n">
        <v>7</v>
      </c>
      <c r="D12135" s="7" t="n">
        <v>255</v>
      </c>
    </row>
    <row r="12136" spans="1:9">
      <c r="A12136" t="s">
        <v>4</v>
      </c>
      <c r="B12136" s="4" t="s">
        <v>5</v>
      </c>
      <c r="C12136" s="4" t="s">
        <v>13</v>
      </c>
      <c r="D12136" s="4" t="s">
        <v>10</v>
      </c>
      <c r="E12136" s="4" t="s">
        <v>24</v>
      </c>
    </row>
    <row r="12137" spans="1:9">
      <c r="A12137" t="n">
        <v>92203</v>
      </c>
      <c r="B12137" s="22" t="n">
        <v>58</v>
      </c>
      <c r="C12137" s="7" t="n">
        <v>101</v>
      </c>
      <c r="D12137" s="7" t="n">
        <v>300</v>
      </c>
      <c r="E12137" s="7" t="n">
        <v>1</v>
      </c>
    </row>
    <row r="12138" spans="1:9">
      <c r="A12138" t="s">
        <v>4</v>
      </c>
      <c r="B12138" s="4" t="s">
        <v>5</v>
      </c>
      <c r="C12138" s="4" t="s">
        <v>13</v>
      </c>
      <c r="D12138" s="4" t="s">
        <v>10</v>
      </c>
    </row>
    <row r="12139" spans="1:9">
      <c r="A12139" t="n">
        <v>92211</v>
      </c>
      <c r="B12139" s="22" t="n">
        <v>58</v>
      </c>
      <c r="C12139" s="7" t="n">
        <v>254</v>
      </c>
      <c r="D12139" s="7" t="n">
        <v>0</v>
      </c>
    </row>
    <row r="12140" spans="1:9">
      <c r="A12140" t="s">
        <v>4</v>
      </c>
      <c r="B12140" s="4" t="s">
        <v>5</v>
      </c>
      <c r="C12140" s="4" t="s">
        <v>13</v>
      </c>
      <c r="D12140" s="4" t="s">
        <v>13</v>
      </c>
      <c r="E12140" s="4" t="s">
        <v>24</v>
      </c>
      <c r="F12140" s="4" t="s">
        <v>24</v>
      </c>
      <c r="G12140" s="4" t="s">
        <v>24</v>
      </c>
      <c r="H12140" s="4" t="s">
        <v>10</v>
      </c>
    </row>
    <row r="12141" spans="1:9">
      <c r="A12141" t="n">
        <v>92215</v>
      </c>
      <c r="B12141" s="39" t="n">
        <v>45</v>
      </c>
      <c r="C12141" s="7" t="n">
        <v>2</v>
      </c>
      <c r="D12141" s="7" t="n">
        <v>3</v>
      </c>
      <c r="E12141" s="7" t="n">
        <v>3.17000007629395</v>
      </c>
      <c r="F12141" s="7" t="n">
        <v>-4.07999992370605</v>
      </c>
      <c r="G12141" s="7" t="n">
        <v>144.619995117188</v>
      </c>
      <c r="H12141" s="7" t="n">
        <v>0</v>
      </c>
    </row>
    <row r="12142" spans="1:9">
      <c r="A12142" t="s">
        <v>4</v>
      </c>
      <c r="B12142" s="4" t="s">
        <v>5</v>
      </c>
      <c r="C12142" s="4" t="s">
        <v>13</v>
      </c>
      <c r="D12142" s="4" t="s">
        <v>13</v>
      </c>
      <c r="E12142" s="4" t="s">
        <v>24</v>
      </c>
      <c r="F12142" s="4" t="s">
        <v>24</v>
      </c>
      <c r="G12142" s="4" t="s">
        <v>24</v>
      </c>
      <c r="H12142" s="4" t="s">
        <v>10</v>
      </c>
      <c r="I12142" s="4" t="s">
        <v>13</v>
      </c>
    </row>
    <row r="12143" spans="1:9">
      <c r="A12143" t="n">
        <v>92232</v>
      </c>
      <c r="B12143" s="39" t="n">
        <v>45</v>
      </c>
      <c r="C12143" s="7" t="n">
        <v>4</v>
      </c>
      <c r="D12143" s="7" t="n">
        <v>3</v>
      </c>
      <c r="E12143" s="7" t="n">
        <v>2.78999996185303</v>
      </c>
      <c r="F12143" s="7" t="n">
        <v>167.710006713867</v>
      </c>
      <c r="G12143" s="7" t="n">
        <v>14</v>
      </c>
      <c r="H12143" s="7" t="n">
        <v>0</v>
      </c>
      <c r="I12143" s="7" t="n">
        <v>0</v>
      </c>
    </row>
    <row r="12144" spans="1:9">
      <c r="A12144" t="s">
        <v>4</v>
      </c>
      <c r="B12144" s="4" t="s">
        <v>5</v>
      </c>
      <c r="C12144" s="4" t="s">
        <v>13</v>
      </c>
      <c r="D12144" s="4" t="s">
        <v>13</v>
      </c>
      <c r="E12144" s="4" t="s">
        <v>24</v>
      </c>
      <c r="F12144" s="4" t="s">
        <v>10</v>
      </c>
    </row>
    <row r="12145" spans="1:9">
      <c r="A12145" t="n">
        <v>92250</v>
      </c>
      <c r="B12145" s="39" t="n">
        <v>45</v>
      </c>
      <c r="C12145" s="7" t="n">
        <v>5</v>
      </c>
      <c r="D12145" s="7" t="n">
        <v>3</v>
      </c>
      <c r="E12145" s="7" t="n">
        <v>1.5</v>
      </c>
      <c r="F12145" s="7" t="n">
        <v>0</v>
      </c>
    </row>
    <row r="12146" spans="1:9">
      <c r="A12146" t="s">
        <v>4</v>
      </c>
      <c r="B12146" s="4" t="s">
        <v>5</v>
      </c>
      <c r="C12146" s="4" t="s">
        <v>13</v>
      </c>
      <c r="D12146" s="4" t="s">
        <v>13</v>
      </c>
      <c r="E12146" s="4" t="s">
        <v>24</v>
      </c>
      <c r="F12146" s="4" t="s">
        <v>10</v>
      </c>
    </row>
    <row r="12147" spans="1:9">
      <c r="A12147" t="n">
        <v>92259</v>
      </c>
      <c r="B12147" s="39" t="n">
        <v>45</v>
      </c>
      <c r="C12147" s="7" t="n">
        <v>11</v>
      </c>
      <c r="D12147" s="7" t="n">
        <v>3</v>
      </c>
      <c r="E12147" s="7" t="n">
        <v>40</v>
      </c>
      <c r="F12147" s="7" t="n">
        <v>0</v>
      </c>
    </row>
    <row r="12148" spans="1:9">
      <c r="A12148" t="s">
        <v>4</v>
      </c>
      <c r="B12148" s="4" t="s">
        <v>5</v>
      </c>
      <c r="C12148" s="4" t="s">
        <v>13</v>
      </c>
      <c r="D12148" s="4" t="s">
        <v>13</v>
      </c>
      <c r="E12148" s="4" t="s">
        <v>24</v>
      </c>
      <c r="F12148" s="4" t="s">
        <v>24</v>
      </c>
      <c r="G12148" s="4" t="s">
        <v>24</v>
      </c>
      <c r="H12148" s="4" t="s">
        <v>10</v>
      </c>
      <c r="I12148" s="4" t="s">
        <v>13</v>
      </c>
    </row>
    <row r="12149" spans="1:9">
      <c r="A12149" t="n">
        <v>92268</v>
      </c>
      <c r="B12149" s="39" t="n">
        <v>45</v>
      </c>
      <c r="C12149" s="7" t="n">
        <v>4</v>
      </c>
      <c r="D12149" s="7" t="n">
        <v>3</v>
      </c>
      <c r="E12149" s="7" t="n">
        <v>356.929992675781</v>
      </c>
      <c r="F12149" s="7" t="n">
        <v>122.589996337891</v>
      </c>
      <c r="G12149" s="7" t="n">
        <v>14</v>
      </c>
      <c r="H12149" s="7" t="n">
        <v>1000</v>
      </c>
      <c r="I12149" s="7" t="n">
        <v>1</v>
      </c>
    </row>
    <row r="12150" spans="1:9">
      <c r="A12150" t="s">
        <v>4</v>
      </c>
      <c r="B12150" s="4" t="s">
        <v>5</v>
      </c>
      <c r="C12150" s="4" t="s">
        <v>13</v>
      </c>
      <c r="D12150" s="4" t="s">
        <v>10</v>
      </c>
    </row>
    <row r="12151" spans="1:9">
      <c r="A12151" t="n">
        <v>92286</v>
      </c>
      <c r="B12151" s="22" t="n">
        <v>58</v>
      </c>
      <c r="C12151" s="7" t="n">
        <v>255</v>
      </c>
      <c r="D12151" s="7" t="n">
        <v>0</v>
      </c>
    </row>
    <row r="12152" spans="1:9">
      <c r="A12152" t="s">
        <v>4</v>
      </c>
      <c r="B12152" s="4" t="s">
        <v>5</v>
      </c>
      <c r="C12152" s="4" t="s">
        <v>13</v>
      </c>
      <c r="D12152" s="4" t="s">
        <v>10</v>
      </c>
      <c r="E12152" s="4" t="s">
        <v>10</v>
      </c>
      <c r="F12152" s="4" t="s">
        <v>13</v>
      </c>
    </row>
    <row r="12153" spans="1:9">
      <c r="A12153" t="n">
        <v>92290</v>
      </c>
      <c r="B12153" s="56" t="n">
        <v>25</v>
      </c>
      <c r="C12153" s="7" t="n">
        <v>1</v>
      </c>
      <c r="D12153" s="7" t="n">
        <v>65535</v>
      </c>
      <c r="E12153" s="7" t="n">
        <v>50</v>
      </c>
      <c r="F12153" s="7" t="n">
        <v>5</v>
      </c>
    </row>
    <row r="12154" spans="1:9">
      <c r="A12154" t="s">
        <v>4</v>
      </c>
      <c r="B12154" s="4" t="s">
        <v>5</v>
      </c>
      <c r="C12154" s="4" t="s">
        <v>13</v>
      </c>
      <c r="D12154" s="4" t="s">
        <v>10</v>
      </c>
      <c r="E12154" s="4" t="s">
        <v>6</v>
      </c>
    </row>
    <row r="12155" spans="1:9">
      <c r="A12155" t="n">
        <v>92297</v>
      </c>
      <c r="B12155" s="48" t="n">
        <v>51</v>
      </c>
      <c r="C12155" s="7" t="n">
        <v>4</v>
      </c>
      <c r="D12155" s="7" t="n">
        <v>15</v>
      </c>
      <c r="E12155" s="7" t="s">
        <v>89</v>
      </c>
    </row>
    <row r="12156" spans="1:9">
      <c r="A12156" t="s">
        <v>4</v>
      </c>
      <c r="B12156" s="4" t="s">
        <v>5</v>
      </c>
      <c r="C12156" s="4" t="s">
        <v>10</v>
      </c>
    </row>
    <row r="12157" spans="1:9">
      <c r="A12157" t="n">
        <v>92310</v>
      </c>
      <c r="B12157" s="32" t="n">
        <v>16</v>
      </c>
      <c r="C12157" s="7" t="n">
        <v>0</v>
      </c>
    </row>
    <row r="12158" spans="1:9">
      <c r="A12158" t="s">
        <v>4</v>
      </c>
      <c r="B12158" s="4" t="s">
        <v>5</v>
      </c>
      <c r="C12158" s="4" t="s">
        <v>10</v>
      </c>
      <c r="D12158" s="4" t="s">
        <v>13</v>
      </c>
      <c r="E12158" s="4" t="s">
        <v>9</v>
      </c>
      <c r="F12158" s="4" t="s">
        <v>81</v>
      </c>
      <c r="G12158" s="4" t="s">
        <v>13</v>
      </c>
      <c r="H12158" s="4" t="s">
        <v>13</v>
      </c>
      <c r="I12158" s="4" t="s">
        <v>13</v>
      </c>
    </row>
    <row r="12159" spans="1:9">
      <c r="A12159" t="n">
        <v>92313</v>
      </c>
      <c r="B12159" s="49" t="n">
        <v>26</v>
      </c>
      <c r="C12159" s="7" t="n">
        <v>15</v>
      </c>
      <c r="D12159" s="7" t="n">
        <v>17</v>
      </c>
      <c r="E12159" s="7" t="n">
        <v>15344</v>
      </c>
      <c r="F12159" s="7" t="s">
        <v>731</v>
      </c>
      <c r="G12159" s="7" t="n">
        <v>8</v>
      </c>
      <c r="H12159" s="7" t="n">
        <v>2</v>
      </c>
      <c r="I12159" s="7" t="n">
        <v>0</v>
      </c>
    </row>
    <row r="12160" spans="1:9">
      <c r="A12160" t="s">
        <v>4</v>
      </c>
      <c r="B12160" s="4" t="s">
        <v>5</v>
      </c>
      <c r="C12160" s="4" t="s">
        <v>10</v>
      </c>
    </row>
    <row r="12161" spans="1:9">
      <c r="A12161" t="n">
        <v>92333</v>
      </c>
      <c r="B12161" s="32" t="n">
        <v>16</v>
      </c>
      <c r="C12161" s="7" t="n">
        <v>1</v>
      </c>
    </row>
    <row r="12162" spans="1:9">
      <c r="A12162" t="s">
        <v>4</v>
      </c>
      <c r="B12162" s="4" t="s">
        <v>5</v>
      </c>
      <c r="C12162" s="4" t="s">
        <v>13</v>
      </c>
      <c r="D12162" s="4" t="s">
        <v>10</v>
      </c>
    </row>
    <row r="12163" spans="1:9">
      <c r="A12163" t="n">
        <v>92336</v>
      </c>
      <c r="B12163" s="15" t="n">
        <v>50</v>
      </c>
      <c r="C12163" s="7" t="n">
        <v>52</v>
      </c>
      <c r="D12163" s="7" t="n">
        <v>15344</v>
      </c>
    </row>
    <row r="12164" spans="1:9">
      <c r="A12164" t="s">
        <v>4</v>
      </c>
      <c r="B12164" s="4" t="s">
        <v>5</v>
      </c>
      <c r="C12164" s="4" t="s">
        <v>10</v>
      </c>
    </row>
    <row r="12165" spans="1:9">
      <c r="A12165" t="n">
        <v>92340</v>
      </c>
      <c r="B12165" s="32" t="n">
        <v>16</v>
      </c>
      <c r="C12165" s="7" t="n">
        <v>500</v>
      </c>
    </row>
    <row r="12166" spans="1:9">
      <c r="A12166" t="s">
        <v>4</v>
      </c>
      <c r="B12166" s="4" t="s">
        <v>5</v>
      </c>
      <c r="C12166" s="4" t="s">
        <v>10</v>
      </c>
      <c r="D12166" s="4" t="s">
        <v>13</v>
      </c>
    </row>
    <row r="12167" spans="1:9">
      <c r="A12167" t="n">
        <v>92343</v>
      </c>
      <c r="B12167" s="51" t="n">
        <v>89</v>
      </c>
      <c r="C12167" s="7" t="n">
        <v>65533</v>
      </c>
      <c r="D12167" s="7" t="n">
        <v>0</v>
      </c>
    </row>
    <row r="12168" spans="1:9">
      <c r="A12168" t="s">
        <v>4</v>
      </c>
      <c r="B12168" s="4" t="s">
        <v>5</v>
      </c>
      <c r="C12168" s="4" t="s">
        <v>10</v>
      </c>
      <c r="D12168" s="4" t="s">
        <v>13</v>
      </c>
    </row>
    <row r="12169" spans="1:9">
      <c r="A12169" t="n">
        <v>92347</v>
      </c>
      <c r="B12169" s="51" t="n">
        <v>89</v>
      </c>
      <c r="C12169" s="7" t="n">
        <v>65533</v>
      </c>
      <c r="D12169" s="7" t="n">
        <v>1</v>
      </c>
    </row>
    <row r="12170" spans="1:9">
      <c r="A12170" t="s">
        <v>4</v>
      </c>
      <c r="B12170" s="4" t="s">
        <v>5</v>
      </c>
      <c r="C12170" s="4" t="s">
        <v>13</v>
      </c>
      <c r="D12170" s="4" t="s">
        <v>10</v>
      </c>
    </row>
    <row r="12171" spans="1:9">
      <c r="A12171" t="n">
        <v>92351</v>
      </c>
      <c r="B12171" s="39" t="n">
        <v>45</v>
      </c>
      <c r="C12171" s="7" t="n">
        <v>7</v>
      </c>
      <c r="D12171" s="7" t="n">
        <v>255</v>
      </c>
    </row>
    <row r="12172" spans="1:9">
      <c r="A12172" t="s">
        <v>4</v>
      </c>
      <c r="B12172" s="4" t="s">
        <v>5</v>
      </c>
      <c r="C12172" s="4" t="s">
        <v>13</v>
      </c>
      <c r="D12172" s="4" t="s">
        <v>10</v>
      </c>
      <c r="E12172" s="4" t="s">
        <v>24</v>
      </c>
    </row>
    <row r="12173" spans="1:9">
      <c r="A12173" t="n">
        <v>92355</v>
      </c>
      <c r="B12173" s="22" t="n">
        <v>58</v>
      </c>
      <c r="C12173" s="7" t="n">
        <v>101</v>
      </c>
      <c r="D12173" s="7" t="n">
        <v>300</v>
      </c>
      <c r="E12173" s="7" t="n">
        <v>1</v>
      </c>
    </row>
    <row r="12174" spans="1:9">
      <c r="A12174" t="s">
        <v>4</v>
      </c>
      <c r="B12174" s="4" t="s">
        <v>5</v>
      </c>
      <c r="C12174" s="4" t="s">
        <v>13</v>
      </c>
      <c r="D12174" s="4" t="s">
        <v>10</v>
      </c>
    </row>
    <row r="12175" spans="1:9">
      <c r="A12175" t="n">
        <v>92363</v>
      </c>
      <c r="B12175" s="22" t="n">
        <v>58</v>
      </c>
      <c r="C12175" s="7" t="n">
        <v>254</v>
      </c>
      <c r="D12175" s="7" t="n">
        <v>0</v>
      </c>
    </row>
    <row r="12176" spans="1:9">
      <c r="A12176" t="s">
        <v>4</v>
      </c>
      <c r="B12176" s="4" t="s">
        <v>5</v>
      </c>
      <c r="C12176" s="4" t="s">
        <v>13</v>
      </c>
      <c r="D12176" s="4" t="s">
        <v>13</v>
      </c>
      <c r="E12176" s="4" t="s">
        <v>24</v>
      </c>
      <c r="F12176" s="4" t="s">
        <v>24</v>
      </c>
      <c r="G12176" s="4" t="s">
        <v>24</v>
      </c>
      <c r="H12176" s="4" t="s">
        <v>10</v>
      </c>
    </row>
    <row r="12177" spans="1:8">
      <c r="A12177" t="n">
        <v>92367</v>
      </c>
      <c r="B12177" s="39" t="n">
        <v>45</v>
      </c>
      <c r="C12177" s="7" t="n">
        <v>2</v>
      </c>
      <c r="D12177" s="7" t="n">
        <v>3</v>
      </c>
      <c r="E12177" s="7" t="n">
        <v>1.13999998569489</v>
      </c>
      <c r="F12177" s="7" t="n">
        <v>-4.15000009536743</v>
      </c>
      <c r="G12177" s="7" t="n">
        <v>146.630004882813</v>
      </c>
      <c r="H12177" s="7" t="n">
        <v>0</v>
      </c>
    </row>
    <row r="12178" spans="1:8">
      <c r="A12178" t="s">
        <v>4</v>
      </c>
      <c r="B12178" s="4" t="s">
        <v>5</v>
      </c>
      <c r="C12178" s="4" t="s">
        <v>13</v>
      </c>
      <c r="D12178" s="4" t="s">
        <v>13</v>
      </c>
      <c r="E12178" s="4" t="s">
        <v>24</v>
      </c>
      <c r="F12178" s="4" t="s">
        <v>24</v>
      </c>
      <c r="G12178" s="4" t="s">
        <v>24</v>
      </c>
      <c r="H12178" s="4" t="s">
        <v>10</v>
      </c>
      <c r="I12178" s="4" t="s">
        <v>13</v>
      </c>
    </row>
    <row r="12179" spans="1:8">
      <c r="A12179" t="n">
        <v>92384</v>
      </c>
      <c r="B12179" s="39" t="n">
        <v>45</v>
      </c>
      <c r="C12179" s="7" t="n">
        <v>4</v>
      </c>
      <c r="D12179" s="7" t="n">
        <v>3</v>
      </c>
      <c r="E12179" s="7" t="n">
        <v>356.399993896484</v>
      </c>
      <c r="F12179" s="7" t="n">
        <v>0.850000023841858</v>
      </c>
      <c r="G12179" s="7" t="n">
        <v>0</v>
      </c>
      <c r="H12179" s="7" t="n">
        <v>0</v>
      </c>
      <c r="I12179" s="7" t="n">
        <v>0</v>
      </c>
    </row>
    <row r="12180" spans="1:8">
      <c r="A12180" t="s">
        <v>4</v>
      </c>
      <c r="B12180" s="4" t="s">
        <v>5</v>
      </c>
      <c r="C12180" s="4" t="s">
        <v>13</v>
      </c>
      <c r="D12180" s="4" t="s">
        <v>13</v>
      </c>
      <c r="E12180" s="4" t="s">
        <v>24</v>
      </c>
      <c r="F12180" s="4" t="s">
        <v>10</v>
      </c>
    </row>
    <row r="12181" spans="1:8">
      <c r="A12181" t="n">
        <v>92402</v>
      </c>
      <c r="B12181" s="39" t="n">
        <v>45</v>
      </c>
      <c r="C12181" s="7" t="n">
        <v>5</v>
      </c>
      <c r="D12181" s="7" t="n">
        <v>3</v>
      </c>
      <c r="E12181" s="7" t="n">
        <v>2.20000004768372</v>
      </c>
      <c r="F12181" s="7" t="n">
        <v>0</v>
      </c>
    </row>
    <row r="12182" spans="1:8">
      <c r="A12182" t="s">
        <v>4</v>
      </c>
      <c r="B12182" s="4" t="s">
        <v>5</v>
      </c>
      <c r="C12182" s="4" t="s">
        <v>13</v>
      </c>
      <c r="D12182" s="4" t="s">
        <v>13</v>
      </c>
      <c r="E12182" s="4" t="s">
        <v>24</v>
      </c>
      <c r="F12182" s="4" t="s">
        <v>10</v>
      </c>
    </row>
    <row r="12183" spans="1:8">
      <c r="A12183" t="n">
        <v>92411</v>
      </c>
      <c r="B12183" s="39" t="n">
        <v>45</v>
      </c>
      <c r="C12183" s="7" t="n">
        <v>11</v>
      </c>
      <c r="D12183" s="7" t="n">
        <v>3</v>
      </c>
      <c r="E12183" s="7" t="n">
        <v>40</v>
      </c>
      <c r="F12183" s="7" t="n">
        <v>0</v>
      </c>
    </row>
    <row r="12184" spans="1:8">
      <c r="A12184" t="s">
        <v>4</v>
      </c>
      <c r="B12184" s="4" t="s">
        <v>5</v>
      </c>
      <c r="C12184" s="4" t="s">
        <v>10</v>
      </c>
      <c r="D12184" s="4" t="s">
        <v>24</v>
      </c>
    </row>
    <row r="12185" spans="1:8">
      <c r="A12185" t="n">
        <v>92420</v>
      </c>
      <c r="B12185" s="47" t="n">
        <v>142</v>
      </c>
      <c r="C12185" s="7" t="n">
        <v>1</v>
      </c>
      <c r="D12185" s="7" t="n">
        <v>80</v>
      </c>
    </row>
    <row r="12186" spans="1:8">
      <c r="A12186" t="s">
        <v>4</v>
      </c>
      <c r="B12186" s="4" t="s">
        <v>5</v>
      </c>
      <c r="C12186" s="4" t="s">
        <v>10</v>
      </c>
      <c r="D12186" s="4" t="s">
        <v>13</v>
      </c>
      <c r="E12186" s="4" t="s">
        <v>13</v>
      </c>
      <c r="F12186" s="4" t="s">
        <v>6</v>
      </c>
    </row>
    <row r="12187" spans="1:8">
      <c r="A12187" t="n">
        <v>92427</v>
      </c>
      <c r="B12187" s="27" t="n">
        <v>47</v>
      </c>
      <c r="C12187" s="7" t="n">
        <v>15</v>
      </c>
      <c r="D12187" s="7" t="n">
        <v>0</v>
      </c>
      <c r="E12187" s="7" t="n">
        <v>0</v>
      </c>
      <c r="F12187" s="7" t="s">
        <v>215</v>
      </c>
    </row>
    <row r="12188" spans="1:8">
      <c r="A12188" t="s">
        <v>4</v>
      </c>
      <c r="B12188" s="4" t="s">
        <v>5</v>
      </c>
      <c r="C12188" s="4" t="s">
        <v>10</v>
      </c>
    </row>
    <row r="12189" spans="1:8">
      <c r="A12189" t="n">
        <v>92451</v>
      </c>
      <c r="B12189" s="32" t="n">
        <v>16</v>
      </c>
      <c r="C12189" s="7" t="n">
        <v>500</v>
      </c>
    </row>
    <row r="12190" spans="1:8">
      <c r="A12190" t="s">
        <v>4</v>
      </c>
      <c r="B12190" s="4" t="s">
        <v>5</v>
      </c>
      <c r="C12190" s="4" t="s">
        <v>13</v>
      </c>
      <c r="D12190" s="4" t="s">
        <v>10</v>
      </c>
      <c r="E12190" s="4" t="s">
        <v>10</v>
      </c>
      <c r="F12190" s="4" t="s">
        <v>13</v>
      </c>
    </row>
    <row r="12191" spans="1:8">
      <c r="A12191" t="n">
        <v>92454</v>
      </c>
      <c r="B12191" s="56" t="n">
        <v>25</v>
      </c>
      <c r="C12191" s="7" t="n">
        <v>1</v>
      </c>
      <c r="D12191" s="7" t="n">
        <v>65535</v>
      </c>
      <c r="E12191" s="7" t="n">
        <v>50</v>
      </c>
      <c r="F12191" s="7" t="n">
        <v>5</v>
      </c>
    </row>
    <row r="12192" spans="1:8">
      <c r="A12192" t="s">
        <v>4</v>
      </c>
      <c r="B12192" s="4" t="s">
        <v>5</v>
      </c>
      <c r="C12192" s="4" t="s">
        <v>13</v>
      </c>
      <c r="D12192" s="4" t="s">
        <v>24</v>
      </c>
      <c r="E12192" s="4" t="s">
        <v>24</v>
      </c>
      <c r="F12192" s="4" t="s">
        <v>24</v>
      </c>
    </row>
    <row r="12193" spans="1:9">
      <c r="A12193" t="n">
        <v>92461</v>
      </c>
      <c r="B12193" s="39" t="n">
        <v>45</v>
      </c>
      <c r="C12193" s="7" t="n">
        <v>9</v>
      </c>
      <c r="D12193" s="7" t="n">
        <v>0.0199999995529652</v>
      </c>
      <c r="E12193" s="7" t="n">
        <v>0.0199999995529652</v>
      </c>
      <c r="F12193" s="7" t="n">
        <v>0.5</v>
      </c>
    </row>
    <row r="12194" spans="1:9">
      <c r="A12194" t="s">
        <v>4</v>
      </c>
      <c r="B12194" s="4" t="s">
        <v>5</v>
      </c>
      <c r="C12194" s="4" t="s">
        <v>13</v>
      </c>
      <c r="D12194" s="4" t="s">
        <v>10</v>
      </c>
      <c r="E12194" s="4" t="s">
        <v>6</v>
      </c>
    </row>
    <row r="12195" spans="1:9">
      <c r="A12195" t="n">
        <v>92475</v>
      </c>
      <c r="B12195" s="48" t="n">
        <v>51</v>
      </c>
      <c r="C12195" s="7" t="n">
        <v>4</v>
      </c>
      <c r="D12195" s="7" t="n">
        <v>15</v>
      </c>
      <c r="E12195" s="7" t="s">
        <v>89</v>
      </c>
    </row>
    <row r="12196" spans="1:9">
      <c r="A12196" t="s">
        <v>4</v>
      </c>
      <c r="B12196" s="4" t="s">
        <v>5</v>
      </c>
      <c r="C12196" s="4" t="s">
        <v>10</v>
      </c>
    </row>
    <row r="12197" spans="1:9">
      <c r="A12197" t="n">
        <v>92488</v>
      </c>
      <c r="B12197" s="32" t="n">
        <v>16</v>
      </c>
      <c r="C12197" s="7" t="n">
        <v>0</v>
      </c>
    </row>
    <row r="12198" spans="1:9">
      <c r="A12198" t="s">
        <v>4</v>
      </c>
      <c r="B12198" s="4" t="s">
        <v>5</v>
      </c>
      <c r="C12198" s="4" t="s">
        <v>10</v>
      </c>
      <c r="D12198" s="4" t="s">
        <v>13</v>
      </c>
      <c r="E12198" s="4" t="s">
        <v>9</v>
      </c>
      <c r="F12198" s="4" t="s">
        <v>81</v>
      </c>
      <c r="G12198" s="4" t="s">
        <v>13</v>
      </c>
      <c r="H12198" s="4" t="s">
        <v>13</v>
      </c>
      <c r="I12198" s="4" t="s">
        <v>13</v>
      </c>
    </row>
    <row r="12199" spans="1:9">
      <c r="A12199" t="n">
        <v>92491</v>
      </c>
      <c r="B12199" s="49" t="n">
        <v>26</v>
      </c>
      <c r="C12199" s="7" t="n">
        <v>15</v>
      </c>
      <c r="D12199" s="7" t="n">
        <v>17</v>
      </c>
      <c r="E12199" s="7" t="n">
        <v>15345</v>
      </c>
      <c r="F12199" s="7" t="s">
        <v>732</v>
      </c>
      <c r="G12199" s="7" t="n">
        <v>8</v>
      </c>
      <c r="H12199" s="7" t="n">
        <v>2</v>
      </c>
      <c r="I12199" s="7" t="n">
        <v>0</v>
      </c>
    </row>
    <row r="12200" spans="1:9">
      <c r="A12200" t="s">
        <v>4</v>
      </c>
      <c r="B12200" s="4" t="s">
        <v>5</v>
      </c>
      <c r="C12200" s="4" t="s">
        <v>13</v>
      </c>
      <c r="D12200" s="4" t="s">
        <v>10</v>
      </c>
      <c r="E12200" s="4" t="s">
        <v>24</v>
      </c>
      <c r="F12200" s="4" t="s">
        <v>10</v>
      </c>
      <c r="G12200" s="4" t="s">
        <v>9</v>
      </c>
      <c r="H12200" s="4" t="s">
        <v>9</v>
      </c>
      <c r="I12200" s="4" t="s">
        <v>10</v>
      </c>
      <c r="J12200" s="4" t="s">
        <v>10</v>
      </c>
      <c r="K12200" s="4" t="s">
        <v>9</v>
      </c>
      <c r="L12200" s="4" t="s">
        <v>9</v>
      </c>
      <c r="M12200" s="4" t="s">
        <v>9</v>
      </c>
      <c r="N12200" s="4" t="s">
        <v>9</v>
      </c>
      <c r="O12200" s="4" t="s">
        <v>6</v>
      </c>
    </row>
    <row r="12201" spans="1:9">
      <c r="A12201" t="n">
        <v>92511</v>
      </c>
      <c r="B12201" s="15" t="n">
        <v>50</v>
      </c>
      <c r="C12201" s="7" t="n">
        <v>0</v>
      </c>
      <c r="D12201" s="7" t="n">
        <v>5325</v>
      </c>
      <c r="E12201" s="7" t="n">
        <v>0.800000011920929</v>
      </c>
      <c r="F12201" s="7" t="n">
        <v>0</v>
      </c>
      <c r="G12201" s="7" t="n">
        <v>0</v>
      </c>
      <c r="H12201" s="7" t="n">
        <v>0</v>
      </c>
      <c r="I12201" s="7" t="n">
        <v>0</v>
      </c>
      <c r="J12201" s="7" t="n">
        <v>65533</v>
      </c>
      <c r="K12201" s="7" t="n">
        <v>0</v>
      </c>
      <c r="L12201" s="7" t="n">
        <v>0</v>
      </c>
      <c r="M12201" s="7" t="n">
        <v>0</v>
      </c>
      <c r="N12201" s="7" t="n">
        <v>0</v>
      </c>
      <c r="O12201" s="7" t="s">
        <v>12</v>
      </c>
    </row>
    <row r="12202" spans="1:9">
      <c r="A12202" t="s">
        <v>4</v>
      </c>
      <c r="B12202" s="4" t="s">
        <v>5</v>
      </c>
      <c r="C12202" s="4" t="s">
        <v>10</v>
      </c>
    </row>
    <row r="12203" spans="1:9">
      <c r="A12203" t="n">
        <v>92550</v>
      </c>
      <c r="B12203" s="32" t="n">
        <v>16</v>
      </c>
      <c r="C12203" s="7" t="n">
        <v>1</v>
      </c>
    </row>
    <row r="12204" spans="1:9">
      <c r="A12204" t="s">
        <v>4</v>
      </c>
      <c r="B12204" s="4" t="s">
        <v>5</v>
      </c>
      <c r="C12204" s="4" t="s">
        <v>13</v>
      </c>
      <c r="D12204" s="4" t="s">
        <v>10</v>
      </c>
    </row>
    <row r="12205" spans="1:9">
      <c r="A12205" t="n">
        <v>92553</v>
      </c>
      <c r="B12205" s="15" t="n">
        <v>50</v>
      </c>
      <c r="C12205" s="7" t="n">
        <v>52</v>
      </c>
      <c r="D12205" s="7" t="n">
        <v>15345</v>
      </c>
    </row>
    <row r="12206" spans="1:9">
      <c r="A12206" t="s">
        <v>4</v>
      </c>
      <c r="B12206" s="4" t="s">
        <v>5</v>
      </c>
      <c r="C12206" s="4" t="s">
        <v>13</v>
      </c>
      <c r="D12206" s="4" t="s">
        <v>10</v>
      </c>
      <c r="E12206" s="4" t="s">
        <v>10</v>
      </c>
      <c r="F12206" s="4" t="s">
        <v>13</v>
      </c>
    </row>
    <row r="12207" spans="1:9">
      <c r="A12207" t="n">
        <v>92557</v>
      </c>
      <c r="B12207" s="56" t="n">
        <v>25</v>
      </c>
      <c r="C12207" s="7" t="n">
        <v>1</v>
      </c>
      <c r="D12207" s="7" t="n">
        <v>65535</v>
      </c>
      <c r="E12207" s="7" t="n">
        <v>65535</v>
      </c>
      <c r="F12207" s="7" t="n">
        <v>0</v>
      </c>
    </row>
    <row r="12208" spans="1:9">
      <c r="A12208" t="s">
        <v>4</v>
      </c>
      <c r="B12208" s="4" t="s">
        <v>5</v>
      </c>
      <c r="C12208" s="4" t="s">
        <v>23</v>
      </c>
    </row>
    <row r="12209" spans="1:15">
      <c r="A12209" t="n">
        <v>92564</v>
      </c>
      <c r="B12209" s="14" t="n">
        <v>3</v>
      </c>
      <c r="C12209" s="12" t="n">
        <f t="normal" ca="1">A12373</f>
        <v>0</v>
      </c>
    </row>
    <row r="12210" spans="1:15">
      <c r="A12210" t="s">
        <v>4</v>
      </c>
      <c r="B12210" s="4" t="s">
        <v>5</v>
      </c>
      <c r="C12210" s="4" t="s">
        <v>13</v>
      </c>
      <c r="D12210" s="4" t="s">
        <v>10</v>
      </c>
      <c r="E12210" s="4" t="s">
        <v>13</v>
      </c>
      <c r="F12210" s="4" t="s">
        <v>23</v>
      </c>
    </row>
    <row r="12211" spans="1:15">
      <c r="A12211" t="n">
        <v>92569</v>
      </c>
      <c r="B12211" s="11" t="n">
        <v>5</v>
      </c>
      <c r="C12211" s="7" t="n">
        <v>30</v>
      </c>
      <c r="D12211" s="7" t="n">
        <v>12</v>
      </c>
      <c r="E12211" s="7" t="n">
        <v>1</v>
      </c>
      <c r="F12211" s="12" t="n">
        <f t="normal" ca="1">A12373</f>
        <v>0</v>
      </c>
    </row>
    <row r="12212" spans="1:15">
      <c r="A12212" t="s">
        <v>4</v>
      </c>
      <c r="B12212" s="4" t="s">
        <v>5</v>
      </c>
      <c r="C12212" s="4" t="s">
        <v>13</v>
      </c>
      <c r="D12212" s="4" t="s">
        <v>10</v>
      </c>
      <c r="E12212" s="4" t="s">
        <v>6</v>
      </c>
    </row>
    <row r="12213" spans="1:15">
      <c r="A12213" t="n">
        <v>92578</v>
      </c>
      <c r="B12213" s="48" t="n">
        <v>51</v>
      </c>
      <c r="C12213" s="7" t="n">
        <v>4</v>
      </c>
      <c r="D12213" s="7" t="n">
        <v>14</v>
      </c>
      <c r="E12213" s="7" t="s">
        <v>142</v>
      </c>
    </row>
    <row r="12214" spans="1:15">
      <c r="A12214" t="s">
        <v>4</v>
      </c>
      <c r="B12214" s="4" t="s">
        <v>5</v>
      </c>
      <c r="C12214" s="4" t="s">
        <v>10</v>
      </c>
    </row>
    <row r="12215" spans="1:15">
      <c r="A12215" t="n">
        <v>92591</v>
      </c>
      <c r="B12215" s="32" t="n">
        <v>16</v>
      </c>
      <c r="C12215" s="7" t="n">
        <v>0</v>
      </c>
    </row>
    <row r="12216" spans="1:15">
      <c r="A12216" t="s">
        <v>4</v>
      </c>
      <c r="B12216" s="4" t="s">
        <v>5</v>
      </c>
      <c r="C12216" s="4" t="s">
        <v>10</v>
      </c>
      <c r="D12216" s="4" t="s">
        <v>13</v>
      </c>
      <c r="E12216" s="4" t="s">
        <v>9</v>
      </c>
      <c r="F12216" s="4" t="s">
        <v>81</v>
      </c>
      <c r="G12216" s="4" t="s">
        <v>13</v>
      </c>
      <c r="H12216" s="4" t="s">
        <v>13</v>
      </c>
    </row>
    <row r="12217" spans="1:15">
      <c r="A12217" t="n">
        <v>92594</v>
      </c>
      <c r="B12217" s="49" t="n">
        <v>26</v>
      </c>
      <c r="C12217" s="7" t="n">
        <v>14</v>
      </c>
      <c r="D12217" s="7" t="n">
        <v>17</v>
      </c>
      <c r="E12217" s="7" t="n">
        <v>13324</v>
      </c>
      <c r="F12217" s="7" t="s">
        <v>733</v>
      </c>
      <c r="G12217" s="7" t="n">
        <v>2</v>
      </c>
      <c r="H12217" s="7" t="n">
        <v>0</v>
      </c>
    </row>
    <row r="12218" spans="1:15">
      <c r="A12218" t="s">
        <v>4</v>
      </c>
      <c r="B12218" s="4" t="s">
        <v>5</v>
      </c>
    </row>
    <row r="12219" spans="1:15">
      <c r="A12219" t="n">
        <v>92646</v>
      </c>
      <c r="B12219" s="50" t="n">
        <v>28</v>
      </c>
    </row>
    <row r="12220" spans="1:15">
      <c r="A12220" t="s">
        <v>4</v>
      </c>
      <c r="B12220" s="4" t="s">
        <v>5</v>
      </c>
      <c r="C12220" s="4" t="s">
        <v>10</v>
      </c>
      <c r="D12220" s="4" t="s">
        <v>13</v>
      </c>
    </row>
    <row r="12221" spans="1:15">
      <c r="A12221" t="n">
        <v>92647</v>
      </c>
      <c r="B12221" s="51" t="n">
        <v>89</v>
      </c>
      <c r="C12221" s="7" t="n">
        <v>65533</v>
      </c>
      <c r="D12221" s="7" t="n">
        <v>1</v>
      </c>
    </row>
    <row r="12222" spans="1:15">
      <c r="A12222" t="s">
        <v>4</v>
      </c>
      <c r="B12222" s="4" t="s">
        <v>5</v>
      </c>
      <c r="C12222" s="4" t="s">
        <v>13</v>
      </c>
      <c r="D12222" s="4" t="s">
        <v>10</v>
      </c>
      <c r="E12222" s="4" t="s">
        <v>24</v>
      </c>
    </row>
    <row r="12223" spans="1:15">
      <c r="A12223" t="n">
        <v>92651</v>
      </c>
      <c r="B12223" s="22" t="n">
        <v>58</v>
      </c>
      <c r="C12223" s="7" t="n">
        <v>101</v>
      </c>
      <c r="D12223" s="7" t="n">
        <v>300</v>
      </c>
      <c r="E12223" s="7" t="n">
        <v>1</v>
      </c>
    </row>
    <row r="12224" spans="1:15">
      <c r="A12224" t="s">
        <v>4</v>
      </c>
      <c r="B12224" s="4" t="s">
        <v>5</v>
      </c>
      <c r="C12224" s="4" t="s">
        <v>13</v>
      </c>
      <c r="D12224" s="4" t="s">
        <v>10</v>
      </c>
    </row>
    <row r="12225" spans="1:8">
      <c r="A12225" t="n">
        <v>92659</v>
      </c>
      <c r="B12225" s="22" t="n">
        <v>58</v>
      </c>
      <c r="C12225" s="7" t="n">
        <v>254</v>
      </c>
      <c r="D12225" s="7" t="n">
        <v>0</v>
      </c>
    </row>
    <row r="12226" spans="1:8">
      <c r="A12226" t="s">
        <v>4</v>
      </c>
      <c r="B12226" s="4" t="s">
        <v>5</v>
      </c>
      <c r="C12226" s="4" t="s">
        <v>13</v>
      </c>
      <c r="D12226" s="4" t="s">
        <v>13</v>
      </c>
      <c r="E12226" s="4" t="s">
        <v>24</v>
      </c>
      <c r="F12226" s="4" t="s">
        <v>24</v>
      </c>
      <c r="G12226" s="4" t="s">
        <v>24</v>
      </c>
      <c r="H12226" s="4" t="s">
        <v>10</v>
      </c>
    </row>
    <row r="12227" spans="1:8">
      <c r="A12227" t="n">
        <v>92663</v>
      </c>
      <c r="B12227" s="39" t="n">
        <v>45</v>
      </c>
      <c r="C12227" s="7" t="n">
        <v>2</v>
      </c>
      <c r="D12227" s="7" t="n">
        <v>3</v>
      </c>
      <c r="E12227" s="7" t="n">
        <v>4.92999982833862</v>
      </c>
      <c r="F12227" s="7" t="n">
        <v>-3.4300000667572</v>
      </c>
      <c r="G12227" s="7" t="n">
        <v>142.320007324219</v>
      </c>
      <c r="H12227" s="7" t="n">
        <v>0</v>
      </c>
    </row>
    <row r="12228" spans="1:8">
      <c r="A12228" t="s">
        <v>4</v>
      </c>
      <c r="B12228" s="4" t="s">
        <v>5</v>
      </c>
      <c r="C12228" s="4" t="s">
        <v>13</v>
      </c>
      <c r="D12228" s="4" t="s">
        <v>13</v>
      </c>
      <c r="E12228" s="4" t="s">
        <v>24</v>
      </c>
      <c r="F12228" s="4" t="s">
        <v>24</v>
      </c>
      <c r="G12228" s="4" t="s">
        <v>24</v>
      </c>
      <c r="H12228" s="4" t="s">
        <v>10</v>
      </c>
    </row>
    <row r="12229" spans="1:8">
      <c r="A12229" t="n">
        <v>92680</v>
      </c>
      <c r="B12229" s="39" t="n">
        <v>45</v>
      </c>
      <c r="C12229" s="7" t="n">
        <v>2</v>
      </c>
      <c r="D12229" s="7" t="n">
        <v>3</v>
      </c>
      <c r="E12229" s="7" t="n">
        <v>4.92999982833862</v>
      </c>
      <c r="F12229" s="7" t="n">
        <v>-3.92000007629395</v>
      </c>
      <c r="G12229" s="7" t="n">
        <v>142.320007324219</v>
      </c>
      <c r="H12229" s="7" t="n">
        <v>1000</v>
      </c>
    </row>
    <row r="12230" spans="1:8">
      <c r="A12230" t="s">
        <v>4</v>
      </c>
      <c r="B12230" s="4" t="s">
        <v>5</v>
      </c>
      <c r="C12230" s="4" t="s">
        <v>13</v>
      </c>
      <c r="D12230" s="4" t="s">
        <v>13</v>
      </c>
      <c r="E12230" s="4" t="s">
        <v>24</v>
      </c>
      <c r="F12230" s="4" t="s">
        <v>24</v>
      </c>
      <c r="G12230" s="4" t="s">
        <v>24</v>
      </c>
      <c r="H12230" s="4" t="s">
        <v>10</v>
      </c>
      <c r="I12230" s="4" t="s">
        <v>13</v>
      </c>
    </row>
    <row r="12231" spans="1:8">
      <c r="A12231" t="n">
        <v>92697</v>
      </c>
      <c r="B12231" s="39" t="n">
        <v>45</v>
      </c>
      <c r="C12231" s="7" t="n">
        <v>4</v>
      </c>
      <c r="D12231" s="7" t="n">
        <v>3</v>
      </c>
      <c r="E12231" s="7" t="n">
        <v>347.339996337891</v>
      </c>
      <c r="F12231" s="7" t="n">
        <v>306.549987792969</v>
      </c>
      <c r="G12231" s="7" t="n">
        <v>6</v>
      </c>
      <c r="H12231" s="7" t="n">
        <v>0</v>
      </c>
      <c r="I12231" s="7" t="n">
        <v>0</v>
      </c>
    </row>
    <row r="12232" spans="1:8">
      <c r="A12232" t="s">
        <v>4</v>
      </c>
      <c r="B12232" s="4" t="s">
        <v>5</v>
      </c>
      <c r="C12232" s="4" t="s">
        <v>13</v>
      </c>
      <c r="D12232" s="4" t="s">
        <v>13</v>
      </c>
      <c r="E12232" s="4" t="s">
        <v>24</v>
      </c>
      <c r="F12232" s="4" t="s">
        <v>10</v>
      </c>
    </row>
    <row r="12233" spans="1:8">
      <c r="A12233" t="n">
        <v>92715</v>
      </c>
      <c r="B12233" s="39" t="n">
        <v>45</v>
      </c>
      <c r="C12233" s="7" t="n">
        <v>5</v>
      </c>
      <c r="D12233" s="7" t="n">
        <v>3</v>
      </c>
      <c r="E12233" s="7" t="n">
        <v>1.20000004768372</v>
      </c>
      <c r="F12233" s="7" t="n">
        <v>0</v>
      </c>
    </row>
    <row r="12234" spans="1:8">
      <c r="A12234" t="s">
        <v>4</v>
      </c>
      <c r="B12234" s="4" t="s">
        <v>5</v>
      </c>
      <c r="C12234" s="4" t="s">
        <v>13</v>
      </c>
      <c r="D12234" s="4" t="s">
        <v>13</v>
      </c>
      <c r="E12234" s="4" t="s">
        <v>24</v>
      </c>
      <c r="F12234" s="4" t="s">
        <v>10</v>
      </c>
    </row>
    <row r="12235" spans="1:8">
      <c r="A12235" t="n">
        <v>92724</v>
      </c>
      <c r="B12235" s="39" t="n">
        <v>45</v>
      </c>
      <c r="C12235" s="7" t="n">
        <v>11</v>
      </c>
      <c r="D12235" s="7" t="n">
        <v>3</v>
      </c>
      <c r="E12235" s="7" t="n">
        <v>40</v>
      </c>
      <c r="F12235" s="7" t="n">
        <v>0</v>
      </c>
    </row>
    <row r="12236" spans="1:8">
      <c r="A12236" t="s">
        <v>4</v>
      </c>
      <c r="B12236" s="4" t="s">
        <v>5</v>
      </c>
      <c r="C12236" s="4" t="s">
        <v>13</v>
      </c>
      <c r="D12236" s="4" t="s">
        <v>10</v>
      </c>
    </row>
    <row r="12237" spans="1:8">
      <c r="A12237" t="n">
        <v>92733</v>
      </c>
      <c r="B12237" s="22" t="n">
        <v>58</v>
      </c>
      <c r="C12237" s="7" t="n">
        <v>255</v>
      </c>
      <c r="D12237" s="7" t="n">
        <v>0</v>
      </c>
    </row>
    <row r="12238" spans="1:8">
      <c r="A12238" t="s">
        <v>4</v>
      </c>
      <c r="B12238" s="4" t="s">
        <v>5</v>
      </c>
      <c r="C12238" s="4" t="s">
        <v>13</v>
      </c>
      <c r="D12238" s="4" t="s">
        <v>13</v>
      </c>
      <c r="E12238" s="4" t="s">
        <v>13</v>
      </c>
      <c r="F12238" s="4" t="s">
        <v>13</v>
      </c>
    </row>
    <row r="12239" spans="1:8">
      <c r="A12239" t="n">
        <v>92737</v>
      </c>
      <c r="B12239" s="8" t="n">
        <v>14</v>
      </c>
      <c r="C12239" s="7" t="n">
        <v>0</v>
      </c>
      <c r="D12239" s="7" t="n">
        <v>1</v>
      </c>
      <c r="E12239" s="7" t="n">
        <v>0</v>
      </c>
      <c r="F12239" s="7" t="n">
        <v>0</v>
      </c>
    </row>
    <row r="12240" spans="1:8">
      <c r="A12240" t="s">
        <v>4</v>
      </c>
      <c r="B12240" s="4" t="s">
        <v>5</v>
      </c>
      <c r="C12240" s="4" t="s">
        <v>13</v>
      </c>
      <c r="D12240" s="4" t="s">
        <v>10</v>
      </c>
      <c r="E12240" s="4" t="s">
        <v>6</v>
      </c>
    </row>
    <row r="12241" spans="1:9">
      <c r="A12241" t="n">
        <v>92742</v>
      </c>
      <c r="B12241" s="48" t="n">
        <v>51</v>
      </c>
      <c r="C12241" s="7" t="n">
        <v>4</v>
      </c>
      <c r="D12241" s="7" t="n">
        <v>14</v>
      </c>
      <c r="E12241" s="7" t="s">
        <v>142</v>
      </c>
    </row>
    <row r="12242" spans="1:9">
      <c r="A12242" t="s">
        <v>4</v>
      </c>
      <c r="B12242" s="4" t="s">
        <v>5</v>
      </c>
      <c r="C12242" s="4" t="s">
        <v>10</v>
      </c>
    </row>
    <row r="12243" spans="1:9">
      <c r="A12243" t="n">
        <v>92755</v>
      </c>
      <c r="B12243" s="32" t="n">
        <v>16</v>
      </c>
      <c r="C12243" s="7" t="n">
        <v>0</v>
      </c>
    </row>
    <row r="12244" spans="1:9">
      <c r="A12244" t="s">
        <v>4</v>
      </c>
      <c r="B12244" s="4" t="s">
        <v>5</v>
      </c>
      <c r="C12244" s="4" t="s">
        <v>10</v>
      </c>
      <c r="D12244" s="4" t="s">
        <v>13</v>
      </c>
      <c r="E12244" s="4" t="s">
        <v>9</v>
      </c>
      <c r="F12244" s="4" t="s">
        <v>81</v>
      </c>
      <c r="G12244" s="4" t="s">
        <v>13</v>
      </c>
      <c r="H12244" s="4" t="s">
        <v>13</v>
      </c>
      <c r="I12244" s="4" t="s">
        <v>13</v>
      </c>
    </row>
    <row r="12245" spans="1:9">
      <c r="A12245" t="n">
        <v>92758</v>
      </c>
      <c r="B12245" s="49" t="n">
        <v>26</v>
      </c>
      <c r="C12245" s="7" t="n">
        <v>14</v>
      </c>
      <c r="D12245" s="7" t="n">
        <v>17</v>
      </c>
      <c r="E12245" s="7" t="n">
        <v>13325</v>
      </c>
      <c r="F12245" s="7" t="s">
        <v>729</v>
      </c>
      <c r="G12245" s="7" t="n">
        <v>8</v>
      </c>
      <c r="H12245" s="7" t="n">
        <v>2</v>
      </c>
      <c r="I12245" s="7" t="n">
        <v>0</v>
      </c>
    </row>
    <row r="12246" spans="1:9">
      <c r="A12246" t="s">
        <v>4</v>
      </c>
      <c r="B12246" s="4" t="s">
        <v>5</v>
      </c>
      <c r="C12246" s="4" t="s">
        <v>10</v>
      </c>
    </row>
    <row r="12247" spans="1:9">
      <c r="A12247" t="n">
        <v>92780</v>
      </c>
      <c r="B12247" s="32" t="n">
        <v>16</v>
      </c>
      <c r="C12247" s="7" t="n">
        <v>1</v>
      </c>
    </row>
    <row r="12248" spans="1:9">
      <c r="A12248" t="s">
        <v>4</v>
      </c>
      <c r="B12248" s="4" t="s">
        <v>5</v>
      </c>
      <c r="C12248" s="4" t="s">
        <v>13</v>
      </c>
      <c r="D12248" s="4" t="s">
        <v>10</v>
      </c>
    </row>
    <row r="12249" spans="1:9">
      <c r="A12249" t="n">
        <v>92783</v>
      </c>
      <c r="B12249" s="15" t="n">
        <v>50</v>
      </c>
      <c r="C12249" s="7" t="n">
        <v>52</v>
      </c>
      <c r="D12249" s="7" t="n">
        <v>13325</v>
      </c>
    </row>
    <row r="12250" spans="1:9">
      <c r="A12250" t="s">
        <v>4</v>
      </c>
      <c r="B12250" s="4" t="s">
        <v>5</v>
      </c>
      <c r="C12250" s="4" t="s">
        <v>10</v>
      </c>
    </row>
    <row r="12251" spans="1:9">
      <c r="A12251" t="n">
        <v>92787</v>
      </c>
      <c r="B12251" s="32" t="n">
        <v>16</v>
      </c>
      <c r="C12251" s="7" t="n">
        <v>500</v>
      </c>
    </row>
    <row r="12252" spans="1:9">
      <c r="A12252" t="s">
        <v>4</v>
      </c>
      <c r="B12252" s="4" t="s">
        <v>5</v>
      </c>
      <c r="C12252" s="4" t="s">
        <v>10</v>
      </c>
      <c r="D12252" s="4" t="s">
        <v>13</v>
      </c>
    </row>
    <row r="12253" spans="1:9">
      <c r="A12253" t="n">
        <v>92790</v>
      </c>
      <c r="B12253" s="51" t="n">
        <v>89</v>
      </c>
      <c r="C12253" s="7" t="n">
        <v>65533</v>
      </c>
      <c r="D12253" s="7" t="n">
        <v>0</v>
      </c>
    </row>
    <row r="12254" spans="1:9">
      <c r="A12254" t="s">
        <v>4</v>
      </c>
      <c r="B12254" s="4" t="s">
        <v>5</v>
      </c>
      <c r="C12254" s="4" t="s">
        <v>10</v>
      </c>
      <c r="D12254" s="4" t="s">
        <v>13</v>
      </c>
    </row>
    <row r="12255" spans="1:9">
      <c r="A12255" t="n">
        <v>92794</v>
      </c>
      <c r="B12255" s="51" t="n">
        <v>89</v>
      </c>
      <c r="C12255" s="7" t="n">
        <v>65533</v>
      </c>
      <c r="D12255" s="7" t="n">
        <v>1</v>
      </c>
    </row>
    <row r="12256" spans="1:9">
      <c r="A12256" t="s">
        <v>4</v>
      </c>
      <c r="B12256" s="4" t="s">
        <v>5</v>
      </c>
      <c r="C12256" s="4" t="s">
        <v>9</v>
      </c>
    </row>
    <row r="12257" spans="1:9">
      <c r="A12257" t="n">
        <v>92798</v>
      </c>
      <c r="B12257" s="46" t="n">
        <v>15</v>
      </c>
      <c r="C12257" s="7" t="n">
        <v>256</v>
      </c>
    </row>
    <row r="12258" spans="1:9">
      <c r="A12258" t="s">
        <v>4</v>
      </c>
      <c r="B12258" s="4" t="s">
        <v>5</v>
      </c>
      <c r="C12258" s="4" t="s">
        <v>13</v>
      </c>
      <c r="D12258" s="4" t="s">
        <v>10</v>
      </c>
    </row>
    <row r="12259" spans="1:9">
      <c r="A12259" t="n">
        <v>92803</v>
      </c>
      <c r="B12259" s="39" t="n">
        <v>45</v>
      </c>
      <c r="C12259" s="7" t="n">
        <v>7</v>
      </c>
      <c r="D12259" s="7" t="n">
        <v>255</v>
      </c>
    </row>
    <row r="12260" spans="1:9">
      <c r="A12260" t="s">
        <v>4</v>
      </c>
      <c r="B12260" s="4" t="s">
        <v>5</v>
      </c>
      <c r="C12260" s="4" t="s">
        <v>13</v>
      </c>
      <c r="D12260" s="4" t="s">
        <v>10</v>
      </c>
      <c r="E12260" s="4" t="s">
        <v>24</v>
      </c>
    </row>
    <row r="12261" spans="1:9">
      <c r="A12261" t="n">
        <v>92807</v>
      </c>
      <c r="B12261" s="22" t="n">
        <v>58</v>
      </c>
      <c r="C12261" s="7" t="n">
        <v>101</v>
      </c>
      <c r="D12261" s="7" t="n">
        <v>300</v>
      </c>
      <c r="E12261" s="7" t="n">
        <v>1</v>
      </c>
    </row>
    <row r="12262" spans="1:9">
      <c r="A12262" t="s">
        <v>4</v>
      </c>
      <c r="B12262" s="4" t="s">
        <v>5</v>
      </c>
      <c r="C12262" s="4" t="s">
        <v>13</v>
      </c>
      <c r="D12262" s="4" t="s">
        <v>10</v>
      </c>
    </row>
    <row r="12263" spans="1:9">
      <c r="A12263" t="n">
        <v>92815</v>
      </c>
      <c r="B12263" s="22" t="n">
        <v>58</v>
      </c>
      <c r="C12263" s="7" t="n">
        <v>254</v>
      </c>
      <c r="D12263" s="7" t="n">
        <v>0</v>
      </c>
    </row>
    <row r="12264" spans="1:9">
      <c r="A12264" t="s">
        <v>4</v>
      </c>
      <c r="B12264" s="4" t="s">
        <v>5</v>
      </c>
      <c r="C12264" s="4" t="s">
        <v>13</v>
      </c>
      <c r="D12264" s="4" t="s">
        <v>13</v>
      </c>
      <c r="E12264" s="4" t="s">
        <v>24</v>
      </c>
      <c r="F12264" s="4" t="s">
        <v>24</v>
      </c>
      <c r="G12264" s="4" t="s">
        <v>24</v>
      </c>
      <c r="H12264" s="4" t="s">
        <v>10</v>
      </c>
    </row>
    <row r="12265" spans="1:9">
      <c r="A12265" t="n">
        <v>92819</v>
      </c>
      <c r="B12265" s="39" t="n">
        <v>45</v>
      </c>
      <c r="C12265" s="7" t="n">
        <v>2</v>
      </c>
      <c r="D12265" s="7" t="n">
        <v>3</v>
      </c>
      <c r="E12265" s="7" t="n">
        <v>-0.490000009536743</v>
      </c>
      <c r="F12265" s="7" t="n">
        <v>-3.3199999332428</v>
      </c>
      <c r="G12265" s="7" t="n">
        <v>144.350006103516</v>
      </c>
      <c r="H12265" s="7" t="n">
        <v>0</v>
      </c>
    </row>
    <row r="12266" spans="1:9">
      <c r="A12266" t="s">
        <v>4</v>
      </c>
      <c r="B12266" s="4" t="s">
        <v>5</v>
      </c>
      <c r="C12266" s="4" t="s">
        <v>13</v>
      </c>
      <c r="D12266" s="4" t="s">
        <v>13</v>
      </c>
      <c r="E12266" s="4" t="s">
        <v>24</v>
      </c>
      <c r="F12266" s="4" t="s">
        <v>24</v>
      </c>
      <c r="G12266" s="4" t="s">
        <v>24</v>
      </c>
      <c r="H12266" s="4" t="s">
        <v>10</v>
      </c>
      <c r="I12266" s="4" t="s">
        <v>13</v>
      </c>
    </row>
    <row r="12267" spans="1:9">
      <c r="A12267" t="n">
        <v>92836</v>
      </c>
      <c r="B12267" s="39" t="n">
        <v>45</v>
      </c>
      <c r="C12267" s="7" t="n">
        <v>4</v>
      </c>
      <c r="D12267" s="7" t="n">
        <v>3</v>
      </c>
      <c r="E12267" s="7" t="n">
        <v>17.5300006866455</v>
      </c>
      <c r="F12267" s="7" t="n">
        <v>239.729995727539</v>
      </c>
      <c r="G12267" s="7" t="n">
        <v>0</v>
      </c>
      <c r="H12267" s="7" t="n">
        <v>0</v>
      </c>
      <c r="I12267" s="7" t="n">
        <v>0</v>
      </c>
    </row>
    <row r="12268" spans="1:9">
      <c r="A12268" t="s">
        <v>4</v>
      </c>
      <c r="B12268" s="4" t="s">
        <v>5</v>
      </c>
      <c r="C12268" s="4" t="s">
        <v>13</v>
      </c>
      <c r="D12268" s="4" t="s">
        <v>13</v>
      </c>
      <c r="E12268" s="4" t="s">
        <v>24</v>
      </c>
      <c r="F12268" s="4" t="s">
        <v>10</v>
      </c>
    </row>
    <row r="12269" spans="1:9">
      <c r="A12269" t="n">
        <v>92854</v>
      </c>
      <c r="B12269" s="39" t="n">
        <v>45</v>
      </c>
      <c r="C12269" s="7" t="n">
        <v>5</v>
      </c>
      <c r="D12269" s="7" t="n">
        <v>3</v>
      </c>
      <c r="E12269" s="7" t="n">
        <v>2.40000009536743</v>
      </c>
      <c r="F12269" s="7" t="n">
        <v>0</v>
      </c>
    </row>
    <row r="12270" spans="1:9">
      <c r="A12270" t="s">
        <v>4</v>
      </c>
      <c r="B12270" s="4" t="s">
        <v>5</v>
      </c>
      <c r="C12270" s="4" t="s">
        <v>13</v>
      </c>
      <c r="D12270" s="4" t="s">
        <v>13</v>
      </c>
      <c r="E12270" s="4" t="s">
        <v>24</v>
      </c>
      <c r="F12270" s="4" t="s">
        <v>10</v>
      </c>
    </row>
    <row r="12271" spans="1:9">
      <c r="A12271" t="n">
        <v>92863</v>
      </c>
      <c r="B12271" s="39" t="n">
        <v>45</v>
      </c>
      <c r="C12271" s="7" t="n">
        <v>11</v>
      </c>
      <c r="D12271" s="7" t="n">
        <v>3</v>
      </c>
      <c r="E12271" s="7" t="n">
        <v>40</v>
      </c>
      <c r="F12271" s="7" t="n">
        <v>0</v>
      </c>
    </row>
    <row r="12272" spans="1:9">
      <c r="A12272" t="s">
        <v>4</v>
      </c>
      <c r="B12272" s="4" t="s">
        <v>5</v>
      </c>
      <c r="C12272" s="4" t="s">
        <v>13</v>
      </c>
      <c r="D12272" s="4" t="s">
        <v>13</v>
      </c>
      <c r="E12272" s="4" t="s">
        <v>24</v>
      </c>
      <c r="F12272" s="4" t="s">
        <v>10</v>
      </c>
    </row>
    <row r="12273" spans="1:9">
      <c r="A12273" t="n">
        <v>92872</v>
      </c>
      <c r="B12273" s="39" t="n">
        <v>45</v>
      </c>
      <c r="C12273" s="7" t="n">
        <v>5</v>
      </c>
      <c r="D12273" s="7" t="n">
        <v>3</v>
      </c>
      <c r="E12273" s="7" t="n">
        <v>2</v>
      </c>
      <c r="F12273" s="7" t="n">
        <v>1000</v>
      </c>
    </row>
    <row r="12274" spans="1:9">
      <c r="A12274" t="s">
        <v>4</v>
      </c>
      <c r="B12274" s="4" t="s">
        <v>5</v>
      </c>
      <c r="C12274" s="4" t="s">
        <v>13</v>
      </c>
      <c r="D12274" s="4" t="s">
        <v>10</v>
      </c>
    </row>
    <row r="12275" spans="1:9">
      <c r="A12275" t="n">
        <v>92881</v>
      </c>
      <c r="B12275" s="22" t="n">
        <v>58</v>
      </c>
      <c r="C12275" s="7" t="n">
        <v>255</v>
      </c>
      <c r="D12275" s="7" t="n">
        <v>0</v>
      </c>
    </row>
    <row r="12276" spans="1:9">
      <c r="A12276" t="s">
        <v>4</v>
      </c>
      <c r="B12276" s="4" t="s">
        <v>5</v>
      </c>
      <c r="C12276" s="4" t="s">
        <v>13</v>
      </c>
      <c r="D12276" s="4" t="s">
        <v>10</v>
      </c>
      <c r="E12276" s="4" t="s">
        <v>10</v>
      </c>
      <c r="F12276" s="4" t="s">
        <v>13</v>
      </c>
    </row>
    <row r="12277" spans="1:9">
      <c r="A12277" t="n">
        <v>92885</v>
      </c>
      <c r="B12277" s="56" t="n">
        <v>25</v>
      </c>
      <c r="C12277" s="7" t="n">
        <v>1</v>
      </c>
      <c r="D12277" s="7" t="n">
        <v>65535</v>
      </c>
      <c r="E12277" s="7" t="n">
        <v>50</v>
      </c>
      <c r="F12277" s="7" t="n">
        <v>5</v>
      </c>
    </row>
    <row r="12278" spans="1:9">
      <c r="A12278" t="s">
        <v>4</v>
      </c>
      <c r="B12278" s="4" t="s">
        <v>5</v>
      </c>
      <c r="C12278" s="4" t="s">
        <v>13</v>
      </c>
      <c r="D12278" s="4" t="s">
        <v>10</v>
      </c>
      <c r="E12278" s="4" t="s">
        <v>6</v>
      </c>
    </row>
    <row r="12279" spans="1:9">
      <c r="A12279" t="n">
        <v>92892</v>
      </c>
      <c r="B12279" s="48" t="n">
        <v>51</v>
      </c>
      <c r="C12279" s="7" t="n">
        <v>4</v>
      </c>
      <c r="D12279" s="7" t="n">
        <v>14</v>
      </c>
      <c r="E12279" s="7" t="s">
        <v>142</v>
      </c>
    </row>
    <row r="12280" spans="1:9">
      <c r="A12280" t="s">
        <v>4</v>
      </c>
      <c r="B12280" s="4" t="s">
        <v>5</v>
      </c>
      <c r="C12280" s="4" t="s">
        <v>10</v>
      </c>
    </row>
    <row r="12281" spans="1:9">
      <c r="A12281" t="n">
        <v>92905</v>
      </c>
      <c r="B12281" s="32" t="n">
        <v>16</v>
      </c>
      <c r="C12281" s="7" t="n">
        <v>0</v>
      </c>
    </row>
    <row r="12282" spans="1:9">
      <c r="A12282" t="s">
        <v>4</v>
      </c>
      <c r="B12282" s="4" t="s">
        <v>5</v>
      </c>
      <c r="C12282" s="4" t="s">
        <v>10</v>
      </c>
      <c r="D12282" s="4" t="s">
        <v>13</v>
      </c>
      <c r="E12282" s="4" t="s">
        <v>9</v>
      </c>
      <c r="F12282" s="4" t="s">
        <v>81</v>
      </c>
      <c r="G12282" s="4" t="s">
        <v>13</v>
      </c>
      <c r="H12282" s="4" t="s">
        <v>13</v>
      </c>
      <c r="I12282" s="4" t="s">
        <v>13</v>
      </c>
    </row>
    <row r="12283" spans="1:9">
      <c r="A12283" t="n">
        <v>92908</v>
      </c>
      <c r="B12283" s="49" t="n">
        <v>26</v>
      </c>
      <c r="C12283" s="7" t="n">
        <v>14</v>
      </c>
      <c r="D12283" s="7" t="n">
        <v>17</v>
      </c>
      <c r="E12283" s="7" t="n">
        <v>13326</v>
      </c>
      <c r="F12283" s="7" t="s">
        <v>730</v>
      </c>
      <c r="G12283" s="7" t="n">
        <v>8</v>
      </c>
      <c r="H12283" s="7" t="n">
        <v>2</v>
      </c>
      <c r="I12283" s="7" t="n">
        <v>0</v>
      </c>
    </row>
    <row r="12284" spans="1:9">
      <c r="A12284" t="s">
        <v>4</v>
      </c>
      <c r="B12284" s="4" t="s">
        <v>5</v>
      </c>
      <c r="C12284" s="4" t="s">
        <v>10</v>
      </c>
    </row>
    <row r="12285" spans="1:9">
      <c r="A12285" t="n">
        <v>92928</v>
      </c>
      <c r="B12285" s="32" t="n">
        <v>16</v>
      </c>
      <c r="C12285" s="7" t="n">
        <v>1</v>
      </c>
    </row>
    <row r="12286" spans="1:9">
      <c r="A12286" t="s">
        <v>4</v>
      </c>
      <c r="B12286" s="4" t="s">
        <v>5</v>
      </c>
      <c r="C12286" s="4" t="s">
        <v>13</v>
      </c>
      <c r="D12286" s="4" t="s">
        <v>10</v>
      </c>
    </row>
    <row r="12287" spans="1:9">
      <c r="A12287" t="n">
        <v>92931</v>
      </c>
      <c r="B12287" s="15" t="n">
        <v>50</v>
      </c>
      <c r="C12287" s="7" t="n">
        <v>52</v>
      </c>
      <c r="D12287" s="7" t="n">
        <v>13326</v>
      </c>
    </row>
    <row r="12288" spans="1:9">
      <c r="A12288" t="s">
        <v>4</v>
      </c>
      <c r="B12288" s="4" t="s">
        <v>5</v>
      </c>
      <c r="C12288" s="4" t="s">
        <v>10</v>
      </c>
    </row>
    <row r="12289" spans="1:9">
      <c r="A12289" t="n">
        <v>92935</v>
      </c>
      <c r="B12289" s="32" t="n">
        <v>16</v>
      </c>
      <c r="C12289" s="7" t="n">
        <v>500</v>
      </c>
    </row>
    <row r="12290" spans="1:9">
      <c r="A12290" t="s">
        <v>4</v>
      </c>
      <c r="B12290" s="4" t="s">
        <v>5</v>
      </c>
      <c r="C12290" s="4" t="s">
        <v>10</v>
      </c>
      <c r="D12290" s="4" t="s">
        <v>13</v>
      </c>
    </row>
    <row r="12291" spans="1:9">
      <c r="A12291" t="n">
        <v>92938</v>
      </c>
      <c r="B12291" s="51" t="n">
        <v>89</v>
      </c>
      <c r="C12291" s="7" t="n">
        <v>65533</v>
      </c>
      <c r="D12291" s="7" t="n">
        <v>0</v>
      </c>
    </row>
    <row r="12292" spans="1:9">
      <c r="A12292" t="s">
        <v>4</v>
      </c>
      <c r="B12292" s="4" t="s">
        <v>5</v>
      </c>
      <c r="C12292" s="4" t="s">
        <v>10</v>
      </c>
      <c r="D12292" s="4" t="s">
        <v>13</v>
      </c>
    </row>
    <row r="12293" spans="1:9">
      <c r="A12293" t="n">
        <v>92942</v>
      </c>
      <c r="B12293" s="51" t="n">
        <v>89</v>
      </c>
      <c r="C12293" s="7" t="n">
        <v>65533</v>
      </c>
      <c r="D12293" s="7" t="n">
        <v>1</v>
      </c>
    </row>
    <row r="12294" spans="1:9">
      <c r="A12294" t="s">
        <v>4</v>
      </c>
      <c r="B12294" s="4" t="s">
        <v>5</v>
      </c>
      <c r="C12294" s="4" t="s">
        <v>13</v>
      </c>
      <c r="D12294" s="4" t="s">
        <v>13</v>
      </c>
    </row>
    <row r="12295" spans="1:9">
      <c r="A12295" t="n">
        <v>92946</v>
      </c>
      <c r="B12295" s="13" t="n">
        <v>49</v>
      </c>
      <c r="C12295" s="7" t="n">
        <v>2</v>
      </c>
      <c r="D12295" s="7" t="n">
        <v>0</v>
      </c>
    </row>
    <row r="12296" spans="1:9">
      <c r="A12296" t="s">
        <v>4</v>
      </c>
      <c r="B12296" s="4" t="s">
        <v>5</v>
      </c>
      <c r="C12296" s="4" t="s">
        <v>13</v>
      </c>
      <c r="D12296" s="4" t="s">
        <v>10</v>
      </c>
      <c r="E12296" s="4" t="s">
        <v>9</v>
      </c>
      <c r="F12296" s="4" t="s">
        <v>10</v>
      </c>
      <c r="G12296" s="4" t="s">
        <v>9</v>
      </c>
      <c r="H12296" s="4" t="s">
        <v>13</v>
      </c>
    </row>
    <row r="12297" spans="1:9">
      <c r="A12297" t="n">
        <v>92949</v>
      </c>
      <c r="B12297" s="13" t="n">
        <v>49</v>
      </c>
      <c r="C12297" s="7" t="n">
        <v>0</v>
      </c>
      <c r="D12297" s="7" t="n">
        <v>621</v>
      </c>
      <c r="E12297" s="7" t="n">
        <v>1065353216</v>
      </c>
      <c r="F12297" s="7" t="n">
        <v>0</v>
      </c>
      <c r="G12297" s="7" t="n">
        <v>0</v>
      </c>
      <c r="H12297" s="7" t="n">
        <v>0</v>
      </c>
    </row>
    <row r="12298" spans="1:9">
      <c r="A12298" t="s">
        <v>4</v>
      </c>
      <c r="B12298" s="4" t="s">
        <v>5</v>
      </c>
      <c r="C12298" s="4" t="s">
        <v>13</v>
      </c>
      <c r="D12298" s="4" t="s">
        <v>10</v>
      </c>
    </row>
    <row r="12299" spans="1:9">
      <c r="A12299" t="n">
        <v>92964</v>
      </c>
      <c r="B12299" s="39" t="n">
        <v>45</v>
      </c>
      <c r="C12299" s="7" t="n">
        <v>7</v>
      </c>
      <c r="D12299" s="7" t="n">
        <v>255</v>
      </c>
    </row>
    <row r="12300" spans="1:9">
      <c r="A12300" t="s">
        <v>4</v>
      </c>
      <c r="B12300" s="4" t="s">
        <v>5</v>
      </c>
      <c r="C12300" s="4" t="s">
        <v>13</v>
      </c>
      <c r="D12300" s="4" t="s">
        <v>10</v>
      </c>
      <c r="E12300" s="4" t="s">
        <v>24</v>
      </c>
    </row>
    <row r="12301" spans="1:9">
      <c r="A12301" t="n">
        <v>92968</v>
      </c>
      <c r="B12301" s="22" t="n">
        <v>58</v>
      </c>
      <c r="C12301" s="7" t="n">
        <v>101</v>
      </c>
      <c r="D12301" s="7" t="n">
        <v>300</v>
      </c>
      <c r="E12301" s="7" t="n">
        <v>1</v>
      </c>
    </row>
    <row r="12302" spans="1:9">
      <c r="A12302" t="s">
        <v>4</v>
      </c>
      <c r="B12302" s="4" t="s">
        <v>5</v>
      </c>
      <c r="C12302" s="4" t="s">
        <v>13</v>
      </c>
      <c r="D12302" s="4" t="s">
        <v>10</v>
      </c>
    </row>
    <row r="12303" spans="1:9">
      <c r="A12303" t="n">
        <v>92976</v>
      </c>
      <c r="B12303" s="22" t="n">
        <v>58</v>
      </c>
      <c r="C12303" s="7" t="n">
        <v>254</v>
      </c>
      <c r="D12303" s="7" t="n">
        <v>0</v>
      </c>
    </row>
    <row r="12304" spans="1:9">
      <c r="A12304" t="s">
        <v>4</v>
      </c>
      <c r="B12304" s="4" t="s">
        <v>5</v>
      </c>
      <c r="C12304" s="4" t="s">
        <v>13</v>
      </c>
      <c r="D12304" s="4" t="s">
        <v>13</v>
      </c>
      <c r="E12304" s="4" t="s">
        <v>24</v>
      </c>
      <c r="F12304" s="4" t="s">
        <v>24</v>
      </c>
      <c r="G12304" s="4" t="s">
        <v>24</v>
      </c>
      <c r="H12304" s="4" t="s">
        <v>10</v>
      </c>
    </row>
    <row r="12305" spans="1:8">
      <c r="A12305" t="n">
        <v>92980</v>
      </c>
      <c r="B12305" s="39" t="n">
        <v>45</v>
      </c>
      <c r="C12305" s="7" t="n">
        <v>2</v>
      </c>
      <c r="D12305" s="7" t="n">
        <v>3</v>
      </c>
      <c r="E12305" s="7" t="n">
        <v>3.17000007629395</v>
      </c>
      <c r="F12305" s="7" t="n">
        <v>-4.07999992370605</v>
      </c>
      <c r="G12305" s="7" t="n">
        <v>144.619995117188</v>
      </c>
      <c r="H12305" s="7" t="n">
        <v>0</v>
      </c>
    </row>
    <row r="12306" spans="1:8">
      <c r="A12306" t="s">
        <v>4</v>
      </c>
      <c r="B12306" s="4" t="s">
        <v>5</v>
      </c>
      <c r="C12306" s="4" t="s">
        <v>13</v>
      </c>
      <c r="D12306" s="4" t="s">
        <v>13</v>
      </c>
      <c r="E12306" s="4" t="s">
        <v>24</v>
      </c>
      <c r="F12306" s="4" t="s">
        <v>24</v>
      </c>
      <c r="G12306" s="4" t="s">
        <v>24</v>
      </c>
      <c r="H12306" s="4" t="s">
        <v>10</v>
      </c>
      <c r="I12306" s="4" t="s">
        <v>13</v>
      </c>
    </row>
    <row r="12307" spans="1:8">
      <c r="A12307" t="n">
        <v>92997</v>
      </c>
      <c r="B12307" s="39" t="n">
        <v>45</v>
      </c>
      <c r="C12307" s="7" t="n">
        <v>4</v>
      </c>
      <c r="D12307" s="7" t="n">
        <v>3</v>
      </c>
      <c r="E12307" s="7" t="n">
        <v>2.78999996185303</v>
      </c>
      <c r="F12307" s="7" t="n">
        <v>167.710006713867</v>
      </c>
      <c r="G12307" s="7" t="n">
        <v>14</v>
      </c>
      <c r="H12307" s="7" t="n">
        <v>0</v>
      </c>
      <c r="I12307" s="7" t="n">
        <v>0</v>
      </c>
    </row>
    <row r="12308" spans="1:8">
      <c r="A12308" t="s">
        <v>4</v>
      </c>
      <c r="B12308" s="4" t="s">
        <v>5</v>
      </c>
      <c r="C12308" s="4" t="s">
        <v>13</v>
      </c>
      <c r="D12308" s="4" t="s">
        <v>13</v>
      </c>
      <c r="E12308" s="4" t="s">
        <v>24</v>
      </c>
      <c r="F12308" s="4" t="s">
        <v>10</v>
      </c>
    </row>
    <row r="12309" spans="1:8">
      <c r="A12309" t="n">
        <v>93015</v>
      </c>
      <c r="B12309" s="39" t="n">
        <v>45</v>
      </c>
      <c r="C12309" s="7" t="n">
        <v>5</v>
      </c>
      <c r="D12309" s="7" t="n">
        <v>3</v>
      </c>
      <c r="E12309" s="7" t="n">
        <v>1.5</v>
      </c>
      <c r="F12309" s="7" t="n">
        <v>0</v>
      </c>
    </row>
    <row r="12310" spans="1:8">
      <c r="A12310" t="s">
        <v>4</v>
      </c>
      <c r="B12310" s="4" t="s">
        <v>5</v>
      </c>
      <c r="C12310" s="4" t="s">
        <v>13</v>
      </c>
      <c r="D12310" s="4" t="s">
        <v>13</v>
      </c>
      <c r="E12310" s="4" t="s">
        <v>24</v>
      </c>
      <c r="F12310" s="4" t="s">
        <v>10</v>
      </c>
    </row>
    <row r="12311" spans="1:8">
      <c r="A12311" t="n">
        <v>93024</v>
      </c>
      <c r="B12311" s="39" t="n">
        <v>45</v>
      </c>
      <c r="C12311" s="7" t="n">
        <v>11</v>
      </c>
      <c r="D12311" s="7" t="n">
        <v>3</v>
      </c>
      <c r="E12311" s="7" t="n">
        <v>40</v>
      </c>
      <c r="F12311" s="7" t="n">
        <v>0</v>
      </c>
    </row>
    <row r="12312" spans="1:8">
      <c r="A12312" t="s">
        <v>4</v>
      </c>
      <c r="B12312" s="4" t="s">
        <v>5</v>
      </c>
      <c r="C12312" s="4" t="s">
        <v>13</v>
      </c>
      <c r="D12312" s="4" t="s">
        <v>13</v>
      </c>
      <c r="E12312" s="4" t="s">
        <v>24</v>
      </c>
      <c r="F12312" s="4" t="s">
        <v>24</v>
      </c>
      <c r="G12312" s="4" t="s">
        <v>24</v>
      </c>
      <c r="H12312" s="4" t="s">
        <v>10</v>
      </c>
      <c r="I12312" s="4" t="s">
        <v>13</v>
      </c>
    </row>
    <row r="12313" spans="1:8">
      <c r="A12313" t="n">
        <v>93033</v>
      </c>
      <c r="B12313" s="39" t="n">
        <v>45</v>
      </c>
      <c r="C12313" s="7" t="n">
        <v>4</v>
      </c>
      <c r="D12313" s="7" t="n">
        <v>3</v>
      </c>
      <c r="E12313" s="7" t="n">
        <v>356.929992675781</v>
      </c>
      <c r="F12313" s="7" t="n">
        <v>122.589996337891</v>
      </c>
      <c r="G12313" s="7" t="n">
        <v>14</v>
      </c>
      <c r="H12313" s="7" t="n">
        <v>1000</v>
      </c>
      <c r="I12313" s="7" t="n">
        <v>1</v>
      </c>
    </row>
    <row r="12314" spans="1:8">
      <c r="A12314" t="s">
        <v>4</v>
      </c>
      <c r="B12314" s="4" t="s">
        <v>5</v>
      </c>
      <c r="C12314" s="4" t="s">
        <v>13</v>
      </c>
      <c r="D12314" s="4" t="s">
        <v>10</v>
      </c>
    </row>
    <row r="12315" spans="1:8">
      <c r="A12315" t="n">
        <v>93051</v>
      </c>
      <c r="B12315" s="22" t="n">
        <v>58</v>
      </c>
      <c r="C12315" s="7" t="n">
        <v>255</v>
      </c>
      <c r="D12315" s="7" t="n">
        <v>0</v>
      </c>
    </row>
    <row r="12316" spans="1:8">
      <c r="A12316" t="s">
        <v>4</v>
      </c>
      <c r="B12316" s="4" t="s">
        <v>5</v>
      </c>
      <c r="C12316" s="4" t="s">
        <v>13</v>
      </c>
      <c r="D12316" s="4" t="s">
        <v>10</v>
      </c>
      <c r="E12316" s="4" t="s">
        <v>10</v>
      </c>
      <c r="F12316" s="4" t="s">
        <v>13</v>
      </c>
    </row>
    <row r="12317" spans="1:8">
      <c r="A12317" t="n">
        <v>93055</v>
      </c>
      <c r="B12317" s="56" t="n">
        <v>25</v>
      </c>
      <c r="C12317" s="7" t="n">
        <v>1</v>
      </c>
      <c r="D12317" s="7" t="n">
        <v>65535</v>
      </c>
      <c r="E12317" s="7" t="n">
        <v>50</v>
      </c>
      <c r="F12317" s="7" t="n">
        <v>5</v>
      </c>
    </row>
    <row r="12318" spans="1:8">
      <c r="A12318" t="s">
        <v>4</v>
      </c>
      <c r="B12318" s="4" t="s">
        <v>5</v>
      </c>
      <c r="C12318" s="4" t="s">
        <v>13</v>
      </c>
      <c r="D12318" s="4" t="s">
        <v>10</v>
      </c>
      <c r="E12318" s="4" t="s">
        <v>6</v>
      </c>
    </row>
    <row r="12319" spans="1:8">
      <c r="A12319" t="n">
        <v>93062</v>
      </c>
      <c r="B12319" s="48" t="n">
        <v>51</v>
      </c>
      <c r="C12319" s="7" t="n">
        <v>4</v>
      </c>
      <c r="D12319" s="7" t="n">
        <v>14</v>
      </c>
      <c r="E12319" s="7" t="s">
        <v>142</v>
      </c>
    </row>
    <row r="12320" spans="1:8">
      <c r="A12320" t="s">
        <v>4</v>
      </c>
      <c r="B12320" s="4" t="s">
        <v>5</v>
      </c>
      <c r="C12320" s="4" t="s">
        <v>10</v>
      </c>
    </row>
    <row r="12321" spans="1:9">
      <c r="A12321" t="n">
        <v>93075</v>
      </c>
      <c r="B12321" s="32" t="n">
        <v>16</v>
      </c>
      <c r="C12321" s="7" t="n">
        <v>0</v>
      </c>
    </row>
    <row r="12322" spans="1:9">
      <c r="A12322" t="s">
        <v>4</v>
      </c>
      <c r="B12322" s="4" t="s">
        <v>5</v>
      </c>
      <c r="C12322" s="4" t="s">
        <v>10</v>
      </c>
      <c r="D12322" s="4" t="s">
        <v>13</v>
      </c>
      <c r="E12322" s="4" t="s">
        <v>9</v>
      </c>
      <c r="F12322" s="4" t="s">
        <v>81</v>
      </c>
      <c r="G12322" s="4" t="s">
        <v>13</v>
      </c>
      <c r="H12322" s="4" t="s">
        <v>13</v>
      </c>
      <c r="I12322" s="4" t="s">
        <v>13</v>
      </c>
    </row>
    <row r="12323" spans="1:9">
      <c r="A12323" t="n">
        <v>93078</v>
      </c>
      <c r="B12323" s="49" t="n">
        <v>26</v>
      </c>
      <c r="C12323" s="7" t="n">
        <v>14</v>
      </c>
      <c r="D12323" s="7" t="n">
        <v>17</v>
      </c>
      <c r="E12323" s="7" t="n">
        <v>13327</v>
      </c>
      <c r="F12323" s="7" t="s">
        <v>734</v>
      </c>
      <c r="G12323" s="7" t="n">
        <v>8</v>
      </c>
      <c r="H12323" s="7" t="n">
        <v>2</v>
      </c>
      <c r="I12323" s="7" t="n">
        <v>0</v>
      </c>
    </row>
    <row r="12324" spans="1:9">
      <c r="A12324" t="s">
        <v>4</v>
      </c>
      <c r="B12324" s="4" t="s">
        <v>5</v>
      </c>
      <c r="C12324" s="4" t="s">
        <v>10</v>
      </c>
    </row>
    <row r="12325" spans="1:9">
      <c r="A12325" t="n">
        <v>93107</v>
      </c>
      <c r="B12325" s="32" t="n">
        <v>16</v>
      </c>
      <c r="C12325" s="7" t="n">
        <v>1</v>
      </c>
    </row>
    <row r="12326" spans="1:9">
      <c r="A12326" t="s">
        <v>4</v>
      </c>
      <c r="B12326" s="4" t="s">
        <v>5</v>
      </c>
      <c r="C12326" s="4" t="s">
        <v>13</v>
      </c>
      <c r="D12326" s="4" t="s">
        <v>10</v>
      </c>
    </row>
    <row r="12327" spans="1:9">
      <c r="A12327" t="n">
        <v>93110</v>
      </c>
      <c r="B12327" s="15" t="n">
        <v>50</v>
      </c>
      <c r="C12327" s="7" t="n">
        <v>52</v>
      </c>
      <c r="D12327" s="7" t="n">
        <v>13327</v>
      </c>
    </row>
    <row r="12328" spans="1:9">
      <c r="A12328" t="s">
        <v>4</v>
      </c>
      <c r="B12328" s="4" t="s">
        <v>5</v>
      </c>
      <c r="C12328" s="4" t="s">
        <v>10</v>
      </c>
    </row>
    <row r="12329" spans="1:9">
      <c r="A12329" t="n">
        <v>93114</v>
      </c>
      <c r="B12329" s="32" t="n">
        <v>16</v>
      </c>
      <c r="C12329" s="7" t="n">
        <v>500</v>
      </c>
    </row>
    <row r="12330" spans="1:9">
      <c r="A12330" t="s">
        <v>4</v>
      </c>
      <c r="B12330" s="4" t="s">
        <v>5</v>
      </c>
      <c r="C12330" s="4" t="s">
        <v>10</v>
      </c>
      <c r="D12330" s="4" t="s">
        <v>13</v>
      </c>
    </row>
    <row r="12331" spans="1:9">
      <c r="A12331" t="n">
        <v>93117</v>
      </c>
      <c r="B12331" s="51" t="n">
        <v>89</v>
      </c>
      <c r="C12331" s="7" t="n">
        <v>65533</v>
      </c>
      <c r="D12331" s="7" t="n">
        <v>0</v>
      </c>
    </row>
    <row r="12332" spans="1:9">
      <c r="A12332" t="s">
        <v>4</v>
      </c>
      <c r="B12332" s="4" t="s">
        <v>5</v>
      </c>
      <c r="C12332" s="4" t="s">
        <v>10</v>
      </c>
      <c r="D12332" s="4" t="s">
        <v>13</v>
      </c>
    </row>
    <row r="12333" spans="1:9">
      <c r="A12333" t="n">
        <v>93121</v>
      </c>
      <c r="B12333" s="51" t="n">
        <v>89</v>
      </c>
      <c r="C12333" s="7" t="n">
        <v>65533</v>
      </c>
      <c r="D12333" s="7" t="n">
        <v>1</v>
      </c>
    </row>
    <row r="12334" spans="1:9">
      <c r="A12334" t="s">
        <v>4</v>
      </c>
      <c r="B12334" s="4" t="s">
        <v>5</v>
      </c>
      <c r="C12334" s="4" t="s">
        <v>13</v>
      </c>
      <c r="D12334" s="4" t="s">
        <v>10</v>
      </c>
    </row>
    <row r="12335" spans="1:9">
      <c r="A12335" t="n">
        <v>93125</v>
      </c>
      <c r="B12335" s="39" t="n">
        <v>45</v>
      </c>
      <c r="C12335" s="7" t="n">
        <v>7</v>
      </c>
      <c r="D12335" s="7" t="n">
        <v>255</v>
      </c>
    </row>
    <row r="12336" spans="1:9">
      <c r="A12336" t="s">
        <v>4</v>
      </c>
      <c r="B12336" s="4" t="s">
        <v>5</v>
      </c>
      <c r="C12336" s="4" t="s">
        <v>13</v>
      </c>
      <c r="D12336" s="4" t="s">
        <v>10</v>
      </c>
      <c r="E12336" s="4" t="s">
        <v>24</v>
      </c>
    </row>
    <row r="12337" spans="1:9">
      <c r="A12337" t="n">
        <v>93129</v>
      </c>
      <c r="B12337" s="22" t="n">
        <v>58</v>
      </c>
      <c r="C12337" s="7" t="n">
        <v>101</v>
      </c>
      <c r="D12337" s="7" t="n">
        <v>300</v>
      </c>
      <c r="E12337" s="7" t="n">
        <v>1</v>
      </c>
    </row>
    <row r="12338" spans="1:9">
      <c r="A12338" t="s">
        <v>4</v>
      </c>
      <c r="B12338" s="4" t="s">
        <v>5</v>
      </c>
      <c r="C12338" s="4" t="s">
        <v>13</v>
      </c>
      <c r="D12338" s="4" t="s">
        <v>10</v>
      </c>
    </row>
    <row r="12339" spans="1:9">
      <c r="A12339" t="n">
        <v>93137</v>
      </c>
      <c r="B12339" s="22" t="n">
        <v>58</v>
      </c>
      <c r="C12339" s="7" t="n">
        <v>254</v>
      </c>
      <c r="D12339" s="7" t="n">
        <v>0</v>
      </c>
    </row>
    <row r="12340" spans="1:9">
      <c r="A12340" t="s">
        <v>4</v>
      </c>
      <c r="B12340" s="4" t="s">
        <v>5</v>
      </c>
      <c r="C12340" s="4" t="s">
        <v>13</v>
      </c>
      <c r="D12340" s="4" t="s">
        <v>13</v>
      </c>
      <c r="E12340" s="4" t="s">
        <v>24</v>
      </c>
      <c r="F12340" s="4" t="s">
        <v>24</v>
      </c>
      <c r="G12340" s="4" t="s">
        <v>24</v>
      </c>
      <c r="H12340" s="4" t="s">
        <v>10</v>
      </c>
    </row>
    <row r="12341" spans="1:9">
      <c r="A12341" t="n">
        <v>93141</v>
      </c>
      <c r="B12341" s="39" t="n">
        <v>45</v>
      </c>
      <c r="C12341" s="7" t="n">
        <v>2</v>
      </c>
      <c r="D12341" s="7" t="n">
        <v>3</v>
      </c>
      <c r="E12341" s="7" t="n">
        <v>1.13999998569489</v>
      </c>
      <c r="F12341" s="7" t="n">
        <v>-4.15000009536743</v>
      </c>
      <c r="G12341" s="7" t="n">
        <v>146.630004882813</v>
      </c>
      <c r="H12341" s="7" t="n">
        <v>0</v>
      </c>
    </row>
    <row r="12342" spans="1:9">
      <c r="A12342" t="s">
        <v>4</v>
      </c>
      <c r="B12342" s="4" t="s">
        <v>5</v>
      </c>
      <c r="C12342" s="4" t="s">
        <v>13</v>
      </c>
      <c r="D12342" s="4" t="s">
        <v>13</v>
      </c>
      <c r="E12342" s="4" t="s">
        <v>24</v>
      </c>
      <c r="F12342" s="4" t="s">
        <v>24</v>
      </c>
      <c r="G12342" s="4" t="s">
        <v>24</v>
      </c>
      <c r="H12342" s="4" t="s">
        <v>10</v>
      </c>
      <c r="I12342" s="4" t="s">
        <v>13</v>
      </c>
    </row>
    <row r="12343" spans="1:9">
      <c r="A12343" t="n">
        <v>93158</v>
      </c>
      <c r="B12343" s="39" t="n">
        <v>45</v>
      </c>
      <c r="C12343" s="7" t="n">
        <v>4</v>
      </c>
      <c r="D12343" s="7" t="n">
        <v>3</v>
      </c>
      <c r="E12343" s="7" t="n">
        <v>356.399993896484</v>
      </c>
      <c r="F12343" s="7" t="n">
        <v>0.850000023841858</v>
      </c>
      <c r="G12343" s="7" t="n">
        <v>0</v>
      </c>
      <c r="H12343" s="7" t="n">
        <v>0</v>
      </c>
      <c r="I12343" s="7" t="n">
        <v>0</v>
      </c>
    </row>
    <row r="12344" spans="1:9">
      <c r="A12344" t="s">
        <v>4</v>
      </c>
      <c r="B12344" s="4" t="s">
        <v>5</v>
      </c>
      <c r="C12344" s="4" t="s">
        <v>13</v>
      </c>
      <c r="D12344" s="4" t="s">
        <v>13</v>
      </c>
      <c r="E12344" s="4" t="s">
        <v>24</v>
      </c>
      <c r="F12344" s="4" t="s">
        <v>10</v>
      </c>
    </row>
    <row r="12345" spans="1:9">
      <c r="A12345" t="n">
        <v>93176</v>
      </c>
      <c r="B12345" s="39" t="n">
        <v>45</v>
      </c>
      <c r="C12345" s="7" t="n">
        <v>5</v>
      </c>
      <c r="D12345" s="7" t="n">
        <v>3</v>
      </c>
      <c r="E12345" s="7" t="n">
        <v>2.20000004768372</v>
      </c>
      <c r="F12345" s="7" t="n">
        <v>0</v>
      </c>
    </row>
    <row r="12346" spans="1:9">
      <c r="A12346" t="s">
        <v>4</v>
      </c>
      <c r="B12346" s="4" t="s">
        <v>5</v>
      </c>
      <c r="C12346" s="4" t="s">
        <v>13</v>
      </c>
      <c r="D12346" s="4" t="s">
        <v>13</v>
      </c>
      <c r="E12346" s="4" t="s">
        <v>24</v>
      </c>
      <c r="F12346" s="4" t="s">
        <v>10</v>
      </c>
    </row>
    <row r="12347" spans="1:9">
      <c r="A12347" t="n">
        <v>93185</v>
      </c>
      <c r="B12347" s="39" t="n">
        <v>45</v>
      </c>
      <c r="C12347" s="7" t="n">
        <v>11</v>
      </c>
      <c r="D12347" s="7" t="n">
        <v>3</v>
      </c>
      <c r="E12347" s="7" t="n">
        <v>40</v>
      </c>
      <c r="F12347" s="7" t="n">
        <v>0</v>
      </c>
    </row>
    <row r="12348" spans="1:9">
      <c r="A12348" t="s">
        <v>4</v>
      </c>
      <c r="B12348" s="4" t="s">
        <v>5</v>
      </c>
      <c r="C12348" s="4" t="s">
        <v>10</v>
      </c>
      <c r="D12348" s="4" t="s">
        <v>24</v>
      </c>
    </row>
    <row r="12349" spans="1:9">
      <c r="A12349" t="n">
        <v>93194</v>
      </c>
      <c r="B12349" s="47" t="n">
        <v>142</v>
      </c>
      <c r="C12349" s="7" t="n">
        <v>1</v>
      </c>
      <c r="D12349" s="7" t="n">
        <v>80</v>
      </c>
    </row>
    <row r="12350" spans="1:9">
      <c r="A12350" t="s">
        <v>4</v>
      </c>
      <c r="B12350" s="4" t="s">
        <v>5</v>
      </c>
      <c r="C12350" s="4" t="s">
        <v>10</v>
      </c>
      <c r="D12350" s="4" t="s">
        <v>13</v>
      </c>
      <c r="E12350" s="4" t="s">
        <v>13</v>
      </c>
      <c r="F12350" s="4" t="s">
        <v>6</v>
      </c>
    </row>
    <row r="12351" spans="1:9">
      <c r="A12351" t="n">
        <v>93201</v>
      </c>
      <c r="B12351" s="27" t="n">
        <v>47</v>
      </c>
      <c r="C12351" s="7" t="n">
        <v>14</v>
      </c>
      <c r="D12351" s="7" t="n">
        <v>0</v>
      </c>
      <c r="E12351" s="7" t="n">
        <v>0</v>
      </c>
      <c r="F12351" s="7" t="s">
        <v>215</v>
      </c>
    </row>
    <row r="12352" spans="1:9">
      <c r="A12352" t="s">
        <v>4</v>
      </c>
      <c r="B12352" s="4" t="s">
        <v>5</v>
      </c>
      <c r="C12352" s="4" t="s">
        <v>10</v>
      </c>
    </row>
    <row r="12353" spans="1:9">
      <c r="A12353" t="n">
        <v>93225</v>
      </c>
      <c r="B12353" s="32" t="n">
        <v>16</v>
      </c>
      <c r="C12353" s="7" t="n">
        <v>500</v>
      </c>
    </row>
    <row r="12354" spans="1:9">
      <c r="A12354" t="s">
        <v>4</v>
      </c>
      <c r="B12354" s="4" t="s">
        <v>5</v>
      </c>
      <c r="C12354" s="4" t="s">
        <v>13</v>
      </c>
      <c r="D12354" s="4" t="s">
        <v>10</v>
      </c>
      <c r="E12354" s="4" t="s">
        <v>10</v>
      </c>
      <c r="F12354" s="4" t="s">
        <v>13</v>
      </c>
    </row>
    <row r="12355" spans="1:9">
      <c r="A12355" t="n">
        <v>93228</v>
      </c>
      <c r="B12355" s="56" t="n">
        <v>25</v>
      </c>
      <c r="C12355" s="7" t="n">
        <v>1</v>
      </c>
      <c r="D12355" s="7" t="n">
        <v>65535</v>
      </c>
      <c r="E12355" s="7" t="n">
        <v>50</v>
      </c>
      <c r="F12355" s="7" t="n">
        <v>5</v>
      </c>
    </row>
    <row r="12356" spans="1:9">
      <c r="A12356" t="s">
        <v>4</v>
      </c>
      <c r="B12356" s="4" t="s">
        <v>5</v>
      </c>
      <c r="C12356" s="4" t="s">
        <v>13</v>
      </c>
      <c r="D12356" s="4" t="s">
        <v>24</v>
      </c>
      <c r="E12356" s="4" t="s">
        <v>24</v>
      </c>
      <c r="F12356" s="4" t="s">
        <v>24</v>
      </c>
    </row>
    <row r="12357" spans="1:9">
      <c r="A12357" t="n">
        <v>93235</v>
      </c>
      <c r="B12357" s="39" t="n">
        <v>45</v>
      </c>
      <c r="C12357" s="7" t="n">
        <v>9</v>
      </c>
      <c r="D12357" s="7" t="n">
        <v>0.0199999995529652</v>
      </c>
      <c r="E12357" s="7" t="n">
        <v>0.0199999995529652</v>
      </c>
      <c r="F12357" s="7" t="n">
        <v>0.5</v>
      </c>
    </row>
    <row r="12358" spans="1:9">
      <c r="A12358" t="s">
        <v>4</v>
      </c>
      <c r="B12358" s="4" t="s">
        <v>5</v>
      </c>
      <c r="C12358" s="4" t="s">
        <v>13</v>
      </c>
      <c r="D12358" s="4" t="s">
        <v>10</v>
      </c>
      <c r="E12358" s="4" t="s">
        <v>6</v>
      </c>
    </row>
    <row r="12359" spans="1:9">
      <c r="A12359" t="n">
        <v>93249</v>
      </c>
      <c r="B12359" s="48" t="n">
        <v>51</v>
      </c>
      <c r="C12359" s="7" t="n">
        <v>4</v>
      </c>
      <c r="D12359" s="7" t="n">
        <v>14</v>
      </c>
      <c r="E12359" s="7" t="s">
        <v>142</v>
      </c>
    </row>
    <row r="12360" spans="1:9">
      <c r="A12360" t="s">
        <v>4</v>
      </c>
      <c r="B12360" s="4" t="s">
        <v>5</v>
      </c>
      <c r="C12360" s="4" t="s">
        <v>10</v>
      </c>
    </row>
    <row r="12361" spans="1:9">
      <c r="A12361" t="n">
        <v>93262</v>
      </c>
      <c r="B12361" s="32" t="n">
        <v>16</v>
      </c>
      <c r="C12361" s="7" t="n">
        <v>0</v>
      </c>
    </row>
    <row r="12362" spans="1:9">
      <c r="A12362" t="s">
        <v>4</v>
      </c>
      <c r="B12362" s="4" t="s">
        <v>5</v>
      </c>
      <c r="C12362" s="4" t="s">
        <v>10</v>
      </c>
      <c r="D12362" s="4" t="s">
        <v>13</v>
      </c>
      <c r="E12362" s="4" t="s">
        <v>9</v>
      </c>
      <c r="F12362" s="4" t="s">
        <v>81</v>
      </c>
      <c r="G12362" s="4" t="s">
        <v>13</v>
      </c>
      <c r="H12362" s="4" t="s">
        <v>13</v>
      </c>
      <c r="I12362" s="4" t="s">
        <v>13</v>
      </c>
    </row>
    <row r="12363" spans="1:9">
      <c r="A12363" t="n">
        <v>93265</v>
      </c>
      <c r="B12363" s="49" t="n">
        <v>26</v>
      </c>
      <c r="C12363" s="7" t="n">
        <v>14</v>
      </c>
      <c r="D12363" s="7" t="n">
        <v>17</v>
      </c>
      <c r="E12363" s="7" t="n">
        <v>13328</v>
      </c>
      <c r="F12363" s="7" t="s">
        <v>735</v>
      </c>
      <c r="G12363" s="7" t="n">
        <v>8</v>
      </c>
      <c r="H12363" s="7" t="n">
        <v>2</v>
      </c>
      <c r="I12363" s="7" t="n">
        <v>0</v>
      </c>
    </row>
    <row r="12364" spans="1:9">
      <c r="A12364" t="s">
        <v>4</v>
      </c>
      <c r="B12364" s="4" t="s">
        <v>5</v>
      </c>
      <c r="C12364" s="4" t="s">
        <v>13</v>
      </c>
      <c r="D12364" s="4" t="s">
        <v>10</v>
      </c>
      <c r="E12364" s="4" t="s">
        <v>24</v>
      </c>
      <c r="F12364" s="4" t="s">
        <v>10</v>
      </c>
      <c r="G12364" s="4" t="s">
        <v>9</v>
      </c>
      <c r="H12364" s="4" t="s">
        <v>9</v>
      </c>
      <c r="I12364" s="4" t="s">
        <v>10</v>
      </c>
      <c r="J12364" s="4" t="s">
        <v>10</v>
      </c>
      <c r="K12364" s="4" t="s">
        <v>9</v>
      </c>
      <c r="L12364" s="4" t="s">
        <v>9</v>
      </c>
      <c r="M12364" s="4" t="s">
        <v>9</v>
      </c>
      <c r="N12364" s="4" t="s">
        <v>9</v>
      </c>
      <c r="O12364" s="4" t="s">
        <v>6</v>
      </c>
    </row>
    <row r="12365" spans="1:9">
      <c r="A12365" t="n">
        <v>93296</v>
      </c>
      <c r="B12365" s="15" t="n">
        <v>50</v>
      </c>
      <c r="C12365" s="7" t="n">
        <v>0</v>
      </c>
      <c r="D12365" s="7" t="n">
        <v>5325</v>
      </c>
      <c r="E12365" s="7" t="n">
        <v>0.800000011920929</v>
      </c>
      <c r="F12365" s="7" t="n">
        <v>0</v>
      </c>
      <c r="G12365" s="7" t="n">
        <v>0</v>
      </c>
      <c r="H12365" s="7" t="n">
        <v>0</v>
      </c>
      <c r="I12365" s="7" t="n">
        <v>0</v>
      </c>
      <c r="J12365" s="7" t="n">
        <v>65533</v>
      </c>
      <c r="K12365" s="7" t="n">
        <v>0</v>
      </c>
      <c r="L12365" s="7" t="n">
        <v>0</v>
      </c>
      <c r="M12365" s="7" t="n">
        <v>0</v>
      </c>
      <c r="N12365" s="7" t="n">
        <v>0</v>
      </c>
      <c r="O12365" s="7" t="s">
        <v>12</v>
      </c>
    </row>
    <row r="12366" spans="1:9">
      <c r="A12366" t="s">
        <v>4</v>
      </c>
      <c r="B12366" s="4" t="s">
        <v>5</v>
      </c>
      <c r="C12366" s="4" t="s">
        <v>10</v>
      </c>
    </row>
    <row r="12367" spans="1:9">
      <c r="A12367" t="n">
        <v>93335</v>
      </c>
      <c r="B12367" s="32" t="n">
        <v>16</v>
      </c>
      <c r="C12367" s="7" t="n">
        <v>1</v>
      </c>
    </row>
    <row r="12368" spans="1:9">
      <c r="A12368" t="s">
        <v>4</v>
      </c>
      <c r="B12368" s="4" t="s">
        <v>5</v>
      </c>
      <c r="C12368" s="4" t="s">
        <v>13</v>
      </c>
      <c r="D12368" s="4" t="s">
        <v>10</v>
      </c>
    </row>
    <row r="12369" spans="1:15">
      <c r="A12369" t="n">
        <v>93338</v>
      </c>
      <c r="B12369" s="15" t="n">
        <v>50</v>
      </c>
      <c r="C12369" s="7" t="n">
        <v>52</v>
      </c>
      <c r="D12369" s="7" t="n">
        <v>13328</v>
      </c>
    </row>
    <row r="12370" spans="1:15">
      <c r="A12370" t="s">
        <v>4</v>
      </c>
      <c r="B12370" s="4" t="s">
        <v>5</v>
      </c>
      <c r="C12370" s="4" t="s">
        <v>13</v>
      </c>
      <c r="D12370" s="4" t="s">
        <v>10</v>
      </c>
      <c r="E12370" s="4" t="s">
        <v>10</v>
      </c>
      <c r="F12370" s="4" t="s">
        <v>13</v>
      </c>
    </row>
    <row r="12371" spans="1:15">
      <c r="A12371" t="n">
        <v>93342</v>
      </c>
      <c r="B12371" s="56" t="n">
        <v>25</v>
      </c>
      <c r="C12371" s="7" t="n">
        <v>1</v>
      </c>
      <c r="D12371" s="7" t="n">
        <v>65535</v>
      </c>
      <c r="E12371" s="7" t="n">
        <v>65535</v>
      </c>
      <c r="F12371" s="7" t="n">
        <v>0</v>
      </c>
    </row>
    <row r="12372" spans="1:15">
      <c r="A12372" t="s">
        <v>4</v>
      </c>
      <c r="B12372" s="4" t="s">
        <v>5</v>
      </c>
      <c r="C12372" s="4" t="s">
        <v>13</v>
      </c>
      <c r="D12372" s="4" t="s">
        <v>10</v>
      </c>
      <c r="E12372" s="4" t="s">
        <v>10</v>
      </c>
      <c r="F12372" s="4" t="s">
        <v>9</v>
      </c>
    </row>
    <row r="12373" spans="1:15">
      <c r="A12373" t="n">
        <v>93349</v>
      </c>
      <c r="B12373" s="40" t="n">
        <v>84</v>
      </c>
      <c r="C12373" s="7" t="n">
        <v>1</v>
      </c>
      <c r="D12373" s="7" t="n">
        <v>0</v>
      </c>
      <c r="E12373" s="7" t="n">
        <v>500</v>
      </c>
      <c r="F12373" s="7" t="n">
        <v>0</v>
      </c>
    </row>
    <row r="12374" spans="1:15">
      <c r="A12374" t="s">
        <v>4</v>
      </c>
      <c r="B12374" s="4" t="s">
        <v>5</v>
      </c>
      <c r="C12374" s="4" t="s">
        <v>10</v>
      </c>
      <c r="D12374" s="4" t="s">
        <v>10</v>
      </c>
      <c r="E12374" s="4" t="s">
        <v>10</v>
      </c>
    </row>
    <row r="12375" spans="1:15">
      <c r="A12375" t="n">
        <v>93359</v>
      </c>
      <c r="B12375" s="45" t="n">
        <v>61</v>
      </c>
      <c r="C12375" s="7" t="n">
        <v>7032</v>
      </c>
      <c r="D12375" s="7" t="n">
        <v>0</v>
      </c>
      <c r="E12375" s="7" t="n">
        <v>1000</v>
      </c>
    </row>
    <row r="12376" spans="1:15">
      <c r="A12376" t="s">
        <v>4</v>
      </c>
      <c r="B12376" s="4" t="s">
        <v>5</v>
      </c>
      <c r="C12376" s="4" t="s">
        <v>10</v>
      </c>
      <c r="D12376" s="4" t="s">
        <v>10</v>
      </c>
      <c r="E12376" s="4" t="s">
        <v>10</v>
      </c>
    </row>
    <row r="12377" spans="1:15">
      <c r="A12377" t="n">
        <v>93366</v>
      </c>
      <c r="B12377" s="45" t="n">
        <v>61</v>
      </c>
      <c r="C12377" s="7" t="n">
        <v>5</v>
      </c>
      <c r="D12377" s="7" t="n">
        <v>0</v>
      </c>
      <c r="E12377" s="7" t="n">
        <v>1000</v>
      </c>
    </row>
    <row r="12378" spans="1:15">
      <c r="A12378" t="s">
        <v>4</v>
      </c>
      <c r="B12378" s="4" t="s">
        <v>5</v>
      </c>
      <c r="C12378" s="4" t="s">
        <v>10</v>
      </c>
      <c r="D12378" s="4" t="s">
        <v>10</v>
      </c>
      <c r="E12378" s="4" t="s">
        <v>10</v>
      </c>
    </row>
    <row r="12379" spans="1:15">
      <c r="A12379" t="n">
        <v>93373</v>
      </c>
      <c r="B12379" s="45" t="n">
        <v>61</v>
      </c>
      <c r="C12379" s="7" t="n">
        <v>3</v>
      </c>
      <c r="D12379" s="7" t="n">
        <v>0</v>
      </c>
      <c r="E12379" s="7" t="n">
        <v>1000</v>
      </c>
    </row>
    <row r="12380" spans="1:15">
      <c r="A12380" t="s">
        <v>4</v>
      </c>
      <c r="B12380" s="4" t="s">
        <v>5</v>
      </c>
      <c r="C12380" s="4" t="s">
        <v>13</v>
      </c>
      <c r="D12380" s="4" t="s">
        <v>10</v>
      </c>
      <c r="E12380" s="4" t="s">
        <v>13</v>
      </c>
      <c r="F12380" s="4" t="s">
        <v>23</v>
      </c>
    </row>
    <row r="12381" spans="1:15">
      <c r="A12381" t="n">
        <v>93380</v>
      </c>
      <c r="B12381" s="11" t="n">
        <v>5</v>
      </c>
      <c r="C12381" s="7" t="n">
        <v>30</v>
      </c>
      <c r="D12381" s="7" t="n">
        <v>0</v>
      </c>
      <c r="E12381" s="7" t="n">
        <v>1</v>
      </c>
      <c r="F12381" s="12" t="n">
        <f t="normal" ca="1">A12387</f>
        <v>0</v>
      </c>
    </row>
    <row r="12382" spans="1:15">
      <c r="A12382" t="s">
        <v>4</v>
      </c>
      <c r="B12382" s="4" t="s">
        <v>5</v>
      </c>
      <c r="C12382" s="4" t="s">
        <v>10</v>
      </c>
      <c r="D12382" s="4" t="s">
        <v>10</v>
      </c>
      <c r="E12382" s="4" t="s">
        <v>10</v>
      </c>
    </row>
    <row r="12383" spans="1:15">
      <c r="A12383" t="n">
        <v>93389</v>
      </c>
      <c r="B12383" s="45" t="n">
        <v>61</v>
      </c>
      <c r="C12383" s="7" t="n">
        <v>1</v>
      </c>
      <c r="D12383" s="7" t="n">
        <v>0</v>
      </c>
      <c r="E12383" s="7" t="n">
        <v>1000</v>
      </c>
    </row>
    <row r="12384" spans="1:15">
      <c r="A12384" t="s">
        <v>4</v>
      </c>
      <c r="B12384" s="4" t="s">
        <v>5</v>
      </c>
      <c r="C12384" s="4" t="s">
        <v>10</v>
      </c>
      <c r="D12384" s="4" t="s">
        <v>13</v>
      </c>
      <c r="E12384" s="4" t="s">
        <v>13</v>
      </c>
      <c r="F12384" s="4" t="s">
        <v>6</v>
      </c>
    </row>
    <row r="12385" spans="1:6">
      <c r="A12385" t="n">
        <v>93396</v>
      </c>
      <c r="B12385" s="19" t="n">
        <v>20</v>
      </c>
      <c r="C12385" s="7" t="n">
        <v>1</v>
      </c>
      <c r="D12385" s="7" t="n">
        <v>2</v>
      </c>
      <c r="E12385" s="7" t="n">
        <v>11</v>
      </c>
      <c r="F12385" s="7" t="s">
        <v>736</v>
      </c>
    </row>
    <row r="12386" spans="1:6">
      <c r="A12386" t="s">
        <v>4</v>
      </c>
      <c r="B12386" s="4" t="s">
        <v>5</v>
      </c>
      <c r="C12386" s="4" t="s">
        <v>13</v>
      </c>
      <c r="D12386" s="4" t="s">
        <v>10</v>
      </c>
      <c r="E12386" s="4" t="s">
        <v>13</v>
      </c>
      <c r="F12386" s="4" t="s">
        <v>23</v>
      </c>
    </row>
    <row r="12387" spans="1:6">
      <c r="A12387" t="n">
        <v>93417</v>
      </c>
      <c r="B12387" s="11" t="n">
        <v>5</v>
      </c>
      <c r="C12387" s="7" t="n">
        <v>30</v>
      </c>
      <c r="D12387" s="7" t="n">
        <v>1</v>
      </c>
      <c r="E12387" s="7" t="n">
        <v>1</v>
      </c>
      <c r="F12387" s="12" t="n">
        <f t="normal" ca="1">A12393</f>
        <v>0</v>
      </c>
    </row>
    <row r="12388" spans="1:6">
      <c r="A12388" t="s">
        <v>4</v>
      </c>
      <c r="B12388" s="4" t="s">
        <v>5</v>
      </c>
      <c r="C12388" s="4" t="s">
        <v>10</v>
      </c>
      <c r="D12388" s="4" t="s">
        <v>10</v>
      </c>
      <c r="E12388" s="4" t="s">
        <v>10</v>
      </c>
    </row>
    <row r="12389" spans="1:6">
      <c r="A12389" t="n">
        <v>93426</v>
      </c>
      <c r="B12389" s="45" t="n">
        <v>61</v>
      </c>
      <c r="C12389" s="7" t="n">
        <v>2</v>
      </c>
      <c r="D12389" s="7" t="n">
        <v>0</v>
      </c>
      <c r="E12389" s="7" t="n">
        <v>1000</v>
      </c>
    </row>
    <row r="12390" spans="1:6">
      <c r="A12390" t="s">
        <v>4</v>
      </c>
      <c r="B12390" s="4" t="s">
        <v>5</v>
      </c>
      <c r="C12390" s="4" t="s">
        <v>10</v>
      </c>
      <c r="D12390" s="4" t="s">
        <v>13</v>
      </c>
      <c r="E12390" s="4" t="s">
        <v>13</v>
      </c>
      <c r="F12390" s="4" t="s">
        <v>6</v>
      </c>
    </row>
    <row r="12391" spans="1:6">
      <c r="A12391" t="n">
        <v>93433</v>
      </c>
      <c r="B12391" s="19" t="n">
        <v>20</v>
      </c>
      <c r="C12391" s="7" t="n">
        <v>2</v>
      </c>
      <c r="D12391" s="7" t="n">
        <v>2</v>
      </c>
      <c r="E12391" s="7" t="n">
        <v>11</v>
      </c>
      <c r="F12391" s="7" t="s">
        <v>736</v>
      </c>
    </row>
    <row r="12392" spans="1:6">
      <c r="A12392" t="s">
        <v>4</v>
      </c>
      <c r="B12392" s="4" t="s">
        <v>5</v>
      </c>
      <c r="C12392" s="4" t="s">
        <v>13</v>
      </c>
      <c r="D12392" s="4" t="s">
        <v>10</v>
      </c>
      <c r="E12392" s="4" t="s">
        <v>13</v>
      </c>
      <c r="F12392" s="4" t="s">
        <v>23</v>
      </c>
    </row>
    <row r="12393" spans="1:6">
      <c r="A12393" t="n">
        <v>93454</v>
      </c>
      <c r="B12393" s="11" t="n">
        <v>5</v>
      </c>
      <c r="C12393" s="7" t="n">
        <v>30</v>
      </c>
      <c r="D12393" s="7" t="n">
        <v>3</v>
      </c>
      <c r="E12393" s="7" t="n">
        <v>1</v>
      </c>
      <c r="F12393" s="12" t="n">
        <f t="normal" ca="1">A12399</f>
        <v>0</v>
      </c>
    </row>
    <row r="12394" spans="1:6">
      <c r="A12394" t="s">
        <v>4</v>
      </c>
      <c r="B12394" s="4" t="s">
        <v>5</v>
      </c>
      <c r="C12394" s="4" t="s">
        <v>10</v>
      </c>
      <c r="D12394" s="4" t="s">
        <v>10</v>
      </c>
      <c r="E12394" s="4" t="s">
        <v>10</v>
      </c>
    </row>
    <row r="12395" spans="1:6">
      <c r="A12395" t="n">
        <v>93463</v>
      </c>
      <c r="B12395" s="45" t="n">
        <v>61</v>
      </c>
      <c r="C12395" s="7" t="n">
        <v>4</v>
      </c>
      <c r="D12395" s="7" t="n">
        <v>0</v>
      </c>
      <c r="E12395" s="7" t="n">
        <v>1000</v>
      </c>
    </row>
    <row r="12396" spans="1:6">
      <c r="A12396" t="s">
        <v>4</v>
      </c>
      <c r="B12396" s="4" t="s">
        <v>5</v>
      </c>
      <c r="C12396" s="4" t="s">
        <v>10</v>
      </c>
      <c r="D12396" s="4" t="s">
        <v>13</v>
      </c>
      <c r="E12396" s="4" t="s">
        <v>13</v>
      </c>
      <c r="F12396" s="4" t="s">
        <v>6</v>
      </c>
    </row>
    <row r="12397" spans="1:6">
      <c r="A12397" t="n">
        <v>93470</v>
      </c>
      <c r="B12397" s="19" t="n">
        <v>20</v>
      </c>
      <c r="C12397" s="7" t="n">
        <v>4</v>
      </c>
      <c r="D12397" s="7" t="n">
        <v>2</v>
      </c>
      <c r="E12397" s="7" t="n">
        <v>11</v>
      </c>
      <c r="F12397" s="7" t="s">
        <v>736</v>
      </c>
    </row>
    <row r="12398" spans="1:6">
      <c r="A12398" t="s">
        <v>4</v>
      </c>
      <c r="B12398" s="4" t="s">
        <v>5</v>
      </c>
      <c r="C12398" s="4" t="s">
        <v>13</v>
      </c>
      <c r="D12398" s="4" t="s">
        <v>10</v>
      </c>
      <c r="E12398" s="4" t="s">
        <v>13</v>
      </c>
      <c r="F12398" s="4" t="s">
        <v>23</v>
      </c>
    </row>
    <row r="12399" spans="1:6">
      <c r="A12399" t="n">
        <v>93491</v>
      </c>
      <c r="B12399" s="11" t="n">
        <v>5</v>
      </c>
      <c r="C12399" s="7" t="n">
        <v>30</v>
      </c>
      <c r="D12399" s="7" t="n">
        <v>6</v>
      </c>
      <c r="E12399" s="7" t="n">
        <v>1</v>
      </c>
      <c r="F12399" s="12" t="n">
        <f t="normal" ca="1">A12405</f>
        <v>0</v>
      </c>
    </row>
    <row r="12400" spans="1:6">
      <c r="A12400" t="s">
        <v>4</v>
      </c>
      <c r="B12400" s="4" t="s">
        <v>5</v>
      </c>
      <c r="C12400" s="4" t="s">
        <v>10</v>
      </c>
      <c r="D12400" s="4" t="s">
        <v>10</v>
      </c>
      <c r="E12400" s="4" t="s">
        <v>10</v>
      </c>
    </row>
    <row r="12401" spans="1:6">
      <c r="A12401" t="n">
        <v>93500</v>
      </c>
      <c r="B12401" s="45" t="n">
        <v>61</v>
      </c>
      <c r="C12401" s="7" t="n">
        <v>7</v>
      </c>
      <c r="D12401" s="7" t="n">
        <v>0</v>
      </c>
      <c r="E12401" s="7" t="n">
        <v>1000</v>
      </c>
    </row>
    <row r="12402" spans="1:6">
      <c r="A12402" t="s">
        <v>4</v>
      </c>
      <c r="B12402" s="4" t="s">
        <v>5</v>
      </c>
      <c r="C12402" s="4" t="s">
        <v>10</v>
      </c>
      <c r="D12402" s="4" t="s">
        <v>13</v>
      </c>
      <c r="E12402" s="4" t="s">
        <v>13</v>
      </c>
      <c r="F12402" s="4" t="s">
        <v>6</v>
      </c>
    </row>
    <row r="12403" spans="1:6">
      <c r="A12403" t="n">
        <v>93507</v>
      </c>
      <c r="B12403" s="19" t="n">
        <v>20</v>
      </c>
      <c r="C12403" s="7" t="n">
        <v>7</v>
      </c>
      <c r="D12403" s="7" t="n">
        <v>2</v>
      </c>
      <c r="E12403" s="7" t="n">
        <v>11</v>
      </c>
      <c r="F12403" s="7" t="s">
        <v>736</v>
      </c>
    </row>
    <row r="12404" spans="1:6">
      <c r="A12404" t="s">
        <v>4</v>
      </c>
      <c r="B12404" s="4" t="s">
        <v>5</v>
      </c>
      <c r="C12404" s="4" t="s">
        <v>13</v>
      </c>
      <c r="D12404" s="4" t="s">
        <v>10</v>
      </c>
      <c r="E12404" s="4" t="s">
        <v>13</v>
      </c>
      <c r="F12404" s="4" t="s">
        <v>23</v>
      </c>
    </row>
    <row r="12405" spans="1:6">
      <c r="A12405" t="n">
        <v>93528</v>
      </c>
      <c r="B12405" s="11" t="n">
        <v>5</v>
      </c>
      <c r="C12405" s="7" t="n">
        <v>30</v>
      </c>
      <c r="D12405" s="7" t="n">
        <v>7</v>
      </c>
      <c r="E12405" s="7" t="n">
        <v>1</v>
      </c>
      <c r="F12405" s="12" t="n">
        <f t="normal" ca="1">A12411</f>
        <v>0</v>
      </c>
    </row>
    <row r="12406" spans="1:6">
      <c r="A12406" t="s">
        <v>4</v>
      </c>
      <c r="B12406" s="4" t="s">
        <v>5</v>
      </c>
      <c r="C12406" s="4" t="s">
        <v>10</v>
      </c>
      <c r="D12406" s="4" t="s">
        <v>10</v>
      </c>
      <c r="E12406" s="4" t="s">
        <v>10</v>
      </c>
    </row>
    <row r="12407" spans="1:6">
      <c r="A12407" t="n">
        <v>93537</v>
      </c>
      <c r="B12407" s="45" t="n">
        <v>61</v>
      </c>
      <c r="C12407" s="7" t="n">
        <v>8</v>
      </c>
      <c r="D12407" s="7" t="n">
        <v>0</v>
      </c>
      <c r="E12407" s="7" t="n">
        <v>1000</v>
      </c>
    </row>
    <row r="12408" spans="1:6">
      <c r="A12408" t="s">
        <v>4</v>
      </c>
      <c r="B12408" s="4" t="s">
        <v>5</v>
      </c>
      <c r="C12408" s="4" t="s">
        <v>10</v>
      </c>
      <c r="D12408" s="4" t="s">
        <v>13</v>
      </c>
      <c r="E12408" s="4" t="s">
        <v>13</v>
      </c>
      <c r="F12408" s="4" t="s">
        <v>6</v>
      </c>
    </row>
    <row r="12409" spans="1:6">
      <c r="A12409" t="n">
        <v>93544</v>
      </c>
      <c r="B12409" s="19" t="n">
        <v>20</v>
      </c>
      <c r="C12409" s="7" t="n">
        <v>8</v>
      </c>
      <c r="D12409" s="7" t="n">
        <v>2</v>
      </c>
      <c r="E12409" s="7" t="n">
        <v>11</v>
      </c>
      <c r="F12409" s="7" t="s">
        <v>736</v>
      </c>
    </row>
    <row r="12410" spans="1:6">
      <c r="A12410" t="s">
        <v>4</v>
      </c>
      <c r="B12410" s="4" t="s">
        <v>5</v>
      </c>
      <c r="C12410" s="4" t="s">
        <v>13</v>
      </c>
      <c r="D12410" s="4" t="s">
        <v>10</v>
      </c>
      <c r="E12410" s="4" t="s">
        <v>13</v>
      </c>
      <c r="F12410" s="4" t="s">
        <v>23</v>
      </c>
    </row>
    <row r="12411" spans="1:6">
      <c r="A12411" t="n">
        <v>93565</v>
      </c>
      <c r="B12411" s="11" t="n">
        <v>5</v>
      </c>
      <c r="C12411" s="7" t="n">
        <v>30</v>
      </c>
      <c r="D12411" s="7" t="n">
        <v>8</v>
      </c>
      <c r="E12411" s="7" t="n">
        <v>1</v>
      </c>
      <c r="F12411" s="12" t="n">
        <f t="normal" ca="1">A12415</f>
        <v>0</v>
      </c>
    </row>
    <row r="12412" spans="1:6">
      <c r="A12412" t="s">
        <v>4</v>
      </c>
      <c r="B12412" s="4" t="s">
        <v>5</v>
      </c>
      <c r="C12412" s="4" t="s">
        <v>10</v>
      </c>
      <c r="D12412" s="4" t="s">
        <v>10</v>
      </c>
      <c r="E12412" s="4" t="s">
        <v>10</v>
      </c>
    </row>
    <row r="12413" spans="1:6">
      <c r="A12413" t="n">
        <v>93574</v>
      </c>
      <c r="B12413" s="45" t="n">
        <v>61</v>
      </c>
      <c r="C12413" s="7" t="n">
        <v>9</v>
      </c>
      <c r="D12413" s="7" t="n">
        <v>0</v>
      </c>
      <c r="E12413" s="7" t="n">
        <v>1000</v>
      </c>
    </row>
    <row r="12414" spans="1:6">
      <c r="A12414" t="s">
        <v>4</v>
      </c>
      <c r="B12414" s="4" t="s">
        <v>5</v>
      </c>
      <c r="C12414" s="4" t="s">
        <v>13</v>
      </c>
      <c r="D12414" s="4" t="s">
        <v>10</v>
      </c>
      <c r="E12414" s="4" t="s">
        <v>13</v>
      </c>
      <c r="F12414" s="4" t="s">
        <v>23</v>
      </c>
    </row>
    <row r="12415" spans="1:6">
      <c r="A12415" t="n">
        <v>93581</v>
      </c>
      <c r="B12415" s="11" t="n">
        <v>5</v>
      </c>
      <c r="C12415" s="7" t="n">
        <v>30</v>
      </c>
      <c r="D12415" s="7" t="n">
        <v>10</v>
      </c>
      <c r="E12415" s="7" t="n">
        <v>1</v>
      </c>
      <c r="F12415" s="12" t="n">
        <f t="normal" ca="1">A12423</f>
        <v>0</v>
      </c>
    </row>
    <row r="12416" spans="1:6">
      <c r="A12416" t="s">
        <v>4</v>
      </c>
      <c r="B12416" s="4" t="s">
        <v>5</v>
      </c>
      <c r="C12416" s="4" t="s">
        <v>10</v>
      </c>
      <c r="D12416" s="4" t="s">
        <v>13</v>
      </c>
      <c r="E12416" s="4" t="s">
        <v>13</v>
      </c>
      <c r="F12416" s="4" t="s">
        <v>6</v>
      </c>
    </row>
    <row r="12417" spans="1:6">
      <c r="A12417" t="n">
        <v>93590</v>
      </c>
      <c r="B12417" s="19" t="n">
        <v>20</v>
      </c>
      <c r="C12417" s="7" t="n">
        <v>16</v>
      </c>
      <c r="D12417" s="7" t="n">
        <v>2</v>
      </c>
      <c r="E12417" s="7" t="n">
        <v>11</v>
      </c>
      <c r="F12417" s="7" t="s">
        <v>736</v>
      </c>
    </row>
    <row r="12418" spans="1:6">
      <c r="A12418" t="s">
        <v>4</v>
      </c>
      <c r="B12418" s="4" t="s">
        <v>5</v>
      </c>
      <c r="C12418" s="4" t="s">
        <v>10</v>
      </c>
      <c r="D12418" s="4" t="s">
        <v>9</v>
      </c>
    </row>
    <row r="12419" spans="1:6">
      <c r="A12419" t="n">
        <v>93611</v>
      </c>
      <c r="B12419" s="35" t="n">
        <v>44</v>
      </c>
      <c r="C12419" s="7" t="n">
        <v>16</v>
      </c>
      <c r="D12419" s="7" t="n">
        <v>32</v>
      </c>
    </row>
    <row r="12420" spans="1:6">
      <c r="A12420" t="s">
        <v>4</v>
      </c>
      <c r="B12420" s="4" t="s">
        <v>5</v>
      </c>
      <c r="C12420" s="4" t="s">
        <v>23</v>
      </c>
    </row>
    <row r="12421" spans="1:6">
      <c r="A12421" t="n">
        <v>93618</v>
      </c>
      <c r="B12421" s="14" t="n">
        <v>3</v>
      </c>
      <c r="C12421" s="12" t="n">
        <f t="normal" ca="1">A12437</f>
        <v>0</v>
      </c>
    </row>
    <row r="12422" spans="1:6">
      <c r="A12422" t="s">
        <v>4</v>
      </c>
      <c r="B12422" s="4" t="s">
        <v>5</v>
      </c>
      <c r="C12422" s="4" t="s">
        <v>13</v>
      </c>
      <c r="D12422" s="4" t="s">
        <v>10</v>
      </c>
      <c r="E12422" s="4" t="s">
        <v>13</v>
      </c>
      <c r="F12422" s="4" t="s">
        <v>23</v>
      </c>
    </row>
    <row r="12423" spans="1:6">
      <c r="A12423" t="n">
        <v>93623</v>
      </c>
      <c r="B12423" s="11" t="n">
        <v>5</v>
      </c>
      <c r="C12423" s="7" t="n">
        <v>30</v>
      </c>
      <c r="D12423" s="7" t="n">
        <v>11</v>
      </c>
      <c r="E12423" s="7" t="n">
        <v>1</v>
      </c>
      <c r="F12423" s="12" t="n">
        <f t="normal" ca="1">A12431</f>
        <v>0</v>
      </c>
    </row>
    <row r="12424" spans="1:6">
      <c r="A12424" t="s">
        <v>4</v>
      </c>
      <c r="B12424" s="4" t="s">
        <v>5</v>
      </c>
      <c r="C12424" s="4" t="s">
        <v>10</v>
      </c>
      <c r="D12424" s="4" t="s">
        <v>13</v>
      </c>
      <c r="E12424" s="4" t="s">
        <v>13</v>
      </c>
      <c r="F12424" s="4" t="s">
        <v>6</v>
      </c>
    </row>
    <row r="12425" spans="1:6">
      <c r="A12425" t="n">
        <v>93632</v>
      </c>
      <c r="B12425" s="19" t="n">
        <v>20</v>
      </c>
      <c r="C12425" s="7" t="n">
        <v>15</v>
      </c>
      <c r="D12425" s="7" t="n">
        <v>2</v>
      </c>
      <c r="E12425" s="7" t="n">
        <v>11</v>
      </c>
      <c r="F12425" s="7" t="s">
        <v>736</v>
      </c>
    </row>
    <row r="12426" spans="1:6">
      <c r="A12426" t="s">
        <v>4</v>
      </c>
      <c r="B12426" s="4" t="s">
        <v>5</v>
      </c>
      <c r="C12426" s="4" t="s">
        <v>10</v>
      </c>
      <c r="D12426" s="4" t="s">
        <v>9</v>
      </c>
    </row>
    <row r="12427" spans="1:6">
      <c r="A12427" t="n">
        <v>93653</v>
      </c>
      <c r="B12427" s="35" t="n">
        <v>44</v>
      </c>
      <c r="C12427" s="7" t="n">
        <v>15</v>
      </c>
      <c r="D12427" s="7" t="n">
        <v>32</v>
      </c>
    </row>
    <row r="12428" spans="1:6">
      <c r="A12428" t="s">
        <v>4</v>
      </c>
      <c r="B12428" s="4" t="s">
        <v>5</v>
      </c>
      <c r="C12428" s="4" t="s">
        <v>23</v>
      </c>
    </row>
    <row r="12429" spans="1:6">
      <c r="A12429" t="n">
        <v>93660</v>
      </c>
      <c r="B12429" s="14" t="n">
        <v>3</v>
      </c>
      <c r="C12429" s="12" t="n">
        <f t="normal" ca="1">A12437</f>
        <v>0</v>
      </c>
    </row>
    <row r="12430" spans="1:6">
      <c r="A12430" t="s">
        <v>4</v>
      </c>
      <c r="B12430" s="4" t="s">
        <v>5</v>
      </c>
      <c r="C12430" s="4" t="s">
        <v>13</v>
      </c>
      <c r="D12430" s="4" t="s">
        <v>10</v>
      </c>
      <c r="E12430" s="4" t="s">
        <v>13</v>
      </c>
      <c r="F12430" s="4" t="s">
        <v>23</v>
      </c>
    </row>
    <row r="12431" spans="1:6">
      <c r="A12431" t="n">
        <v>93665</v>
      </c>
      <c r="B12431" s="11" t="n">
        <v>5</v>
      </c>
      <c r="C12431" s="7" t="n">
        <v>30</v>
      </c>
      <c r="D12431" s="7" t="n">
        <v>12</v>
      </c>
      <c r="E12431" s="7" t="n">
        <v>1</v>
      </c>
      <c r="F12431" s="12" t="n">
        <f t="normal" ca="1">A12437</f>
        <v>0</v>
      </c>
    </row>
    <row r="12432" spans="1:6">
      <c r="A12432" t="s">
        <v>4</v>
      </c>
      <c r="B12432" s="4" t="s">
        <v>5</v>
      </c>
      <c r="C12432" s="4" t="s">
        <v>10</v>
      </c>
      <c r="D12432" s="4" t="s">
        <v>13</v>
      </c>
      <c r="E12432" s="4" t="s">
        <v>13</v>
      </c>
      <c r="F12432" s="4" t="s">
        <v>6</v>
      </c>
    </row>
    <row r="12433" spans="1:6">
      <c r="A12433" t="n">
        <v>93674</v>
      </c>
      <c r="B12433" s="19" t="n">
        <v>20</v>
      </c>
      <c r="C12433" s="7" t="n">
        <v>14</v>
      </c>
      <c r="D12433" s="7" t="n">
        <v>2</v>
      </c>
      <c r="E12433" s="7" t="n">
        <v>11</v>
      </c>
      <c r="F12433" s="7" t="s">
        <v>736</v>
      </c>
    </row>
    <row r="12434" spans="1:6">
      <c r="A12434" t="s">
        <v>4</v>
      </c>
      <c r="B12434" s="4" t="s">
        <v>5</v>
      </c>
      <c r="C12434" s="4" t="s">
        <v>10</v>
      </c>
      <c r="D12434" s="4" t="s">
        <v>9</v>
      </c>
    </row>
    <row r="12435" spans="1:6">
      <c r="A12435" t="n">
        <v>93695</v>
      </c>
      <c r="B12435" s="35" t="n">
        <v>44</v>
      </c>
      <c r="C12435" s="7" t="n">
        <v>14</v>
      </c>
      <c r="D12435" s="7" t="n">
        <v>32</v>
      </c>
    </row>
    <row r="12436" spans="1:6">
      <c r="A12436" t="s">
        <v>4</v>
      </c>
      <c r="B12436" s="4" t="s">
        <v>5</v>
      </c>
      <c r="C12436" s="4" t="s">
        <v>10</v>
      </c>
      <c r="D12436" s="4" t="s">
        <v>24</v>
      </c>
      <c r="E12436" s="4" t="s">
        <v>24</v>
      </c>
      <c r="F12436" s="4" t="s">
        <v>24</v>
      </c>
      <c r="G12436" s="4" t="s">
        <v>24</v>
      </c>
    </row>
    <row r="12437" spans="1:6">
      <c r="A12437" t="n">
        <v>93702</v>
      </c>
      <c r="B12437" s="92" t="n">
        <v>131</v>
      </c>
      <c r="C12437" s="7" t="n">
        <v>6513</v>
      </c>
      <c r="D12437" s="7" t="n">
        <v>1</v>
      </c>
      <c r="E12437" s="7" t="n">
        <v>0</v>
      </c>
      <c r="F12437" s="7" t="n">
        <v>0</v>
      </c>
      <c r="G12437" s="7" t="n">
        <v>0.100000001490116</v>
      </c>
    </row>
    <row r="12438" spans="1:6">
      <c r="A12438" t="s">
        <v>4</v>
      </c>
      <c r="B12438" s="4" t="s">
        <v>5</v>
      </c>
      <c r="C12438" s="4" t="s">
        <v>13</v>
      </c>
      <c r="D12438" s="4" t="s">
        <v>10</v>
      </c>
      <c r="E12438" s="4" t="s">
        <v>10</v>
      </c>
    </row>
    <row r="12439" spans="1:6">
      <c r="A12439" t="n">
        <v>93721</v>
      </c>
      <c r="B12439" s="15" t="n">
        <v>50</v>
      </c>
      <c r="C12439" s="7" t="n">
        <v>1</v>
      </c>
      <c r="D12439" s="7" t="n">
        <v>12326</v>
      </c>
      <c r="E12439" s="7" t="n">
        <v>400</v>
      </c>
    </row>
    <row r="12440" spans="1:6">
      <c r="A12440" t="s">
        <v>4</v>
      </c>
      <c r="B12440" s="4" t="s">
        <v>5</v>
      </c>
      <c r="C12440" s="4" t="s">
        <v>10</v>
      </c>
      <c r="D12440" s="4" t="s">
        <v>13</v>
      </c>
      <c r="E12440" s="4" t="s">
        <v>13</v>
      </c>
      <c r="F12440" s="4" t="s">
        <v>6</v>
      </c>
    </row>
    <row r="12441" spans="1:6">
      <c r="A12441" t="n">
        <v>93727</v>
      </c>
      <c r="B12441" s="19" t="n">
        <v>20</v>
      </c>
      <c r="C12441" s="7" t="n">
        <v>0</v>
      </c>
      <c r="D12441" s="7" t="n">
        <v>3</v>
      </c>
      <c r="E12441" s="7" t="n">
        <v>11</v>
      </c>
      <c r="F12441" s="7" t="s">
        <v>737</v>
      </c>
    </row>
    <row r="12442" spans="1:6">
      <c r="A12442" t="s">
        <v>4</v>
      </c>
      <c r="B12442" s="4" t="s">
        <v>5</v>
      </c>
      <c r="C12442" s="4" t="s">
        <v>10</v>
      </c>
      <c r="D12442" s="4" t="s">
        <v>13</v>
      </c>
      <c r="E12442" s="4" t="s">
        <v>13</v>
      </c>
      <c r="F12442" s="4" t="s">
        <v>6</v>
      </c>
    </row>
    <row r="12443" spans="1:6">
      <c r="A12443" t="n">
        <v>93754</v>
      </c>
      <c r="B12443" s="19" t="n">
        <v>20</v>
      </c>
      <c r="C12443" s="7" t="n">
        <v>6513</v>
      </c>
      <c r="D12443" s="7" t="n">
        <v>2</v>
      </c>
      <c r="E12443" s="7" t="n">
        <v>11</v>
      </c>
      <c r="F12443" s="7" t="s">
        <v>738</v>
      </c>
    </row>
    <row r="12444" spans="1:6">
      <c r="A12444" t="s">
        <v>4</v>
      </c>
      <c r="B12444" s="4" t="s">
        <v>5</v>
      </c>
      <c r="C12444" s="4" t="s">
        <v>13</v>
      </c>
      <c r="D12444" s="4" t="s">
        <v>10</v>
      </c>
      <c r="E12444" s="4" t="s">
        <v>24</v>
      </c>
    </row>
    <row r="12445" spans="1:6">
      <c r="A12445" t="n">
        <v>93779</v>
      </c>
      <c r="B12445" s="22" t="n">
        <v>58</v>
      </c>
      <c r="C12445" s="7" t="n">
        <v>101</v>
      </c>
      <c r="D12445" s="7" t="n">
        <v>300</v>
      </c>
      <c r="E12445" s="7" t="n">
        <v>1</v>
      </c>
    </row>
    <row r="12446" spans="1:6">
      <c r="A12446" t="s">
        <v>4</v>
      </c>
      <c r="B12446" s="4" t="s">
        <v>5</v>
      </c>
      <c r="C12446" s="4" t="s">
        <v>13</v>
      </c>
      <c r="D12446" s="4" t="s">
        <v>10</v>
      </c>
    </row>
    <row r="12447" spans="1:6">
      <c r="A12447" t="n">
        <v>93787</v>
      </c>
      <c r="B12447" s="22" t="n">
        <v>58</v>
      </c>
      <c r="C12447" s="7" t="n">
        <v>254</v>
      </c>
      <c r="D12447" s="7" t="n">
        <v>0</v>
      </c>
    </row>
    <row r="12448" spans="1:6">
      <c r="A12448" t="s">
        <v>4</v>
      </c>
      <c r="B12448" s="4" t="s">
        <v>5</v>
      </c>
      <c r="C12448" s="4" t="s">
        <v>13</v>
      </c>
      <c r="D12448" s="4" t="s">
        <v>13</v>
      </c>
      <c r="E12448" s="4" t="s">
        <v>24</v>
      </c>
      <c r="F12448" s="4" t="s">
        <v>24</v>
      </c>
      <c r="G12448" s="4" t="s">
        <v>24</v>
      </c>
      <c r="H12448" s="4" t="s">
        <v>10</v>
      </c>
      <c r="I12448" s="4" t="s">
        <v>13</v>
      </c>
    </row>
    <row r="12449" spans="1:9">
      <c r="A12449" t="n">
        <v>93791</v>
      </c>
      <c r="B12449" s="39" t="n">
        <v>45</v>
      </c>
      <c r="C12449" s="7" t="n">
        <v>4</v>
      </c>
      <c r="D12449" s="7" t="n">
        <v>3</v>
      </c>
      <c r="E12449" s="7" t="n">
        <v>-0.449999988079071</v>
      </c>
      <c r="F12449" s="7" t="n">
        <v>357.299987792969</v>
      </c>
      <c r="G12449" s="7" t="n">
        <v>0</v>
      </c>
      <c r="H12449" s="7" t="n">
        <v>0</v>
      </c>
      <c r="I12449" s="7" t="n">
        <v>0</v>
      </c>
    </row>
    <row r="12450" spans="1:9">
      <c r="A12450" t="s">
        <v>4</v>
      </c>
      <c r="B12450" s="4" t="s">
        <v>5</v>
      </c>
      <c r="C12450" s="4" t="s">
        <v>13</v>
      </c>
      <c r="D12450" s="4" t="s">
        <v>13</v>
      </c>
      <c r="E12450" s="4" t="s">
        <v>10</v>
      </c>
    </row>
    <row r="12451" spans="1:9">
      <c r="A12451" t="n">
        <v>93809</v>
      </c>
      <c r="B12451" s="39" t="n">
        <v>45</v>
      </c>
      <c r="C12451" s="7" t="n">
        <v>8</v>
      </c>
      <c r="D12451" s="7" t="n">
        <v>1</v>
      </c>
      <c r="E12451" s="7" t="n">
        <v>0</v>
      </c>
    </row>
    <row r="12452" spans="1:9">
      <c r="A12452" t="s">
        <v>4</v>
      </c>
      <c r="B12452" s="4" t="s">
        <v>5</v>
      </c>
      <c r="C12452" s="4" t="s">
        <v>13</v>
      </c>
      <c r="D12452" s="4" t="s">
        <v>10</v>
      </c>
    </row>
    <row r="12453" spans="1:9">
      <c r="A12453" t="n">
        <v>93814</v>
      </c>
      <c r="B12453" s="22" t="n">
        <v>58</v>
      </c>
      <c r="C12453" s="7" t="n">
        <v>105</v>
      </c>
      <c r="D12453" s="7" t="n">
        <v>300</v>
      </c>
    </row>
    <row r="12454" spans="1:9">
      <c r="A12454" t="s">
        <v>4</v>
      </c>
      <c r="B12454" s="4" t="s">
        <v>5</v>
      </c>
      <c r="C12454" s="4" t="s">
        <v>24</v>
      </c>
      <c r="D12454" s="4" t="s">
        <v>10</v>
      </c>
    </row>
    <row r="12455" spans="1:9">
      <c r="A12455" t="n">
        <v>93818</v>
      </c>
      <c r="B12455" s="29" t="n">
        <v>103</v>
      </c>
      <c r="C12455" s="7" t="n">
        <v>1</v>
      </c>
      <c r="D12455" s="7" t="n">
        <v>300</v>
      </c>
    </row>
    <row r="12456" spans="1:9">
      <c r="A12456" t="s">
        <v>4</v>
      </c>
      <c r="B12456" s="4" t="s">
        <v>5</v>
      </c>
      <c r="C12456" s="4" t="s">
        <v>13</v>
      </c>
    </row>
    <row r="12457" spans="1:9">
      <c r="A12457" t="n">
        <v>93825</v>
      </c>
      <c r="B12457" s="97" t="n">
        <v>23</v>
      </c>
      <c r="C12457" s="7" t="n">
        <v>0</v>
      </c>
    </row>
    <row r="12458" spans="1:9">
      <c r="A12458" t="s">
        <v>4</v>
      </c>
      <c r="B12458" s="4" t="s">
        <v>5</v>
      </c>
      <c r="C12458" s="4" t="s">
        <v>10</v>
      </c>
    </row>
    <row r="12459" spans="1:9">
      <c r="A12459" t="n">
        <v>93827</v>
      </c>
      <c r="B12459" s="24" t="n">
        <v>12</v>
      </c>
      <c r="C12459" s="7" t="n">
        <v>6754</v>
      </c>
    </row>
    <row r="12460" spans="1:9">
      <c r="A12460" t="s">
        <v>4</v>
      </c>
      <c r="B12460" s="4" t="s">
        <v>5</v>
      </c>
      <c r="C12460" s="4" t="s">
        <v>10</v>
      </c>
      <c r="D12460" s="4" t="s">
        <v>9</v>
      </c>
    </row>
    <row r="12461" spans="1:9">
      <c r="A12461" t="n">
        <v>93830</v>
      </c>
      <c r="B12461" s="38" t="n">
        <v>43</v>
      </c>
      <c r="C12461" s="7" t="n">
        <v>6513</v>
      </c>
      <c r="D12461" s="7" t="n">
        <v>4194304</v>
      </c>
    </row>
    <row r="12462" spans="1:9">
      <c r="A12462" t="s">
        <v>4</v>
      </c>
      <c r="B12462" s="4" t="s">
        <v>5</v>
      </c>
      <c r="C12462" s="4" t="s">
        <v>9</v>
      </c>
    </row>
    <row r="12463" spans="1:9">
      <c r="A12463" t="n">
        <v>93837</v>
      </c>
      <c r="B12463" s="46" t="n">
        <v>15</v>
      </c>
      <c r="C12463" s="7" t="n">
        <v>536870912</v>
      </c>
    </row>
    <row r="12464" spans="1:9">
      <c r="A12464" t="s">
        <v>4</v>
      </c>
      <c r="B12464" s="4" t="s">
        <v>5</v>
      </c>
      <c r="C12464" s="4" t="s">
        <v>13</v>
      </c>
      <c r="D12464" s="4" t="s">
        <v>9</v>
      </c>
      <c r="E12464" s="4" t="s">
        <v>9</v>
      </c>
      <c r="F12464" s="4" t="s">
        <v>9</v>
      </c>
      <c r="G12464" s="4" t="s">
        <v>9</v>
      </c>
      <c r="H12464" s="4" t="s">
        <v>9</v>
      </c>
      <c r="I12464" s="4" t="s">
        <v>9</v>
      </c>
      <c r="J12464" s="4" t="s">
        <v>9</v>
      </c>
      <c r="K12464" s="4" t="s">
        <v>9</v>
      </c>
    </row>
    <row r="12465" spans="1:11">
      <c r="A12465" t="n">
        <v>93842</v>
      </c>
      <c r="B12465" s="21" t="n">
        <v>74</v>
      </c>
      <c r="C12465" s="7" t="n">
        <v>6</v>
      </c>
      <c r="D12465" s="7" t="n">
        <v>0</v>
      </c>
      <c r="E12465" s="7" t="n">
        <v>0</v>
      </c>
      <c r="F12465" s="7" t="n">
        <v>0</v>
      </c>
      <c r="G12465" s="7" t="n">
        <v>0</v>
      </c>
      <c r="H12465" s="7" t="n">
        <v>0</v>
      </c>
      <c r="I12465" s="7" t="n">
        <v>0</v>
      </c>
      <c r="J12465" s="7" t="n">
        <v>0</v>
      </c>
      <c r="K12465" s="7" t="n">
        <v>0</v>
      </c>
    </row>
    <row r="12466" spans="1:11">
      <c r="A12466" t="s">
        <v>4</v>
      </c>
      <c r="B12466" s="4" t="s">
        <v>5</v>
      </c>
      <c r="C12466" s="4" t="s">
        <v>13</v>
      </c>
      <c r="D12466" s="4" t="s">
        <v>9</v>
      </c>
      <c r="E12466" s="4" t="s">
        <v>9</v>
      </c>
      <c r="F12466" s="4" t="s">
        <v>9</v>
      </c>
      <c r="G12466" s="4" t="s">
        <v>9</v>
      </c>
      <c r="H12466" s="4" t="s">
        <v>9</v>
      </c>
      <c r="I12466" s="4" t="s">
        <v>9</v>
      </c>
      <c r="J12466" s="4" t="s">
        <v>9</v>
      </c>
      <c r="K12466" s="4" t="s">
        <v>9</v>
      </c>
    </row>
    <row r="12467" spans="1:11">
      <c r="A12467" t="n">
        <v>93876</v>
      </c>
      <c r="B12467" s="21" t="n">
        <v>74</v>
      </c>
      <c r="C12467" s="7" t="n">
        <v>6</v>
      </c>
      <c r="D12467" s="7" t="n">
        <v>1</v>
      </c>
      <c r="E12467" s="7" t="n">
        <v>0</v>
      </c>
      <c r="F12467" s="7" t="n">
        <v>0</v>
      </c>
      <c r="G12467" s="7" t="n">
        <v>0</v>
      </c>
      <c r="H12467" s="7" t="n">
        <v>0</v>
      </c>
      <c r="I12467" s="7" t="n">
        <v>0</v>
      </c>
      <c r="J12467" s="7" t="n">
        <v>0</v>
      </c>
      <c r="K12467" s="7" t="n">
        <v>0</v>
      </c>
    </row>
    <row r="12468" spans="1:11">
      <c r="A12468" t="s">
        <v>4</v>
      </c>
      <c r="B12468" s="4" t="s">
        <v>5</v>
      </c>
      <c r="C12468" s="4" t="s">
        <v>10</v>
      </c>
    </row>
    <row r="12469" spans="1:11">
      <c r="A12469" t="n">
        <v>93910</v>
      </c>
      <c r="B12469" s="32" t="n">
        <v>16</v>
      </c>
      <c r="C12469" s="7" t="n">
        <v>500</v>
      </c>
    </row>
    <row r="12470" spans="1:11">
      <c r="A12470" t="s">
        <v>4</v>
      </c>
      <c r="B12470" s="4" t="s">
        <v>5</v>
      </c>
      <c r="C12470" s="4" t="s">
        <v>13</v>
      </c>
      <c r="D12470" s="4" t="s">
        <v>10</v>
      </c>
      <c r="E12470" s="4" t="s">
        <v>24</v>
      </c>
    </row>
    <row r="12471" spans="1:11">
      <c r="A12471" t="n">
        <v>93913</v>
      </c>
      <c r="B12471" s="22" t="n">
        <v>58</v>
      </c>
      <c r="C12471" s="7" t="n">
        <v>0</v>
      </c>
      <c r="D12471" s="7" t="n">
        <v>1000</v>
      </c>
      <c r="E12471" s="7" t="n">
        <v>1</v>
      </c>
    </row>
    <row r="12472" spans="1:11">
      <c r="A12472" t="s">
        <v>4</v>
      </c>
      <c r="B12472" s="4" t="s">
        <v>5</v>
      </c>
      <c r="C12472" s="4" t="s">
        <v>13</v>
      </c>
      <c r="D12472" s="4" t="s">
        <v>10</v>
      </c>
    </row>
    <row r="12473" spans="1:11">
      <c r="A12473" t="n">
        <v>93921</v>
      </c>
      <c r="B12473" s="22" t="n">
        <v>58</v>
      </c>
      <c r="C12473" s="7" t="n">
        <v>255</v>
      </c>
      <c r="D12473" s="7" t="n">
        <v>0</v>
      </c>
    </row>
    <row r="12474" spans="1:11">
      <c r="A12474" t="s">
        <v>4</v>
      </c>
      <c r="B12474" s="4" t="s">
        <v>5</v>
      </c>
      <c r="C12474" s="4" t="s">
        <v>13</v>
      </c>
      <c r="D12474" s="4" t="s">
        <v>6</v>
      </c>
    </row>
    <row r="12475" spans="1:11">
      <c r="A12475" t="n">
        <v>93925</v>
      </c>
      <c r="B12475" s="65" t="n">
        <v>4</v>
      </c>
      <c r="C12475" s="7" t="n">
        <v>11</v>
      </c>
      <c r="D12475" s="7" t="s">
        <v>36</v>
      </c>
    </row>
    <row r="12476" spans="1:11">
      <c r="A12476" t="s">
        <v>4</v>
      </c>
      <c r="B12476" s="4" t="s">
        <v>5</v>
      </c>
    </row>
    <row r="12477" spans="1:11">
      <c r="A12477" t="n">
        <v>93938</v>
      </c>
      <c r="B12477" s="5" t="n">
        <v>1</v>
      </c>
    </row>
    <row r="12478" spans="1:11" s="3" customFormat="1" customHeight="0">
      <c r="A12478" s="3" t="s">
        <v>2</v>
      </c>
      <c r="B12478" s="3" t="s">
        <v>739</v>
      </c>
    </row>
    <row r="12479" spans="1:11">
      <c r="A12479" t="s">
        <v>4</v>
      </c>
      <c r="B12479" s="4" t="s">
        <v>5</v>
      </c>
      <c r="C12479" s="4" t="s">
        <v>10</v>
      </c>
    </row>
    <row r="12480" spans="1:11">
      <c r="A12480" t="n">
        <v>93940</v>
      </c>
      <c r="B12480" s="24" t="n">
        <v>12</v>
      </c>
      <c r="C12480" s="7" t="n">
        <v>6754</v>
      </c>
    </row>
    <row r="12481" spans="1:11">
      <c r="A12481" t="s">
        <v>4</v>
      </c>
      <c r="B12481" s="4" t="s">
        <v>5</v>
      </c>
      <c r="C12481" s="4" t="s">
        <v>9</v>
      </c>
    </row>
    <row r="12482" spans="1:11">
      <c r="A12482" t="n">
        <v>93943</v>
      </c>
      <c r="B12482" s="46" t="n">
        <v>15</v>
      </c>
      <c r="C12482" s="7" t="n">
        <v>536870912</v>
      </c>
    </row>
    <row r="12483" spans="1:11">
      <c r="A12483" t="s">
        <v>4</v>
      </c>
      <c r="B12483" s="4" t="s">
        <v>5</v>
      </c>
      <c r="C12483" s="4" t="s">
        <v>13</v>
      </c>
      <c r="D12483" s="4" t="s">
        <v>9</v>
      </c>
      <c r="E12483" s="4" t="s">
        <v>9</v>
      </c>
      <c r="F12483" s="4" t="s">
        <v>9</v>
      </c>
      <c r="G12483" s="4" t="s">
        <v>9</v>
      </c>
      <c r="H12483" s="4" t="s">
        <v>9</v>
      </c>
      <c r="I12483" s="4" t="s">
        <v>9</v>
      </c>
      <c r="J12483" s="4" t="s">
        <v>9</v>
      </c>
      <c r="K12483" s="4" t="s">
        <v>9</v>
      </c>
    </row>
    <row r="12484" spans="1:11">
      <c r="A12484" t="n">
        <v>93948</v>
      </c>
      <c r="B12484" s="21" t="n">
        <v>74</v>
      </c>
      <c r="C12484" s="7" t="n">
        <v>6</v>
      </c>
      <c r="D12484" s="7" t="n">
        <v>2</v>
      </c>
      <c r="E12484" s="7" t="n">
        <v>0</v>
      </c>
      <c r="F12484" s="7" t="n">
        <v>0</v>
      </c>
      <c r="G12484" s="7" t="n">
        <v>0</v>
      </c>
      <c r="H12484" s="7" t="n">
        <v>0</v>
      </c>
      <c r="I12484" s="7" t="n">
        <v>0</v>
      </c>
      <c r="J12484" s="7" t="n">
        <v>0</v>
      </c>
      <c r="K12484" s="7" t="n">
        <v>0</v>
      </c>
    </row>
    <row r="12485" spans="1:11">
      <c r="A12485" t="s">
        <v>4</v>
      </c>
      <c r="B12485" s="4" t="s">
        <v>5</v>
      </c>
      <c r="C12485" s="4" t="s">
        <v>10</v>
      </c>
    </row>
    <row r="12486" spans="1:11">
      <c r="A12486" t="n">
        <v>93982</v>
      </c>
      <c r="B12486" s="32" t="n">
        <v>16</v>
      </c>
      <c r="C12486" s="7" t="n">
        <v>500</v>
      </c>
    </row>
    <row r="12487" spans="1:11">
      <c r="A12487" t="s">
        <v>4</v>
      </c>
      <c r="B12487" s="4" t="s">
        <v>5</v>
      </c>
      <c r="C12487" s="4" t="s">
        <v>13</v>
      </c>
      <c r="D12487" s="4" t="s">
        <v>10</v>
      </c>
      <c r="E12487" s="4" t="s">
        <v>24</v>
      </c>
    </row>
    <row r="12488" spans="1:11">
      <c r="A12488" t="n">
        <v>93985</v>
      </c>
      <c r="B12488" s="22" t="n">
        <v>58</v>
      </c>
      <c r="C12488" s="7" t="n">
        <v>0</v>
      </c>
      <c r="D12488" s="7" t="n">
        <v>1000</v>
      </c>
      <c r="E12488" s="7" t="n">
        <v>1</v>
      </c>
    </row>
    <row r="12489" spans="1:11">
      <c r="A12489" t="s">
        <v>4</v>
      </c>
      <c r="B12489" s="4" t="s">
        <v>5</v>
      </c>
      <c r="C12489" s="4" t="s">
        <v>13</v>
      </c>
      <c r="D12489" s="4" t="s">
        <v>10</v>
      </c>
    </row>
    <row r="12490" spans="1:11">
      <c r="A12490" t="n">
        <v>93993</v>
      </c>
      <c r="B12490" s="22" t="n">
        <v>58</v>
      </c>
      <c r="C12490" s="7" t="n">
        <v>255</v>
      </c>
      <c r="D12490" s="7" t="n">
        <v>0</v>
      </c>
    </row>
    <row r="12491" spans="1:11">
      <c r="A12491" t="s">
        <v>4</v>
      </c>
      <c r="B12491" s="4" t="s">
        <v>5</v>
      </c>
      <c r="C12491" s="4" t="s">
        <v>13</v>
      </c>
      <c r="D12491" s="4" t="s">
        <v>6</v>
      </c>
    </row>
    <row r="12492" spans="1:11">
      <c r="A12492" t="n">
        <v>93997</v>
      </c>
      <c r="B12492" s="65" t="n">
        <v>4</v>
      </c>
      <c r="C12492" s="7" t="n">
        <v>11</v>
      </c>
      <c r="D12492" s="7" t="s">
        <v>36</v>
      </c>
    </row>
    <row r="12493" spans="1:11">
      <c r="A12493" t="s">
        <v>4</v>
      </c>
      <c r="B12493" s="4" t="s">
        <v>5</v>
      </c>
    </row>
    <row r="12494" spans="1:11">
      <c r="A12494" t="n">
        <v>94010</v>
      </c>
      <c r="B12494" s="5" t="n">
        <v>1</v>
      </c>
    </row>
    <row r="12495" spans="1:11" s="3" customFormat="1" customHeight="0">
      <c r="A12495" s="3" t="s">
        <v>2</v>
      </c>
      <c r="B12495" s="3" t="s">
        <v>740</v>
      </c>
    </row>
    <row r="12496" spans="1:11">
      <c r="A12496" t="s">
        <v>4</v>
      </c>
      <c r="B12496" s="4" t="s">
        <v>5</v>
      </c>
      <c r="C12496" s="4" t="s">
        <v>13</v>
      </c>
      <c r="D12496" s="4" t="s">
        <v>10</v>
      </c>
    </row>
    <row r="12497" spans="1:11">
      <c r="A12497" t="n">
        <v>94012</v>
      </c>
      <c r="B12497" s="28" t="n">
        <v>22</v>
      </c>
      <c r="C12497" s="7" t="n">
        <v>0</v>
      </c>
      <c r="D12497" s="7" t="n">
        <v>0</v>
      </c>
    </row>
    <row r="12498" spans="1:11">
      <c r="A12498" t="s">
        <v>4</v>
      </c>
      <c r="B12498" s="4" t="s">
        <v>5</v>
      </c>
      <c r="C12498" s="4" t="s">
        <v>13</v>
      </c>
      <c r="D12498" s="4" t="s">
        <v>10</v>
      </c>
      <c r="E12498" s="4" t="s">
        <v>24</v>
      </c>
    </row>
    <row r="12499" spans="1:11">
      <c r="A12499" t="n">
        <v>94016</v>
      </c>
      <c r="B12499" s="22" t="n">
        <v>58</v>
      </c>
      <c r="C12499" s="7" t="n">
        <v>0</v>
      </c>
      <c r="D12499" s="7" t="n">
        <v>0</v>
      </c>
      <c r="E12499" s="7" t="n">
        <v>1</v>
      </c>
    </row>
    <row r="12500" spans="1:11">
      <c r="A12500" t="s">
        <v>4</v>
      </c>
      <c r="B12500" s="4" t="s">
        <v>5</v>
      </c>
      <c r="C12500" s="4" t="s">
        <v>13</v>
      </c>
      <c r="D12500" s="4" t="s">
        <v>10</v>
      </c>
    </row>
    <row r="12501" spans="1:11">
      <c r="A12501" t="n">
        <v>94024</v>
      </c>
      <c r="B12501" s="22" t="n">
        <v>58</v>
      </c>
      <c r="C12501" s="7" t="n">
        <v>255</v>
      </c>
      <c r="D12501" s="7" t="n">
        <v>0</v>
      </c>
    </row>
    <row r="12502" spans="1:11">
      <c r="A12502" t="s">
        <v>4</v>
      </c>
      <c r="B12502" s="4" t="s">
        <v>5</v>
      </c>
      <c r="C12502" s="4" t="s">
        <v>13</v>
      </c>
      <c r="D12502" s="4" t="s">
        <v>10</v>
      </c>
    </row>
    <row r="12503" spans="1:11">
      <c r="A12503" t="n">
        <v>94028</v>
      </c>
      <c r="B12503" s="22" t="n">
        <v>58</v>
      </c>
      <c r="C12503" s="7" t="n">
        <v>5</v>
      </c>
      <c r="D12503" s="7" t="n">
        <v>300</v>
      </c>
    </row>
    <row r="12504" spans="1:11">
      <c r="A12504" t="s">
        <v>4</v>
      </c>
      <c r="B12504" s="4" t="s">
        <v>5</v>
      </c>
      <c r="C12504" s="4" t="s">
        <v>24</v>
      </c>
      <c r="D12504" s="4" t="s">
        <v>10</v>
      </c>
    </row>
    <row r="12505" spans="1:11">
      <c r="A12505" t="n">
        <v>94032</v>
      </c>
      <c r="B12505" s="29" t="n">
        <v>103</v>
      </c>
      <c r="C12505" s="7" t="n">
        <v>0</v>
      </c>
      <c r="D12505" s="7" t="n">
        <v>300</v>
      </c>
    </row>
    <row r="12506" spans="1:11">
      <c r="A12506" t="s">
        <v>4</v>
      </c>
      <c r="B12506" s="4" t="s">
        <v>5</v>
      </c>
      <c r="C12506" s="4" t="s">
        <v>13</v>
      </c>
      <c r="D12506" s="4" t="s">
        <v>6</v>
      </c>
    </row>
    <row r="12507" spans="1:11">
      <c r="A12507" t="n">
        <v>94039</v>
      </c>
      <c r="B12507" s="9" t="n">
        <v>2</v>
      </c>
      <c r="C12507" s="7" t="n">
        <v>11</v>
      </c>
      <c r="D12507" s="7" t="s">
        <v>39</v>
      </c>
    </row>
    <row r="12508" spans="1:11">
      <c r="A12508" t="s">
        <v>4</v>
      </c>
      <c r="B12508" s="4" t="s">
        <v>5</v>
      </c>
      <c r="C12508" s="4" t="s">
        <v>13</v>
      </c>
    </row>
    <row r="12509" spans="1:11">
      <c r="A12509" t="n">
        <v>94052</v>
      </c>
      <c r="B12509" s="39" t="n">
        <v>45</v>
      </c>
      <c r="C12509" s="7" t="n">
        <v>0</v>
      </c>
    </row>
    <row r="12510" spans="1:11">
      <c r="A12510" t="s">
        <v>4</v>
      </c>
      <c r="B12510" s="4" t="s">
        <v>5</v>
      </c>
      <c r="C12510" s="4" t="s">
        <v>13</v>
      </c>
      <c r="D12510" s="4" t="s">
        <v>13</v>
      </c>
      <c r="E12510" s="4" t="s">
        <v>10</v>
      </c>
    </row>
    <row r="12511" spans="1:11">
      <c r="A12511" t="n">
        <v>94054</v>
      </c>
      <c r="B12511" s="39" t="n">
        <v>45</v>
      </c>
      <c r="C12511" s="7" t="n">
        <v>8</v>
      </c>
      <c r="D12511" s="7" t="n">
        <v>0</v>
      </c>
      <c r="E12511" s="7" t="n">
        <v>0</v>
      </c>
    </row>
    <row r="12512" spans="1:11">
      <c r="A12512" t="s">
        <v>4</v>
      </c>
      <c r="B12512" s="4" t="s">
        <v>5</v>
      </c>
      <c r="C12512" s="4" t="s">
        <v>13</v>
      </c>
      <c r="D12512" s="4" t="s">
        <v>6</v>
      </c>
      <c r="E12512" s="4" t="s">
        <v>10</v>
      </c>
    </row>
    <row r="12513" spans="1:5">
      <c r="A12513" t="n">
        <v>94059</v>
      </c>
      <c r="B12513" s="26" t="n">
        <v>62</v>
      </c>
      <c r="C12513" s="7" t="n">
        <v>1</v>
      </c>
      <c r="D12513" s="7" t="s">
        <v>719</v>
      </c>
      <c r="E12513" s="7" t="n">
        <v>128</v>
      </c>
    </row>
    <row r="12514" spans="1:5">
      <c r="A12514" t="s">
        <v>4</v>
      </c>
      <c r="B12514" s="4" t="s">
        <v>5</v>
      </c>
      <c r="C12514" s="4" t="s">
        <v>10</v>
      </c>
      <c r="D12514" s="4" t="s">
        <v>24</v>
      </c>
      <c r="E12514" s="4" t="s">
        <v>24</v>
      </c>
      <c r="F12514" s="4" t="s">
        <v>24</v>
      </c>
      <c r="G12514" s="4" t="s">
        <v>24</v>
      </c>
    </row>
    <row r="12515" spans="1:5">
      <c r="A12515" t="n">
        <v>94074</v>
      </c>
      <c r="B12515" s="37" t="n">
        <v>46</v>
      </c>
      <c r="C12515" s="7" t="n">
        <v>0</v>
      </c>
      <c r="D12515" s="7" t="n">
        <v>3.14000010490417</v>
      </c>
      <c r="E12515" s="7" t="n">
        <v>-5.26999998092651</v>
      </c>
      <c r="F12515" s="7" t="n">
        <v>144.630004882813</v>
      </c>
      <c r="G12515" s="7" t="n">
        <v>180</v>
      </c>
    </row>
    <row r="12516" spans="1:5">
      <c r="A12516" t="s">
        <v>4</v>
      </c>
      <c r="B12516" s="4" t="s">
        <v>5</v>
      </c>
      <c r="C12516" s="4" t="s">
        <v>10</v>
      </c>
      <c r="D12516" s="4" t="s">
        <v>24</v>
      </c>
      <c r="E12516" s="4" t="s">
        <v>24</v>
      </c>
      <c r="F12516" s="4" t="s">
        <v>24</v>
      </c>
      <c r="G12516" s="4" t="s">
        <v>24</v>
      </c>
    </row>
    <row r="12517" spans="1:5">
      <c r="A12517" t="n">
        <v>94093</v>
      </c>
      <c r="B12517" s="37" t="n">
        <v>46</v>
      </c>
      <c r="C12517" s="7" t="n">
        <v>68</v>
      </c>
      <c r="D12517" s="7" t="n">
        <v>3.14000010490417</v>
      </c>
      <c r="E12517" s="7" t="n">
        <v>-5.26999998092651</v>
      </c>
      <c r="F12517" s="7" t="n">
        <v>144.630004882813</v>
      </c>
      <c r="G12517" s="7" t="n">
        <v>180</v>
      </c>
    </row>
    <row r="12518" spans="1:5">
      <c r="A12518" t="s">
        <v>4</v>
      </c>
      <c r="B12518" s="4" t="s">
        <v>5</v>
      </c>
      <c r="C12518" s="4" t="s">
        <v>10</v>
      </c>
      <c r="D12518" s="4" t="s">
        <v>24</v>
      </c>
      <c r="E12518" s="4" t="s">
        <v>24</v>
      </c>
      <c r="F12518" s="4" t="s">
        <v>24</v>
      </c>
      <c r="G12518" s="4" t="s">
        <v>24</v>
      </c>
    </row>
    <row r="12519" spans="1:5">
      <c r="A12519" t="n">
        <v>94112</v>
      </c>
      <c r="B12519" s="37" t="n">
        <v>46</v>
      </c>
      <c r="C12519" s="7" t="n">
        <v>6</v>
      </c>
      <c r="D12519" s="7" t="n">
        <v>-0.850000023841858</v>
      </c>
      <c r="E12519" s="7" t="n">
        <v>-5.26999998092651</v>
      </c>
      <c r="F12519" s="7" t="n">
        <v>144.710006713867</v>
      </c>
      <c r="G12519" s="7" t="n">
        <v>180</v>
      </c>
    </row>
    <row r="12520" spans="1:5">
      <c r="A12520" t="s">
        <v>4</v>
      </c>
      <c r="B12520" s="4" t="s">
        <v>5</v>
      </c>
      <c r="C12520" s="4" t="s">
        <v>10</v>
      </c>
      <c r="D12520" s="4" t="s">
        <v>24</v>
      </c>
      <c r="E12520" s="4" t="s">
        <v>24</v>
      </c>
      <c r="F12520" s="4" t="s">
        <v>24</v>
      </c>
      <c r="G12520" s="4" t="s">
        <v>24</v>
      </c>
    </row>
    <row r="12521" spans="1:5">
      <c r="A12521" t="n">
        <v>94131</v>
      </c>
      <c r="B12521" s="37" t="n">
        <v>46</v>
      </c>
      <c r="C12521" s="7" t="n">
        <v>6513</v>
      </c>
      <c r="D12521" s="7" t="n">
        <v>-0.850000023841858</v>
      </c>
      <c r="E12521" s="7" t="n">
        <v>-5.26999998092651</v>
      </c>
      <c r="F12521" s="7" t="n">
        <v>144.710006713867</v>
      </c>
      <c r="G12521" s="7" t="n">
        <v>180</v>
      </c>
    </row>
    <row r="12522" spans="1:5">
      <c r="A12522" t="s">
        <v>4</v>
      </c>
      <c r="B12522" s="4" t="s">
        <v>5</v>
      </c>
      <c r="C12522" s="4" t="s">
        <v>10</v>
      </c>
      <c r="D12522" s="4" t="s">
        <v>13</v>
      </c>
      <c r="E12522" s="4" t="s">
        <v>6</v>
      </c>
      <c r="F12522" s="4" t="s">
        <v>24</v>
      </c>
      <c r="G12522" s="4" t="s">
        <v>24</v>
      </c>
      <c r="H12522" s="4" t="s">
        <v>24</v>
      </c>
    </row>
    <row r="12523" spans="1:5">
      <c r="A12523" t="n">
        <v>94150</v>
      </c>
      <c r="B12523" s="55" t="n">
        <v>48</v>
      </c>
      <c r="C12523" s="7" t="n">
        <v>0</v>
      </c>
      <c r="D12523" s="7" t="n">
        <v>0</v>
      </c>
      <c r="E12523" s="7" t="s">
        <v>711</v>
      </c>
      <c r="F12523" s="7" t="n">
        <v>-1</v>
      </c>
      <c r="G12523" s="7" t="n">
        <v>1</v>
      </c>
      <c r="H12523" s="7" t="n">
        <v>0</v>
      </c>
    </row>
    <row r="12524" spans="1:5">
      <c r="A12524" t="s">
        <v>4</v>
      </c>
      <c r="B12524" s="4" t="s">
        <v>5</v>
      </c>
      <c r="C12524" s="4" t="s">
        <v>10</v>
      </c>
      <c r="D12524" s="4" t="s">
        <v>13</v>
      </c>
      <c r="E12524" s="4" t="s">
        <v>13</v>
      </c>
      <c r="F12524" s="4" t="s">
        <v>6</v>
      </c>
    </row>
    <row r="12525" spans="1:5">
      <c r="A12525" t="n">
        <v>94178</v>
      </c>
      <c r="B12525" s="27" t="n">
        <v>47</v>
      </c>
      <c r="C12525" s="7" t="n">
        <v>68</v>
      </c>
      <c r="D12525" s="7" t="n">
        <v>0</v>
      </c>
      <c r="E12525" s="7" t="n">
        <v>0</v>
      </c>
      <c r="F12525" s="7" t="s">
        <v>166</v>
      </c>
    </row>
    <row r="12526" spans="1:5">
      <c r="A12526" t="s">
        <v>4</v>
      </c>
      <c r="B12526" s="4" t="s">
        <v>5</v>
      </c>
      <c r="C12526" s="4" t="s">
        <v>10</v>
      </c>
      <c r="D12526" s="4" t="s">
        <v>13</v>
      </c>
      <c r="E12526" s="4" t="s">
        <v>13</v>
      </c>
      <c r="F12526" s="4" t="s">
        <v>6</v>
      </c>
    </row>
    <row r="12527" spans="1:5">
      <c r="A12527" t="n">
        <v>94197</v>
      </c>
      <c r="B12527" s="27" t="n">
        <v>47</v>
      </c>
      <c r="C12527" s="7" t="n">
        <v>68</v>
      </c>
      <c r="D12527" s="7" t="n">
        <v>0</v>
      </c>
      <c r="E12527" s="7" t="n">
        <v>0</v>
      </c>
      <c r="F12527" s="7" t="s">
        <v>54</v>
      </c>
    </row>
    <row r="12528" spans="1:5">
      <c r="A12528" t="s">
        <v>4</v>
      </c>
      <c r="B12528" s="4" t="s">
        <v>5</v>
      </c>
      <c r="C12528" s="4" t="s">
        <v>10</v>
      </c>
      <c r="D12528" s="4" t="s">
        <v>13</v>
      </c>
      <c r="E12528" s="4" t="s">
        <v>13</v>
      </c>
      <c r="F12528" s="4" t="s">
        <v>6</v>
      </c>
    </row>
    <row r="12529" spans="1:8">
      <c r="A12529" t="n">
        <v>94210</v>
      </c>
      <c r="B12529" s="27" t="n">
        <v>47</v>
      </c>
      <c r="C12529" s="7" t="n">
        <v>6</v>
      </c>
      <c r="D12529" s="7" t="n">
        <v>0</v>
      </c>
      <c r="E12529" s="7" t="n">
        <v>0</v>
      </c>
      <c r="F12529" s="7" t="s">
        <v>162</v>
      </c>
    </row>
    <row r="12530" spans="1:8">
      <c r="A12530" t="s">
        <v>4</v>
      </c>
      <c r="B12530" s="4" t="s">
        <v>5</v>
      </c>
      <c r="C12530" s="4" t="s">
        <v>10</v>
      </c>
      <c r="D12530" s="4" t="s">
        <v>13</v>
      </c>
      <c r="E12530" s="4" t="s">
        <v>13</v>
      </c>
      <c r="F12530" s="4" t="s">
        <v>6</v>
      </c>
    </row>
    <row r="12531" spans="1:8">
      <c r="A12531" t="n">
        <v>94234</v>
      </c>
      <c r="B12531" s="27" t="n">
        <v>47</v>
      </c>
      <c r="C12531" s="7" t="n">
        <v>6513</v>
      </c>
      <c r="D12531" s="7" t="n">
        <v>0</v>
      </c>
      <c r="E12531" s="7" t="n">
        <v>0</v>
      </c>
      <c r="F12531" s="7" t="s">
        <v>54</v>
      </c>
    </row>
    <row r="12532" spans="1:8">
      <c r="A12532" t="s">
        <v>4</v>
      </c>
      <c r="B12532" s="4" t="s">
        <v>5</v>
      </c>
      <c r="C12532" s="4" t="s">
        <v>10</v>
      </c>
      <c r="D12532" s="4" t="s">
        <v>9</v>
      </c>
    </row>
    <row r="12533" spans="1:8">
      <c r="A12533" t="n">
        <v>94247</v>
      </c>
      <c r="B12533" s="35" t="n">
        <v>44</v>
      </c>
      <c r="C12533" s="7" t="n">
        <v>5</v>
      </c>
      <c r="D12533" s="7" t="n">
        <v>128</v>
      </c>
    </row>
    <row r="12534" spans="1:8">
      <c r="A12534" t="s">
        <v>4</v>
      </c>
      <c r="B12534" s="4" t="s">
        <v>5</v>
      </c>
      <c r="C12534" s="4" t="s">
        <v>10</v>
      </c>
      <c r="D12534" s="4" t="s">
        <v>9</v>
      </c>
    </row>
    <row r="12535" spans="1:8">
      <c r="A12535" t="n">
        <v>94254</v>
      </c>
      <c r="B12535" s="35" t="n">
        <v>44</v>
      </c>
      <c r="C12535" s="7" t="n">
        <v>3</v>
      </c>
      <c r="D12535" s="7" t="n">
        <v>128</v>
      </c>
    </row>
    <row r="12536" spans="1:8">
      <c r="A12536" t="s">
        <v>4</v>
      </c>
      <c r="B12536" s="4" t="s">
        <v>5</v>
      </c>
      <c r="C12536" s="4" t="s">
        <v>13</v>
      </c>
      <c r="D12536" s="4" t="s">
        <v>10</v>
      </c>
      <c r="E12536" s="4" t="s">
        <v>13</v>
      </c>
      <c r="F12536" s="4" t="s">
        <v>23</v>
      </c>
    </row>
    <row r="12537" spans="1:8">
      <c r="A12537" t="n">
        <v>94261</v>
      </c>
      <c r="B12537" s="11" t="n">
        <v>5</v>
      </c>
      <c r="C12537" s="7" t="n">
        <v>30</v>
      </c>
      <c r="D12537" s="7" t="n">
        <v>8</v>
      </c>
      <c r="E12537" s="7" t="n">
        <v>1</v>
      </c>
      <c r="F12537" s="12" t="n">
        <f t="normal" ca="1">A12551</f>
        <v>0</v>
      </c>
    </row>
    <row r="12538" spans="1:8">
      <c r="A12538" t="s">
        <v>4</v>
      </c>
      <c r="B12538" s="4" t="s">
        <v>5</v>
      </c>
      <c r="C12538" s="4" t="s">
        <v>10</v>
      </c>
      <c r="D12538" s="4" t="s">
        <v>13</v>
      </c>
      <c r="E12538" s="4" t="s">
        <v>13</v>
      </c>
      <c r="F12538" s="4" t="s">
        <v>6</v>
      </c>
    </row>
    <row r="12539" spans="1:8">
      <c r="A12539" t="n">
        <v>94270</v>
      </c>
      <c r="B12539" s="27" t="n">
        <v>47</v>
      </c>
      <c r="C12539" s="7" t="n">
        <v>9</v>
      </c>
      <c r="D12539" s="7" t="n">
        <v>0</v>
      </c>
      <c r="E12539" s="7" t="n">
        <v>0</v>
      </c>
      <c r="F12539" s="7" t="s">
        <v>54</v>
      </c>
    </row>
    <row r="12540" spans="1:8">
      <c r="A12540" t="s">
        <v>4</v>
      </c>
      <c r="B12540" s="4" t="s">
        <v>5</v>
      </c>
      <c r="C12540" s="4" t="s">
        <v>10</v>
      </c>
      <c r="D12540" s="4" t="s">
        <v>13</v>
      </c>
      <c r="E12540" s="4" t="s">
        <v>13</v>
      </c>
      <c r="F12540" s="4" t="s">
        <v>6</v>
      </c>
    </row>
    <row r="12541" spans="1:8">
      <c r="A12541" t="n">
        <v>94283</v>
      </c>
      <c r="B12541" s="27" t="n">
        <v>47</v>
      </c>
      <c r="C12541" s="7" t="n">
        <v>7030</v>
      </c>
      <c r="D12541" s="7" t="n">
        <v>0</v>
      </c>
      <c r="E12541" s="7" t="n">
        <v>0</v>
      </c>
      <c r="F12541" s="7" t="s">
        <v>54</v>
      </c>
    </row>
    <row r="12542" spans="1:8">
      <c r="A12542" t="s">
        <v>4</v>
      </c>
      <c r="B12542" s="4" t="s">
        <v>5</v>
      </c>
      <c r="C12542" s="4" t="s">
        <v>10</v>
      </c>
      <c r="D12542" s="4" t="s">
        <v>13</v>
      </c>
    </row>
    <row r="12543" spans="1:8">
      <c r="A12543" t="n">
        <v>94296</v>
      </c>
      <c r="B12543" s="70" t="n">
        <v>56</v>
      </c>
      <c r="C12543" s="7" t="n">
        <v>7030</v>
      </c>
      <c r="D12543" s="7" t="n">
        <v>1</v>
      </c>
    </row>
    <row r="12544" spans="1:8">
      <c r="A12544" t="s">
        <v>4</v>
      </c>
      <c r="B12544" s="4" t="s">
        <v>5</v>
      </c>
      <c r="C12544" s="4" t="s">
        <v>10</v>
      </c>
      <c r="D12544" s="4" t="s">
        <v>13</v>
      </c>
    </row>
    <row r="12545" spans="1:6">
      <c r="A12545" t="n">
        <v>94300</v>
      </c>
      <c r="B12545" s="95" t="n">
        <v>21</v>
      </c>
      <c r="C12545" s="7" t="n">
        <v>7030</v>
      </c>
      <c r="D12545" s="7" t="n">
        <v>2</v>
      </c>
    </row>
    <row r="12546" spans="1:6">
      <c r="A12546" t="s">
        <v>4</v>
      </c>
      <c r="B12546" s="4" t="s">
        <v>5</v>
      </c>
      <c r="C12546" s="4" t="s">
        <v>10</v>
      </c>
      <c r="D12546" s="4" t="s">
        <v>24</v>
      </c>
      <c r="E12546" s="4" t="s">
        <v>24</v>
      </c>
      <c r="F12546" s="4" t="s">
        <v>24</v>
      </c>
      <c r="G12546" s="4" t="s">
        <v>24</v>
      </c>
    </row>
    <row r="12547" spans="1:6">
      <c r="A12547" t="n">
        <v>94304</v>
      </c>
      <c r="B12547" s="37" t="n">
        <v>46</v>
      </c>
      <c r="C12547" s="7" t="n">
        <v>9</v>
      </c>
      <c r="D12547" s="7" t="n">
        <v>-32.4900016784668</v>
      </c>
      <c r="E12547" s="7" t="n">
        <v>2.99000000953674</v>
      </c>
      <c r="F12547" s="7" t="n">
        <v>-70.6999969482422</v>
      </c>
      <c r="G12547" s="7" t="n">
        <v>0</v>
      </c>
    </row>
    <row r="12548" spans="1:6">
      <c r="A12548" t="s">
        <v>4</v>
      </c>
      <c r="B12548" s="4" t="s">
        <v>5</v>
      </c>
      <c r="C12548" s="4" t="s">
        <v>10</v>
      </c>
      <c r="D12548" s="4" t="s">
        <v>24</v>
      </c>
      <c r="E12548" s="4" t="s">
        <v>24</v>
      </c>
      <c r="F12548" s="4" t="s">
        <v>24</v>
      </c>
      <c r="G12548" s="4" t="s">
        <v>24</v>
      </c>
    </row>
    <row r="12549" spans="1:6">
      <c r="A12549" t="n">
        <v>94323</v>
      </c>
      <c r="B12549" s="37" t="n">
        <v>46</v>
      </c>
      <c r="C12549" s="7" t="n">
        <v>7030</v>
      </c>
      <c r="D12549" s="7" t="n">
        <v>-32.4900016784668</v>
      </c>
      <c r="E12549" s="7" t="n">
        <v>2.99000000953674</v>
      </c>
      <c r="F12549" s="7" t="n">
        <v>-71.6999969482422</v>
      </c>
      <c r="G12549" s="7" t="n">
        <v>0</v>
      </c>
    </row>
    <row r="12550" spans="1:6">
      <c r="A12550" t="s">
        <v>4</v>
      </c>
      <c r="B12550" s="4" t="s">
        <v>5</v>
      </c>
      <c r="C12550" s="4" t="s">
        <v>10</v>
      </c>
    </row>
    <row r="12551" spans="1:6">
      <c r="A12551" t="n">
        <v>94342</v>
      </c>
      <c r="B12551" s="32" t="n">
        <v>16</v>
      </c>
      <c r="C12551" s="7" t="n">
        <v>0</v>
      </c>
    </row>
    <row r="12552" spans="1:6">
      <c r="A12552" t="s">
        <v>4</v>
      </c>
      <c r="B12552" s="4" t="s">
        <v>5</v>
      </c>
      <c r="C12552" s="4" t="s">
        <v>13</v>
      </c>
      <c r="D12552" s="4" t="s">
        <v>13</v>
      </c>
      <c r="E12552" s="4" t="s">
        <v>24</v>
      </c>
      <c r="F12552" s="4" t="s">
        <v>24</v>
      </c>
      <c r="G12552" s="4" t="s">
        <v>24</v>
      </c>
      <c r="H12552" s="4" t="s">
        <v>10</v>
      </c>
    </row>
    <row r="12553" spans="1:6">
      <c r="A12553" t="n">
        <v>94345</v>
      </c>
      <c r="B12553" s="39" t="n">
        <v>45</v>
      </c>
      <c r="C12553" s="7" t="n">
        <v>2</v>
      </c>
      <c r="D12553" s="7" t="n">
        <v>3</v>
      </c>
      <c r="E12553" s="7" t="n">
        <v>3.14000010490417</v>
      </c>
      <c r="F12553" s="7" t="n">
        <v>-4.11999988555908</v>
      </c>
      <c r="G12553" s="7" t="n">
        <v>144.979995727539</v>
      </c>
      <c r="H12553" s="7" t="n">
        <v>0</v>
      </c>
    </row>
    <row r="12554" spans="1:6">
      <c r="A12554" t="s">
        <v>4</v>
      </c>
      <c r="B12554" s="4" t="s">
        <v>5</v>
      </c>
      <c r="C12554" s="4" t="s">
        <v>13</v>
      </c>
      <c r="D12554" s="4" t="s">
        <v>13</v>
      </c>
      <c r="E12554" s="4" t="s">
        <v>24</v>
      </c>
      <c r="F12554" s="4" t="s">
        <v>24</v>
      </c>
      <c r="G12554" s="4" t="s">
        <v>24</v>
      </c>
      <c r="H12554" s="4" t="s">
        <v>10</v>
      </c>
      <c r="I12554" s="4" t="s">
        <v>13</v>
      </c>
    </row>
    <row r="12555" spans="1:6">
      <c r="A12555" t="n">
        <v>94362</v>
      </c>
      <c r="B12555" s="39" t="n">
        <v>45</v>
      </c>
      <c r="C12555" s="7" t="n">
        <v>4</v>
      </c>
      <c r="D12555" s="7" t="n">
        <v>3</v>
      </c>
      <c r="E12555" s="7" t="n">
        <v>8.01000022888184</v>
      </c>
      <c r="F12555" s="7" t="n">
        <v>20.8500003814697</v>
      </c>
      <c r="G12555" s="7" t="n">
        <v>0</v>
      </c>
      <c r="H12555" s="7" t="n">
        <v>0</v>
      </c>
      <c r="I12555" s="7" t="n">
        <v>0</v>
      </c>
    </row>
    <row r="12556" spans="1:6">
      <c r="A12556" t="s">
        <v>4</v>
      </c>
      <c r="B12556" s="4" t="s">
        <v>5</v>
      </c>
      <c r="C12556" s="4" t="s">
        <v>13</v>
      </c>
      <c r="D12556" s="4" t="s">
        <v>13</v>
      </c>
      <c r="E12556" s="4" t="s">
        <v>24</v>
      </c>
      <c r="F12556" s="4" t="s">
        <v>10</v>
      </c>
    </row>
    <row r="12557" spans="1:6">
      <c r="A12557" t="n">
        <v>94380</v>
      </c>
      <c r="B12557" s="39" t="n">
        <v>45</v>
      </c>
      <c r="C12557" s="7" t="n">
        <v>5</v>
      </c>
      <c r="D12557" s="7" t="n">
        <v>3</v>
      </c>
      <c r="E12557" s="7" t="n">
        <v>4.30000019073486</v>
      </c>
      <c r="F12557" s="7" t="n">
        <v>0</v>
      </c>
    </row>
    <row r="12558" spans="1:6">
      <c r="A12558" t="s">
        <v>4</v>
      </c>
      <c r="B12558" s="4" t="s">
        <v>5</v>
      </c>
      <c r="C12558" s="4" t="s">
        <v>13</v>
      </c>
      <c r="D12558" s="4" t="s">
        <v>13</v>
      </c>
      <c r="E12558" s="4" t="s">
        <v>24</v>
      </c>
      <c r="F12558" s="4" t="s">
        <v>10</v>
      </c>
    </row>
    <row r="12559" spans="1:6">
      <c r="A12559" t="n">
        <v>94389</v>
      </c>
      <c r="B12559" s="39" t="n">
        <v>45</v>
      </c>
      <c r="C12559" s="7" t="n">
        <v>11</v>
      </c>
      <c r="D12559" s="7" t="n">
        <v>3</v>
      </c>
      <c r="E12559" s="7" t="n">
        <v>40</v>
      </c>
      <c r="F12559" s="7" t="n">
        <v>0</v>
      </c>
    </row>
    <row r="12560" spans="1:6">
      <c r="A12560" t="s">
        <v>4</v>
      </c>
      <c r="B12560" s="4" t="s">
        <v>5</v>
      </c>
      <c r="C12560" s="4" t="s">
        <v>13</v>
      </c>
      <c r="D12560" s="4" t="s">
        <v>10</v>
      </c>
      <c r="E12560" s="4" t="s">
        <v>13</v>
      </c>
    </row>
    <row r="12561" spans="1:9">
      <c r="A12561" t="n">
        <v>94398</v>
      </c>
      <c r="B12561" s="13" t="n">
        <v>49</v>
      </c>
      <c r="C12561" s="7" t="n">
        <v>1</v>
      </c>
      <c r="D12561" s="7" t="n">
        <v>2000</v>
      </c>
      <c r="E12561" s="7" t="n">
        <v>0</v>
      </c>
    </row>
    <row r="12562" spans="1:9">
      <c r="A12562" t="s">
        <v>4</v>
      </c>
      <c r="B12562" s="4" t="s">
        <v>5</v>
      </c>
      <c r="C12562" s="4" t="s">
        <v>10</v>
      </c>
    </row>
    <row r="12563" spans="1:9">
      <c r="A12563" t="n">
        <v>94403</v>
      </c>
      <c r="B12563" s="32" t="n">
        <v>16</v>
      </c>
      <c r="C12563" s="7" t="n">
        <v>2000</v>
      </c>
    </row>
    <row r="12564" spans="1:9">
      <c r="A12564" t="s">
        <v>4</v>
      </c>
      <c r="B12564" s="4" t="s">
        <v>5</v>
      </c>
      <c r="C12564" s="4" t="s">
        <v>13</v>
      </c>
      <c r="D12564" s="4" t="s">
        <v>10</v>
      </c>
      <c r="E12564" s="4" t="s">
        <v>24</v>
      </c>
    </row>
    <row r="12565" spans="1:9">
      <c r="A12565" t="n">
        <v>94406</v>
      </c>
      <c r="B12565" s="22" t="n">
        <v>58</v>
      </c>
      <c r="C12565" s="7" t="n">
        <v>100</v>
      </c>
      <c r="D12565" s="7" t="n">
        <v>1000</v>
      </c>
      <c r="E12565" s="7" t="n">
        <v>1</v>
      </c>
    </row>
    <row r="12566" spans="1:9">
      <c r="A12566" t="s">
        <v>4</v>
      </c>
      <c r="B12566" s="4" t="s">
        <v>5</v>
      </c>
      <c r="C12566" s="4" t="s">
        <v>13</v>
      </c>
      <c r="D12566" s="4" t="s">
        <v>10</v>
      </c>
    </row>
    <row r="12567" spans="1:9">
      <c r="A12567" t="n">
        <v>94414</v>
      </c>
      <c r="B12567" s="22" t="n">
        <v>58</v>
      </c>
      <c r="C12567" s="7" t="n">
        <v>255</v>
      </c>
      <c r="D12567" s="7" t="n">
        <v>0</v>
      </c>
    </row>
    <row r="12568" spans="1:9">
      <c r="A12568" t="s">
        <v>4</v>
      </c>
      <c r="B12568" s="4" t="s">
        <v>5</v>
      </c>
      <c r="C12568" s="4" t="s">
        <v>13</v>
      </c>
      <c r="D12568" s="4" t="s">
        <v>10</v>
      </c>
      <c r="E12568" s="4" t="s">
        <v>13</v>
      </c>
      <c r="F12568" s="4" t="s">
        <v>23</v>
      </c>
    </row>
    <row r="12569" spans="1:9">
      <c r="A12569" t="n">
        <v>94418</v>
      </c>
      <c r="B12569" s="11" t="n">
        <v>5</v>
      </c>
      <c r="C12569" s="7" t="n">
        <v>30</v>
      </c>
      <c r="D12569" s="7" t="n">
        <v>10</v>
      </c>
      <c r="E12569" s="7" t="n">
        <v>1</v>
      </c>
      <c r="F12569" s="12" t="n">
        <f t="normal" ca="1">A12643</f>
        <v>0</v>
      </c>
    </row>
    <row r="12570" spans="1:9">
      <c r="A12570" t="s">
        <v>4</v>
      </c>
      <c r="B12570" s="4" t="s">
        <v>5</v>
      </c>
      <c r="C12570" s="4" t="s">
        <v>13</v>
      </c>
      <c r="D12570" s="4" t="s">
        <v>10</v>
      </c>
      <c r="E12570" s="4" t="s">
        <v>6</v>
      </c>
    </row>
    <row r="12571" spans="1:9">
      <c r="A12571" t="n">
        <v>94427</v>
      </c>
      <c r="B12571" s="48" t="n">
        <v>51</v>
      </c>
      <c r="C12571" s="7" t="n">
        <v>4</v>
      </c>
      <c r="D12571" s="7" t="n">
        <v>16</v>
      </c>
      <c r="E12571" s="7" t="s">
        <v>142</v>
      </c>
    </row>
    <row r="12572" spans="1:9">
      <c r="A12572" t="s">
        <v>4</v>
      </c>
      <c r="B12572" s="4" t="s">
        <v>5</v>
      </c>
      <c r="C12572" s="4" t="s">
        <v>10</v>
      </c>
    </row>
    <row r="12573" spans="1:9">
      <c r="A12573" t="n">
        <v>94440</v>
      </c>
      <c r="B12573" s="32" t="n">
        <v>16</v>
      </c>
      <c r="C12573" s="7" t="n">
        <v>0</v>
      </c>
    </row>
    <row r="12574" spans="1:9">
      <c r="A12574" t="s">
        <v>4</v>
      </c>
      <c r="B12574" s="4" t="s">
        <v>5</v>
      </c>
      <c r="C12574" s="4" t="s">
        <v>10</v>
      </c>
      <c r="D12574" s="4" t="s">
        <v>13</v>
      </c>
      <c r="E12574" s="4" t="s">
        <v>9</v>
      </c>
      <c r="F12574" s="4" t="s">
        <v>81</v>
      </c>
      <c r="G12574" s="4" t="s">
        <v>13</v>
      </c>
      <c r="H12574" s="4" t="s">
        <v>13</v>
      </c>
      <c r="I12574" s="4" t="s">
        <v>13</v>
      </c>
    </row>
    <row r="12575" spans="1:9">
      <c r="A12575" t="n">
        <v>94443</v>
      </c>
      <c r="B12575" s="49" t="n">
        <v>26</v>
      </c>
      <c r="C12575" s="7" t="n">
        <v>16</v>
      </c>
      <c r="D12575" s="7" t="n">
        <v>17</v>
      </c>
      <c r="E12575" s="7" t="n">
        <v>14376</v>
      </c>
      <c r="F12575" s="7" t="s">
        <v>741</v>
      </c>
      <c r="G12575" s="7" t="n">
        <v>8</v>
      </c>
      <c r="H12575" s="7" t="n">
        <v>2</v>
      </c>
      <c r="I12575" s="7" t="n">
        <v>0</v>
      </c>
    </row>
    <row r="12576" spans="1:9">
      <c r="A12576" t="s">
        <v>4</v>
      </c>
      <c r="B12576" s="4" t="s">
        <v>5</v>
      </c>
      <c r="C12576" s="4" t="s">
        <v>10</v>
      </c>
    </row>
    <row r="12577" spans="1:9">
      <c r="A12577" t="n">
        <v>94464</v>
      </c>
      <c r="B12577" s="32" t="n">
        <v>16</v>
      </c>
      <c r="C12577" s="7" t="n">
        <v>1</v>
      </c>
    </row>
    <row r="12578" spans="1:9">
      <c r="A12578" t="s">
        <v>4</v>
      </c>
      <c r="B12578" s="4" t="s">
        <v>5</v>
      </c>
      <c r="C12578" s="4" t="s">
        <v>13</v>
      </c>
      <c r="D12578" s="4" t="s">
        <v>10</v>
      </c>
    </row>
    <row r="12579" spans="1:9">
      <c r="A12579" t="n">
        <v>94467</v>
      </c>
      <c r="B12579" s="15" t="n">
        <v>50</v>
      </c>
      <c r="C12579" s="7" t="n">
        <v>52</v>
      </c>
      <c r="D12579" s="7" t="n">
        <v>14376</v>
      </c>
    </row>
    <row r="12580" spans="1:9">
      <c r="A12580" t="s">
        <v>4</v>
      </c>
      <c r="B12580" s="4" t="s">
        <v>5</v>
      </c>
      <c r="C12580" s="4" t="s">
        <v>10</v>
      </c>
    </row>
    <row r="12581" spans="1:9">
      <c r="A12581" t="n">
        <v>94471</v>
      </c>
      <c r="B12581" s="32" t="n">
        <v>16</v>
      </c>
      <c r="C12581" s="7" t="n">
        <v>500</v>
      </c>
    </row>
    <row r="12582" spans="1:9">
      <c r="A12582" t="s">
        <v>4</v>
      </c>
      <c r="B12582" s="4" t="s">
        <v>5</v>
      </c>
      <c r="C12582" s="4" t="s">
        <v>10</v>
      </c>
      <c r="D12582" s="4" t="s">
        <v>13</v>
      </c>
    </row>
    <row r="12583" spans="1:9">
      <c r="A12583" t="n">
        <v>94474</v>
      </c>
      <c r="B12583" s="51" t="n">
        <v>89</v>
      </c>
      <c r="C12583" s="7" t="n">
        <v>65533</v>
      </c>
      <c r="D12583" s="7" t="n">
        <v>0</v>
      </c>
    </row>
    <row r="12584" spans="1:9">
      <c r="A12584" t="s">
        <v>4</v>
      </c>
      <c r="B12584" s="4" t="s">
        <v>5</v>
      </c>
      <c r="C12584" s="4" t="s">
        <v>10</v>
      </c>
      <c r="D12584" s="4" t="s">
        <v>13</v>
      </c>
    </row>
    <row r="12585" spans="1:9">
      <c r="A12585" t="n">
        <v>94478</v>
      </c>
      <c r="B12585" s="51" t="n">
        <v>89</v>
      </c>
      <c r="C12585" s="7" t="n">
        <v>65533</v>
      </c>
      <c r="D12585" s="7" t="n">
        <v>1</v>
      </c>
    </row>
    <row r="12586" spans="1:9">
      <c r="A12586" t="s">
        <v>4</v>
      </c>
      <c r="B12586" s="4" t="s">
        <v>5</v>
      </c>
      <c r="C12586" s="4" t="s">
        <v>13</v>
      </c>
      <c r="D12586" s="4" t="s">
        <v>10</v>
      </c>
      <c r="E12586" s="4" t="s">
        <v>6</v>
      </c>
    </row>
    <row r="12587" spans="1:9">
      <c r="A12587" t="n">
        <v>94482</v>
      </c>
      <c r="B12587" s="48" t="n">
        <v>51</v>
      </c>
      <c r="C12587" s="7" t="n">
        <v>4</v>
      </c>
      <c r="D12587" s="7" t="n">
        <v>16</v>
      </c>
      <c r="E12587" s="7" t="s">
        <v>142</v>
      </c>
    </row>
    <row r="12588" spans="1:9">
      <c r="A12588" t="s">
        <v>4</v>
      </c>
      <c r="B12588" s="4" t="s">
        <v>5</v>
      </c>
      <c r="C12588" s="4" t="s">
        <v>10</v>
      </c>
    </row>
    <row r="12589" spans="1:9">
      <c r="A12589" t="n">
        <v>94495</v>
      </c>
      <c r="B12589" s="32" t="n">
        <v>16</v>
      </c>
      <c r="C12589" s="7" t="n">
        <v>0</v>
      </c>
    </row>
    <row r="12590" spans="1:9">
      <c r="A12590" t="s">
        <v>4</v>
      </c>
      <c r="B12590" s="4" t="s">
        <v>5</v>
      </c>
      <c r="C12590" s="4" t="s">
        <v>10</v>
      </c>
      <c r="D12590" s="4" t="s">
        <v>13</v>
      </c>
      <c r="E12590" s="4" t="s">
        <v>9</v>
      </c>
      <c r="F12590" s="4" t="s">
        <v>81</v>
      </c>
      <c r="G12590" s="4" t="s">
        <v>13</v>
      </c>
      <c r="H12590" s="4" t="s">
        <v>13</v>
      </c>
      <c r="I12590" s="4" t="s">
        <v>13</v>
      </c>
    </row>
    <row r="12591" spans="1:9">
      <c r="A12591" t="n">
        <v>94498</v>
      </c>
      <c r="B12591" s="49" t="n">
        <v>26</v>
      </c>
      <c r="C12591" s="7" t="n">
        <v>16</v>
      </c>
      <c r="D12591" s="7" t="n">
        <v>17</v>
      </c>
      <c r="E12591" s="7" t="n">
        <v>14377</v>
      </c>
      <c r="F12591" s="7" t="s">
        <v>742</v>
      </c>
      <c r="G12591" s="7" t="n">
        <v>8</v>
      </c>
      <c r="H12591" s="7" t="n">
        <v>2</v>
      </c>
      <c r="I12591" s="7" t="n">
        <v>0</v>
      </c>
    </row>
    <row r="12592" spans="1:9">
      <c r="A12592" t="s">
        <v>4</v>
      </c>
      <c r="B12592" s="4" t="s">
        <v>5</v>
      </c>
      <c r="C12592" s="4" t="s">
        <v>10</v>
      </c>
    </row>
    <row r="12593" spans="1:9">
      <c r="A12593" t="n">
        <v>94517</v>
      </c>
      <c r="B12593" s="32" t="n">
        <v>16</v>
      </c>
      <c r="C12593" s="7" t="n">
        <v>1</v>
      </c>
    </row>
    <row r="12594" spans="1:9">
      <c r="A12594" t="s">
        <v>4</v>
      </c>
      <c r="B12594" s="4" t="s">
        <v>5</v>
      </c>
      <c r="C12594" s="4" t="s">
        <v>13</v>
      </c>
      <c r="D12594" s="4" t="s">
        <v>10</v>
      </c>
    </row>
    <row r="12595" spans="1:9">
      <c r="A12595" t="n">
        <v>94520</v>
      </c>
      <c r="B12595" s="15" t="n">
        <v>50</v>
      </c>
      <c r="C12595" s="7" t="n">
        <v>52</v>
      </c>
      <c r="D12595" s="7" t="n">
        <v>14377</v>
      </c>
    </row>
    <row r="12596" spans="1:9">
      <c r="A12596" t="s">
        <v>4</v>
      </c>
      <c r="B12596" s="4" t="s">
        <v>5</v>
      </c>
      <c r="C12596" s="4" t="s">
        <v>10</v>
      </c>
    </row>
    <row r="12597" spans="1:9">
      <c r="A12597" t="n">
        <v>94524</v>
      </c>
      <c r="B12597" s="32" t="n">
        <v>16</v>
      </c>
      <c r="C12597" s="7" t="n">
        <v>500</v>
      </c>
    </row>
    <row r="12598" spans="1:9">
      <c r="A12598" t="s">
        <v>4</v>
      </c>
      <c r="B12598" s="4" t="s">
        <v>5</v>
      </c>
      <c r="C12598" s="4" t="s">
        <v>10</v>
      </c>
      <c r="D12598" s="4" t="s">
        <v>13</v>
      </c>
    </row>
    <row r="12599" spans="1:9">
      <c r="A12599" t="n">
        <v>94527</v>
      </c>
      <c r="B12599" s="51" t="n">
        <v>89</v>
      </c>
      <c r="C12599" s="7" t="n">
        <v>65533</v>
      </c>
      <c r="D12599" s="7" t="n">
        <v>0</v>
      </c>
    </row>
    <row r="12600" spans="1:9">
      <c r="A12600" t="s">
        <v>4</v>
      </c>
      <c r="B12600" s="4" t="s">
        <v>5</v>
      </c>
      <c r="C12600" s="4" t="s">
        <v>10</v>
      </c>
      <c r="D12600" s="4" t="s">
        <v>13</v>
      </c>
    </row>
    <row r="12601" spans="1:9">
      <c r="A12601" t="n">
        <v>94531</v>
      </c>
      <c r="B12601" s="51" t="n">
        <v>89</v>
      </c>
      <c r="C12601" s="7" t="n">
        <v>65533</v>
      </c>
      <c r="D12601" s="7" t="n">
        <v>1</v>
      </c>
    </row>
    <row r="12602" spans="1:9">
      <c r="A12602" t="s">
        <v>4</v>
      </c>
      <c r="B12602" s="4" t="s">
        <v>5</v>
      </c>
      <c r="C12602" s="4" t="s">
        <v>13</v>
      </c>
      <c r="D12602" s="4" t="s">
        <v>13</v>
      </c>
    </row>
    <row r="12603" spans="1:9">
      <c r="A12603" t="n">
        <v>94535</v>
      </c>
      <c r="B12603" s="13" t="n">
        <v>49</v>
      </c>
      <c r="C12603" s="7" t="n">
        <v>2</v>
      </c>
      <c r="D12603" s="7" t="n">
        <v>0</v>
      </c>
    </row>
    <row r="12604" spans="1:9">
      <c r="A12604" t="s">
        <v>4</v>
      </c>
      <c r="B12604" s="4" t="s">
        <v>5</v>
      </c>
      <c r="C12604" s="4" t="s">
        <v>13</v>
      </c>
      <c r="D12604" s="4" t="s">
        <v>10</v>
      </c>
      <c r="E12604" s="4" t="s">
        <v>9</v>
      </c>
      <c r="F12604" s="4" t="s">
        <v>10</v>
      </c>
      <c r="G12604" s="4" t="s">
        <v>9</v>
      </c>
      <c r="H12604" s="4" t="s">
        <v>13</v>
      </c>
    </row>
    <row r="12605" spans="1:9">
      <c r="A12605" t="n">
        <v>94538</v>
      </c>
      <c r="B12605" s="13" t="n">
        <v>49</v>
      </c>
      <c r="C12605" s="7" t="n">
        <v>0</v>
      </c>
      <c r="D12605" s="7" t="n">
        <v>621</v>
      </c>
      <c r="E12605" s="7" t="n">
        <v>1065353216</v>
      </c>
      <c r="F12605" s="7" t="n">
        <v>0</v>
      </c>
      <c r="G12605" s="7" t="n">
        <v>0</v>
      </c>
      <c r="H12605" s="7" t="n">
        <v>0</v>
      </c>
    </row>
    <row r="12606" spans="1:9">
      <c r="A12606" t="s">
        <v>4</v>
      </c>
      <c r="B12606" s="4" t="s">
        <v>5</v>
      </c>
      <c r="C12606" s="4" t="s">
        <v>13</v>
      </c>
      <c r="D12606" s="4" t="s">
        <v>10</v>
      </c>
      <c r="E12606" s="4" t="s">
        <v>6</v>
      </c>
    </row>
    <row r="12607" spans="1:9">
      <c r="A12607" t="n">
        <v>94553</v>
      </c>
      <c r="B12607" s="48" t="n">
        <v>51</v>
      </c>
      <c r="C12607" s="7" t="n">
        <v>4</v>
      </c>
      <c r="D12607" s="7" t="n">
        <v>16</v>
      </c>
      <c r="E12607" s="7" t="s">
        <v>107</v>
      </c>
    </row>
    <row r="12608" spans="1:9">
      <c r="A12608" t="s">
        <v>4</v>
      </c>
      <c r="B12608" s="4" t="s">
        <v>5</v>
      </c>
      <c r="C12608" s="4" t="s">
        <v>10</v>
      </c>
    </row>
    <row r="12609" spans="1:8">
      <c r="A12609" t="n">
        <v>94567</v>
      </c>
      <c r="B12609" s="32" t="n">
        <v>16</v>
      </c>
      <c r="C12609" s="7" t="n">
        <v>0</v>
      </c>
    </row>
    <row r="12610" spans="1:8">
      <c r="A12610" t="s">
        <v>4</v>
      </c>
      <c r="B12610" s="4" t="s">
        <v>5</v>
      </c>
      <c r="C12610" s="4" t="s">
        <v>10</v>
      </c>
      <c r="D12610" s="4" t="s">
        <v>13</v>
      </c>
      <c r="E12610" s="4" t="s">
        <v>9</v>
      </c>
      <c r="F12610" s="4" t="s">
        <v>81</v>
      </c>
      <c r="G12610" s="4" t="s">
        <v>13</v>
      </c>
      <c r="H12610" s="4" t="s">
        <v>13</v>
      </c>
      <c r="I12610" s="4" t="s">
        <v>13</v>
      </c>
    </row>
    <row r="12611" spans="1:8">
      <c r="A12611" t="n">
        <v>94570</v>
      </c>
      <c r="B12611" s="49" t="n">
        <v>26</v>
      </c>
      <c r="C12611" s="7" t="n">
        <v>16</v>
      </c>
      <c r="D12611" s="7" t="n">
        <v>17</v>
      </c>
      <c r="E12611" s="7" t="n">
        <v>14378</v>
      </c>
      <c r="F12611" s="7" t="s">
        <v>743</v>
      </c>
      <c r="G12611" s="7" t="n">
        <v>8</v>
      </c>
      <c r="H12611" s="7" t="n">
        <v>2</v>
      </c>
      <c r="I12611" s="7" t="n">
        <v>0</v>
      </c>
    </row>
    <row r="12612" spans="1:8">
      <c r="A12612" t="s">
        <v>4</v>
      </c>
      <c r="B12612" s="4" t="s">
        <v>5</v>
      </c>
      <c r="C12612" s="4" t="s">
        <v>10</v>
      </c>
    </row>
    <row r="12613" spans="1:8">
      <c r="A12613" t="n">
        <v>94589</v>
      </c>
      <c r="B12613" s="32" t="n">
        <v>16</v>
      </c>
      <c r="C12613" s="7" t="n">
        <v>1</v>
      </c>
    </row>
    <row r="12614" spans="1:8">
      <c r="A12614" t="s">
        <v>4</v>
      </c>
      <c r="B12614" s="4" t="s">
        <v>5</v>
      </c>
      <c r="C12614" s="4" t="s">
        <v>13</v>
      </c>
      <c r="D12614" s="4" t="s">
        <v>10</v>
      </c>
    </row>
    <row r="12615" spans="1:8">
      <c r="A12615" t="n">
        <v>94592</v>
      </c>
      <c r="B12615" s="15" t="n">
        <v>50</v>
      </c>
      <c r="C12615" s="7" t="n">
        <v>52</v>
      </c>
      <c r="D12615" s="7" t="n">
        <v>14378</v>
      </c>
    </row>
    <row r="12616" spans="1:8">
      <c r="A12616" t="s">
        <v>4</v>
      </c>
      <c r="B12616" s="4" t="s">
        <v>5</v>
      </c>
      <c r="C12616" s="4" t="s">
        <v>10</v>
      </c>
    </row>
    <row r="12617" spans="1:8">
      <c r="A12617" t="n">
        <v>94596</v>
      </c>
      <c r="B12617" s="32" t="n">
        <v>16</v>
      </c>
      <c r="C12617" s="7" t="n">
        <v>500</v>
      </c>
    </row>
    <row r="12618" spans="1:8">
      <c r="A12618" t="s">
        <v>4</v>
      </c>
      <c r="B12618" s="4" t="s">
        <v>5</v>
      </c>
      <c r="C12618" s="4" t="s">
        <v>10</v>
      </c>
      <c r="D12618" s="4" t="s">
        <v>13</v>
      </c>
    </row>
    <row r="12619" spans="1:8">
      <c r="A12619" t="n">
        <v>94599</v>
      </c>
      <c r="B12619" s="51" t="n">
        <v>89</v>
      </c>
      <c r="C12619" s="7" t="n">
        <v>65533</v>
      </c>
      <c r="D12619" s="7" t="n">
        <v>0</v>
      </c>
    </row>
    <row r="12620" spans="1:8">
      <c r="A12620" t="s">
        <v>4</v>
      </c>
      <c r="B12620" s="4" t="s">
        <v>5</v>
      </c>
      <c r="C12620" s="4" t="s">
        <v>10</v>
      </c>
      <c r="D12620" s="4" t="s">
        <v>13</v>
      </c>
    </row>
    <row r="12621" spans="1:8">
      <c r="A12621" t="n">
        <v>94603</v>
      </c>
      <c r="B12621" s="51" t="n">
        <v>89</v>
      </c>
      <c r="C12621" s="7" t="n">
        <v>65533</v>
      </c>
      <c r="D12621" s="7" t="n">
        <v>1</v>
      </c>
    </row>
    <row r="12622" spans="1:8">
      <c r="A12622" t="s">
        <v>4</v>
      </c>
      <c r="B12622" s="4" t="s">
        <v>5</v>
      </c>
      <c r="C12622" s="4" t="s">
        <v>10</v>
      </c>
      <c r="D12622" s="4" t="s">
        <v>24</v>
      </c>
    </row>
    <row r="12623" spans="1:8">
      <c r="A12623" t="n">
        <v>94607</v>
      </c>
      <c r="B12623" s="47" t="n">
        <v>142</v>
      </c>
      <c r="C12623" s="7" t="n">
        <v>1</v>
      </c>
      <c r="D12623" s="7" t="n">
        <v>80</v>
      </c>
    </row>
    <row r="12624" spans="1:8">
      <c r="A12624" t="s">
        <v>4</v>
      </c>
      <c r="B12624" s="4" t="s">
        <v>5</v>
      </c>
      <c r="C12624" s="4" t="s">
        <v>10</v>
      </c>
      <c r="D12624" s="4" t="s">
        <v>13</v>
      </c>
      <c r="E12624" s="4" t="s">
        <v>13</v>
      </c>
      <c r="F12624" s="4" t="s">
        <v>6</v>
      </c>
    </row>
    <row r="12625" spans="1:9">
      <c r="A12625" t="n">
        <v>94614</v>
      </c>
      <c r="B12625" s="27" t="n">
        <v>47</v>
      </c>
      <c r="C12625" s="7" t="n">
        <v>16</v>
      </c>
      <c r="D12625" s="7" t="n">
        <v>0</v>
      </c>
      <c r="E12625" s="7" t="n">
        <v>0</v>
      </c>
      <c r="F12625" s="7" t="s">
        <v>215</v>
      </c>
    </row>
    <row r="12626" spans="1:9">
      <c r="A12626" t="s">
        <v>4</v>
      </c>
      <c r="B12626" s="4" t="s">
        <v>5</v>
      </c>
      <c r="C12626" s="4" t="s">
        <v>13</v>
      </c>
      <c r="D12626" s="4" t="s">
        <v>24</v>
      </c>
      <c r="E12626" s="4" t="s">
        <v>24</v>
      </c>
      <c r="F12626" s="4" t="s">
        <v>24</v>
      </c>
    </row>
    <row r="12627" spans="1:9">
      <c r="A12627" t="n">
        <v>94638</v>
      </c>
      <c r="B12627" s="39" t="n">
        <v>45</v>
      </c>
      <c r="C12627" s="7" t="n">
        <v>9</v>
      </c>
      <c r="D12627" s="7" t="n">
        <v>0.0199999995529652</v>
      </c>
      <c r="E12627" s="7" t="n">
        <v>0.0199999995529652</v>
      </c>
      <c r="F12627" s="7" t="n">
        <v>0.5</v>
      </c>
    </row>
    <row r="12628" spans="1:9">
      <c r="A12628" t="s">
        <v>4</v>
      </c>
      <c r="B12628" s="4" t="s">
        <v>5</v>
      </c>
      <c r="C12628" s="4" t="s">
        <v>13</v>
      </c>
      <c r="D12628" s="4" t="s">
        <v>10</v>
      </c>
      <c r="E12628" s="4" t="s">
        <v>6</v>
      </c>
    </row>
    <row r="12629" spans="1:9">
      <c r="A12629" t="n">
        <v>94652</v>
      </c>
      <c r="B12629" s="48" t="n">
        <v>51</v>
      </c>
      <c r="C12629" s="7" t="n">
        <v>4</v>
      </c>
      <c r="D12629" s="7" t="n">
        <v>16</v>
      </c>
      <c r="E12629" s="7" t="s">
        <v>181</v>
      </c>
    </row>
    <row r="12630" spans="1:9">
      <c r="A12630" t="s">
        <v>4</v>
      </c>
      <c r="B12630" s="4" t="s">
        <v>5</v>
      </c>
      <c r="C12630" s="4" t="s">
        <v>10</v>
      </c>
    </row>
    <row r="12631" spans="1:9">
      <c r="A12631" t="n">
        <v>94665</v>
      </c>
      <c r="B12631" s="32" t="n">
        <v>16</v>
      </c>
      <c r="C12631" s="7" t="n">
        <v>0</v>
      </c>
    </row>
    <row r="12632" spans="1:9">
      <c r="A12632" t="s">
        <v>4</v>
      </c>
      <c r="B12632" s="4" t="s">
        <v>5</v>
      </c>
      <c r="C12632" s="4" t="s">
        <v>10</v>
      </c>
      <c r="D12632" s="4" t="s">
        <v>13</v>
      </c>
      <c r="E12632" s="4" t="s">
        <v>9</v>
      </c>
      <c r="F12632" s="4" t="s">
        <v>81</v>
      </c>
      <c r="G12632" s="4" t="s">
        <v>13</v>
      </c>
      <c r="H12632" s="4" t="s">
        <v>13</v>
      </c>
      <c r="I12632" s="4" t="s">
        <v>13</v>
      </c>
    </row>
    <row r="12633" spans="1:9">
      <c r="A12633" t="n">
        <v>94668</v>
      </c>
      <c r="B12633" s="49" t="n">
        <v>26</v>
      </c>
      <c r="C12633" s="7" t="n">
        <v>16</v>
      </c>
      <c r="D12633" s="7" t="n">
        <v>17</v>
      </c>
      <c r="E12633" s="7" t="n">
        <v>14379</v>
      </c>
      <c r="F12633" s="7" t="s">
        <v>744</v>
      </c>
      <c r="G12633" s="7" t="n">
        <v>8</v>
      </c>
      <c r="H12633" s="7" t="n">
        <v>2</v>
      </c>
      <c r="I12633" s="7" t="n">
        <v>0</v>
      </c>
    </row>
    <row r="12634" spans="1:9">
      <c r="A12634" t="s">
        <v>4</v>
      </c>
      <c r="B12634" s="4" t="s">
        <v>5</v>
      </c>
      <c r="C12634" s="4" t="s">
        <v>13</v>
      </c>
      <c r="D12634" s="4" t="s">
        <v>10</v>
      </c>
      <c r="E12634" s="4" t="s">
        <v>24</v>
      </c>
      <c r="F12634" s="4" t="s">
        <v>10</v>
      </c>
      <c r="G12634" s="4" t="s">
        <v>9</v>
      </c>
      <c r="H12634" s="4" t="s">
        <v>9</v>
      </c>
      <c r="I12634" s="4" t="s">
        <v>10</v>
      </c>
      <c r="J12634" s="4" t="s">
        <v>10</v>
      </c>
      <c r="K12634" s="4" t="s">
        <v>9</v>
      </c>
      <c r="L12634" s="4" t="s">
        <v>9</v>
      </c>
      <c r="M12634" s="4" t="s">
        <v>9</v>
      </c>
      <c r="N12634" s="4" t="s">
        <v>9</v>
      </c>
      <c r="O12634" s="4" t="s">
        <v>6</v>
      </c>
    </row>
    <row r="12635" spans="1:9">
      <c r="A12635" t="n">
        <v>94687</v>
      </c>
      <c r="B12635" s="15" t="n">
        <v>50</v>
      </c>
      <c r="C12635" s="7" t="n">
        <v>0</v>
      </c>
      <c r="D12635" s="7" t="n">
        <v>5325</v>
      </c>
      <c r="E12635" s="7" t="n">
        <v>0.800000011920929</v>
      </c>
      <c r="F12635" s="7" t="n">
        <v>0</v>
      </c>
      <c r="G12635" s="7" t="n">
        <v>0</v>
      </c>
      <c r="H12635" s="7" t="n">
        <v>0</v>
      </c>
      <c r="I12635" s="7" t="n">
        <v>0</v>
      </c>
      <c r="J12635" s="7" t="n">
        <v>65533</v>
      </c>
      <c r="K12635" s="7" t="n">
        <v>0</v>
      </c>
      <c r="L12635" s="7" t="n">
        <v>0</v>
      </c>
      <c r="M12635" s="7" t="n">
        <v>0</v>
      </c>
      <c r="N12635" s="7" t="n">
        <v>0</v>
      </c>
      <c r="O12635" s="7" t="s">
        <v>12</v>
      </c>
    </row>
    <row r="12636" spans="1:9">
      <c r="A12636" t="s">
        <v>4</v>
      </c>
      <c r="B12636" s="4" t="s">
        <v>5</v>
      </c>
      <c r="C12636" s="4" t="s">
        <v>10</v>
      </c>
    </row>
    <row r="12637" spans="1:9">
      <c r="A12637" t="n">
        <v>94726</v>
      </c>
      <c r="B12637" s="32" t="n">
        <v>16</v>
      </c>
      <c r="C12637" s="7" t="n">
        <v>1</v>
      </c>
    </row>
    <row r="12638" spans="1:9">
      <c r="A12638" t="s">
        <v>4</v>
      </c>
      <c r="B12638" s="4" t="s">
        <v>5</v>
      </c>
      <c r="C12638" s="4" t="s">
        <v>13</v>
      </c>
      <c r="D12638" s="4" t="s">
        <v>10</v>
      </c>
    </row>
    <row r="12639" spans="1:9">
      <c r="A12639" t="n">
        <v>94729</v>
      </c>
      <c r="B12639" s="15" t="n">
        <v>50</v>
      </c>
      <c r="C12639" s="7" t="n">
        <v>52</v>
      </c>
      <c r="D12639" s="7" t="n">
        <v>14379</v>
      </c>
    </row>
    <row r="12640" spans="1:9">
      <c r="A12640" t="s">
        <v>4</v>
      </c>
      <c r="B12640" s="4" t="s">
        <v>5</v>
      </c>
      <c r="C12640" s="4" t="s">
        <v>23</v>
      </c>
    </row>
    <row r="12641" spans="1:15">
      <c r="A12641" t="n">
        <v>94733</v>
      </c>
      <c r="B12641" s="14" t="n">
        <v>3</v>
      </c>
      <c r="C12641" s="12" t="n">
        <f t="normal" ca="1">A12791</f>
        <v>0</v>
      </c>
    </row>
    <row r="12642" spans="1:15">
      <c r="A12642" t="s">
        <v>4</v>
      </c>
      <c r="B12642" s="4" t="s">
        <v>5</v>
      </c>
      <c r="C12642" s="4" t="s">
        <v>13</v>
      </c>
      <c r="D12642" s="4" t="s">
        <v>10</v>
      </c>
      <c r="E12642" s="4" t="s">
        <v>13</v>
      </c>
      <c r="F12642" s="4" t="s">
        <v>23</v>
      </c>
    </row>
    <row r="12643" spans="1:15">
      <c r="A12643" t="n">
        <v>94738</v>
      </c>
      <c r="B12643" s="11" t="n">
        <v>5</v>
      </c>
      <c r="C12643" s="7" t="n">
        <v>30</v>
      </c>
      <c r="D12643" s="7" t="n">
        <v>11</v>
      </c>
      <c r="E12643" s="7" t="n">
        <v>1</v>
      </c>
      <c r="F12643" s="12" t="n">
        <f t="normal" ca="1">A12719</f>
        <v>0</v>
      </c>
    </row>
    <row r="12644" spans="1:15">
      <c r="A12644" t="s">
        <v>4</v>
      </c>
      <c r="B12644" s="4" t="s">
        <v>5</v>
      </c>
      <c r="C12644" s="4" t="s">
        <v>13</v>
      </c>
      <c r="D12644" s="4" t="s">
        <v>10</v>
      </c>
      <c r="E12644" s="4" t="s">
        <v>6</v>
      </c>
    </row>
    <row r="12645" spans="1:15">
      <c r="A12645" t="n">
        <v>94747</v>
      </c>
      <c r="B12645" s="48" t="n">
        <v>51</v>
      </c>
      <c r="C12645" s="7" t="n">
        <v>4</v>
      </c>
      <c r="D12645" s="7" t="n">
        <v>15</v>
      </c>
      <c r="E12645" s="7" t="s">
        <v>89</v>
      </c>
    </row>
    <row r="12646" spans="1:15">
      <c r="A12646" t="s">
        <v>4</v>
      </c>
      <c r="B12646" s="4" t="s">
        <v>5</v>
      </c>
      <c r="C12646" s="4" t="s">
        <v>10</v>
      </c>
    </row>
    <row r="12647" spans="1:15">
      <c r="A12647" t="n">
        <v>94760</v>
      </c>
      <c r="B12647" s="32" t="n">
        <v>16</v>
      </c>
      <c r="C12647" s="7" t="n">
        <v>0</v>
      </c>
    </row>
    <row r="12648" spans="1:15">
      <c r="A12648" t="s">
        <v>4</v>
      </c>
      <c r="B12648" s="4" t="s">
        <v>5</v>
      </c>
      <c r="C12648" s="4" t="s">
        <v>10</v>
      </c>
      <c r="D12648" s="4" t="s">
        <v>13</v>
      </c>
      <c r="E12648" s="4" t="s">
        <v>9</v>
      </c>
      <c r="F12648" s="4" t="s">
        <v>81</v>
      </c>
      <c r="G12648" s="4" t="s">
        <v>13</v>
      </c>
      <c r="H12648" s="4" t="s">
        <v>13</v>
      </c>
      <c r="I12648" s="4" t="s">
        <v>13</v>
      </c>
    </row>
    <row r="12649" spans="1:15">
      <c r="A12649" t="n">
        <v>94763</v>
      </c>
      <c r="B12649" s="49" t="n">
        <v>26</v>
      </c>
      <c r="C12649" s="7" t="n">
        <v>15</v>
      </c>
      <c r="D12649" s="7" t="n">
        <v>17</v>
      </c>
      <c r="E12649" s="7" t="n">
        <v>15342</v>
      </c>
      <c r="F12649" s="7" t="s">
        <v>741</v>
      </c>
      <c r="G12649" s="7" t="n">
        <v>8</v>
      </c>
      <c r="H12649" s="7" t="n">
        <v>2</v>
      </c>
      <c r="I12649" s="7" t="n">
        <v>0</v>
      </c>
    </row>
    <row r="12650" spans="1:15">
      <c r="A12650" t="s">
        <v>4</v>
      </c>
      <c r="B12650" s="4" t="s">
        <v>5</v>
      </c>
      <c r="C12650" s="4" t="s">
        <v>10</v>
      </c>
    </row>
    <row r="12651" spans="1:15">
      <c r="A12651" t="n">
        <v>94784</v>
      </c>
      <c r="B12651" s="32" t="n">
        <v>16</v>
      </c>
      <c r="C12651" s="7" t="n">
        <v>1</v>
      </c>
    </row>
    <row r="12652" spans="1:15">
      <c r="A12652" t="s">
        <v>4</v>
      </c>
      <c r="B12652" s="4" t="s">
        <v>5</v>
      </c>
      <c r="C12652" s="4" t="s">
        <v>13</v>
      </c>
      <c r="D12652" s="4" t="s">
        <v>10</v>
      </c>
    </row>
    <row r="12653" spans="1:15">
      <c r="A12653" t="n">
        <v>94787</v>
      </c>
      <c r="B12653" s="15" t="n">
        <v>50</v>
      </c>
      <c r="C12653" s="7" t="n">
        <v>52</v>
      </c>
      <c r="D12653" s="7" t="n">
        <v>15342</v>
      </c>
    </row>
    <row r="12654" spans="1:15">
      <c r="A12654" t="s">
        <v>4</v>
      </c>
      <c r="B12654" s="4" t="s">
        <v>5</v>
      </c>
      <c r="C12654" s="4" t="s">
        <v>10</v>
      </c>
    </row>
    <row r="12655" spans="1:15">
      <c r="A12655" t="n">
        <v>94791</v>
      </c>
      <c r="B12655" s="32" t="n">
        <v>16</v>
      </c>
      <c r="C12655" s="7" t="n">
        <v>500</v>
      </c>
    </row>
    <row r="12656" spans="1:15">
      <c r="A12656" t="s">
        <v>4</v>
      </c>
      <c r="B12656" s="4" t="s">
        <v>5</v>
      </c>
      <c r="C12656" s="4" t="s">
        <v>10</v>
      </c>
      <c r="D12656" s="4" t="s">
        <v>13</v>
      </c>
    </row>
    <row r="12657" spans="1:9">
      <c r="A12657" t="n">
        <v>94794</v>
      </c>
      <c r="B12657" s="51" t="n">
        <v>89</v>
      </c>
      <c r="C12657" s="7" t="n">
        <v>65533</v>
      </c>
      <c r="D12657" s="7" t="n">
        <v>0</v>
      </c>
    </row>
    <row r="12658" spans="1:9">
      <c r="A12658" t="s">
        <v>4</v>
      </c>
      <c r="B12658" s="4" t="s">
        <v>5</v>
      </c>
      <c r="C12658" s="4" t="s">
        <v>10</v>
      </c>
      <c r="D12658" s="4" t="s">
        <v>13</v>
      </c>
    </row>
    <row r="12659" spans="1:9">
      <c r="A12659" t="n">
        <v>94798</v>
      </c>
      <c r="B12659" s="51" t="n">
        <v>89</v>
      </c>
      <c r="C12659" s="7" t="n">
        <v>65533</v>
      </c>
      <c r="D12659" s="7" t="n">
        <v>1</v>
      </c>
    </row>
    <row r="12660" spans="1:9">
      <c r="A12660" t="s">
        <v>4</v>
      </c>
      <c r="B12660" s="4" t="s">
        <v>5</v>
      </c>
      <c r="C12660" s="4" t="s">
        <v>13</v>
      </c>
      <c r="D12660" s="4" t="s">
        <v>10</v>
      </c>
      <c r="E12660" s="4" t="s">
        <v>6</v>
      </c>
    </row>
    <row r="12661" spans="1:9">
      <c r="A12661" t="n">
        <v>94802</v>
      </c>
      <c r="B12661" s="48" t="n">
        <v>51</v>
      </c>
      <c r="C12661" s="7" t="n">
        <v>4</v>
      </c>
      <c r="D12661" s="7" t="n">
        <v>15</v>
      </c>
      <c r="E12661" s="7" t="s">
        <v>89</v>
      </c>
    </row>
    <row r="12662" spans="1:9">
      <c r="A12662" t="s">
        <v>4</v>
      </c>
      <c r="B12662" s="4" t="s">
        <v>5</v>
      </c>
      <c r="C12662" s="4" t="s">
        <v>10</v>
      </c>
    </row>
    <row r="12663" spans="1:9">
      <c r="A12663" t="n">
        <v>94815</v>
      </c>
      <c r="B12663" s="32" t="n">
        <v>16</v>
      </c>
      <c r="C12663" s="7" t="n">
        <v>0</v>
      </c>
    </row>
    <row r="12664" spans="1:9">
      <c r="A12664" t="s">
        <v>4</v>
      </c>
      <c r="B12664" s="4" t="s">
        <v>5</v>
      </c>
      <c r="C12664" s="4" t="s">
        <v>10</v>
      </c>
      <c r="D12664" s="4" t="s">
        <v>13</v>
      </c>
      <c r="E12664" s="4" t="s">
        <v>9</v>
      </c>
      <c r="F12664" s="4" t="s">
        <v>81</v>
      </c>
      <c r="G12664" s="4" t="s">
        <v>13</v>
      </c>
      <c r="H12664" s="4" t="s">
        <v>13</v>
      </c>
      <c r="I12664" s="4" t="s">
        <v>13</v>
      </c>
    </row>
    <row r="12665" spans="1:9">
      <c r="A12665" t="n">
        <v>94818</v>
      </c>
      <c r="B12665" s="49" t="n">
        <v>26</v>
      </c>
      <c r="C12665" s="7" t="n">
        <v>15</v>
      </c>
      <c r="D12665" s="7" t="n">
        <v>17</v>
      </c>
      <c r="E12665" s="7" t="n">
        <v>15343</v>
      </c>
      <c r="F12665" s="7" t="s">
        <v>742</v>
      </c>
      <c r="G12665" s="7" t="n">
        <v>8</v>
      </c>
      <c r="H12665" s="7" t="n">
        <v>2</v>
      </c>
      <c r="I12665" s="7" t="n">
        <v>0</v>
      </c>
    </row>
    <row r="12666" spans="1:9">
      <c r="A12666" t="s">
        <v>4</v>
      </c>
      <c r="B12666" s="4" t="s">
        <v>5</v>
      </c>
      <c r="C12666" s="4" t="s">
        <v>10</v>
      </c>
    </row>
    <row r="12667" spans="1:9">
      <c r="A12667" t="n">
        <v>94837</v>
      </c>
      <c r="B12667" s="32" t="n">
        <v>16</v>
      </c>
      <c r="C12667" s="7" t="n">
        <v>1</v>
      </c>
    </row>
    <row r="12668" spans="1:9">
      <c r="A12668" t="s">
        <v>4</v>
      </c>
      <c r="B12668" s="4" t="s">
        <v>5</v>
      </c>
      <c r="C12668" s="4" t="s">
        <v>13</v>
      </c>
      <c r="D12668" s="4" t="s">
        <v>10</v>
      </c>
    </row>
    <row r="12669" spans="1:9">
      <c r="A12669" t="n">
        <v>94840</v>
      </c>
      <c r="B12669" s="15" t="n">
        <v>50</v>
      </c>
      <c r="C12669" s="7" t="n">
        <v>52</v>
      </c>
      <c r="D12669" s="7" t="n">
        <v>15343</v>
      </c>
    </row>
    <row r="12670" spans="1:9">
      <c r="A12670" t="s">
        <v>4</v>
      </c>
      <c r="B12670" s="4" t="s">
        <v>5</v>
      </c>
      <c r="C12670" s="4" t="s">
        <v>10</v>
      </c>
    </row>
    <row r="12671" spans="1:9">
      <c r="A12671" t="n">
        <v>94844</v>
      </c>
      <c r="B12671" s="32" t="n">
        <v>16</v>
      </c>
      <c r="C12671" s="7" t="n">
        <v>500</v>
      </c>
    </row>
    <row r="12672" spans="1:9">
      <c r="A12672" t="s">
        <v>4</v>
      </c>
      <c r="B12672" s="4" t="s">
        <v>5</v>
      </c>
      <c r="C12672" s="4" t="s">
        <v>10</v>
      </c>
      <c r="D12672" s="4" t="s">
        <v>13</v>
      </c>
    </row>
    <row r="12673" spans="1:9">
      <c r="A12673" t="n">
        <v>94847</v>
      </c>
      <c r="B12673" s="51" t="n">
        <v>89</v>
      </c>
      <c r="C12673" s="7" t="n">
        <v>65533</v>
      </c>
      <c r="D12673" s="7" t="n">
        <v>0</v>
      </c>
    </row>
    <row r="12674" spans="1:9">
      <c r="A12674" t="s">
        <v>4</v>
      </c>
      <c r="B12674" s="4" t="s">
        <v>5</v>
      </c>
      <c r="C12674" s="4" t="s">
        <v>10</v>
      </c>
      <c r="D12674" s="4" t="s">
        <v>13</v>
      </c>
    </row>
    <row r="12675" spans="1:9">
      <c r="A12675" t="n">
        <v>94851</v>
      </c>
      <c r="B12675" s="51" t="n">
        <v>89</v>
      </c>
      <c r="C12675" s="7" t="n">
        <v>65533</v>
      </c>
      <c r="D12675" s="7" t="n">
        <v>1</v>
      </c>
    </row>
    <row r="12676" spans="1:9">
      <c r="A12676" t="s">
        <v>4</v>
      </c>
      <c r="B12676" s="4" t="s">
        <v>5</v>
      </c>
      <c r="C12676" s="4" t="s">
        <v>13</v>
      </c>
      <c r="D12676" s="4" t="s">
        <v>13</v>
      </c>
    </row>
    <row r="12677" spans="1:9">
      <c r="A12677" t="n">
        <v>94855</v>
      </c>
      <c r="B12677" s="13" t="n">
        <v>49</v>
      </c>
      <c r="C12677" s="7" t="n">
        <v>2</v>
      </c>
      <c r="D12677" s="7" t="n">
        <v>0</v>
      </c>
    </row>
    <row r="12678" spans="1:9">
      <c r="A12678" t="s">
        <v>4</v>
      </c>
      <c r="B12678" s="4" t="s">
        <v>5</v>
      </c>
      <c r="C12678" s="4" t="s">
        <v>13</v>
      </c>
      <c r="D12678" s="4" t="s">
        <v>10</v>
      </c>
      <c r="E12678" s="4" t="s">
        <v>9</v>
      </c>
      <c r="F12678" s="4" t="s">
        <v>10</v>
      </c>
      <c r="G12678" s="4" t="s">
        <v>9</v>
      </c>
      <c r="H12678" s="4" t="s">
        <v>13</v>
      </c>
    </row>
    <row r="12679" spans="1:9">
      <c r="A12679" t="n">
        <v>94858</v>
      </c>
      <c r="B12679" s="13" t="n">
        <v>49</v>
      </c>
      <c r="C12679" s="7" t="n">
        <v>0</v>
      </c>
      <c r="D12679" s="7" t="n">
        <v>621</v>
      </c>
      <c r="E12679" s="7" t="n">
        <v>1065353216</v>
      </c>
      <c r="F12679" s="7" t="n">
        <v>0</v>
      </c>
      <c r="G12679" s="7" t="n">
        <v>0</v>
      </c>
      <c r="H12679" s="7" t="n">
        <v>0</v>
      </c>
    </row>
    <row r="12680" spans="1:9">
      <c r="A12680" t="s">
        <v>4</v>
      </c>
      <c r="B12680" s="4" t="s">
        <v>5</v>
      </c>
      <c r="C12680" s="4" t="s">
        <v>13</v>
      </c>
      <c r="D12680" s="4" t="s">
        <v>10</v>
      </c>
      <c r="E12680" s="4" t="s">
        <v>6</v>
      </c>
    </row>
    <row r="12681" spans="1:9">
      <c r="A12681" t="n">
        <v>94873</v>
      </c>
      <c r="B12681" s="48" t="n">
        <v>51</v>
      </c>
      <c r="C12681" s="7" t="n">
        <v>4</v>
      </c>
      <c r="D12681" s="7" t="n">
        <v>15</v>
      </c>
      <c r="E12681" s="7" t="s">
        <v>89</v>
      </c>
    </row>
    <row r="12682" spans="1:9">
      <c r="A12682" t="s">
        <v>4</v>
      </c>
      <c r="B12682" s="4" t="s">
        <v>5</v>
      </c>
      <c r="C12682" s="4" t="s">
        <v>10</v>
      </c>
    </row>
    <row r="12683" spans="1:9">
      <c r="A12683" t="n">
        <v>94886</v>
      </c>
      <c r="B12683" s="32" t="n">
        <v>16</v>
      </c>
      <c r="C12683" s="7" t="n">
        <v>0</v>
      </c>
    </row>
    <row r="12684" spans="1:9">
      <c r="A12684" t="s">
        <v>4</v>
      </c>
      <c r="B12684" s="4" t="s">
        <v>5</v>
      </c>
      <c r="C12684" s="4" t="s">
        <v>10</v>
      </c>
      <c r="D12684" s="4" t="s">
        <v>13</v>
      </c>
      <c r="E12684" s="4" t="s">
        <v>9</v>
      </c>
      <c r="F12684" s="4" t="s">
        <v>81</v>
      </c>
      <c r="G12684" s="4" t="s">
        <v>13</v>
      </c>
      <c r="H12684" s="4" t="s">
        <v>13</v>
      </c>
      <c r="I12684" s="4" t="s">
        <v>13</v>
      </c>
    </row>
    <row r="12685" spans="1:9">
      <c r="A12685" t="n">
        <v>94889</v>
      </c>
      <c r="B12685" s="49" t="n">
        <v>26</v>
      </c>
      <c r="C12685" s="7" t="n">
        <v>15</v>
      </c>
      <c r="D12685" s="7" t="n">
        <v>17</v>
      </c>
      <c r="E12685" s="7" t="n">
        <v>15344</v>
      </c>
      <c r="F12685" s="7" t="s">
        <v>743</v>
      </c>
      <c r="G12685" s="7" t="n">
        <v>8</v>
      </c>
      <c r="H12685" s="7" t="n">
        <v>2</v>
      </c>
      <c r="I12685" s="7" t="n">
        <v>0</v>
      </c>
    </row>
    <row r="12686" spans="1:9">
      <c r="A12686" t="s">
        <v>4</v>
      </c>
      <c r="B12686" s="4" t="s">
        <v>5</v>
      </c>
      <c r="C12686" s="4" t="s">
        <v>10</v>
      </c>
    </row>
    <row r="12687" spans="1:9">
      <c r="A12687" t="n">
        <v>94908</v>
      </c>
      <c r="B12687" s="32" t="n">
        <v>16</v>
      </c>
      <c r="C12687" s="7" t="n">
        <v>1</v>
      </c>
    </row>
    <row r="12688" spans="1:9">
      <c r="A12688" t="s">
        <v>4</v>
      </c>
      <c r="B12688" s="4" t="s">
        <v>5</v>
      </c>
      <c r="C12688" s="4" t="s">
        <v>13</v>
      </c>
      <c r="D12688" s="4" t="s">
        <v>10</v>
      </c>
    </row>
    <row r="12689" spans="1:9">
      <c r="A12689" t="n">
        <v>94911</v>
      </c>
      <c r="B12689" s="15" t="n">
        <v>50</v>
      </c>
      <c r="C12689" s="7" t="n">
        <v>52</v>
      </c>
      <c r="D12689" s="7" t="n">
        <v>15344</v>
      </c>
    </row>
    <row r="12690" spans="1:9">
      <c r="A12690" t="s">
        <v>4</v>
      </c>
      <c r="B12690" s="4" t="s">
        <v>5</v>
      </c>
      <c r="C12690" s="4" t="s">
        <v>10</v>
      </c>
    </row>
    <row r="12691" spans="1:9">
      <c r="A12691" t="n">
        <v>94915</v>
      </c>
      <c r="B12691" s="32" t="n">
        <v>16</v>
      </c>
      <c r="C12691" s="7" t="n">
        <v>500</v>
      </c>
    </row>
    <row r="12692" spans="1:9">
      <c r="A12692" t="s">
        <v>4</v>
      </c>
      <c r="B12692" s="4" t="s">
        <v>5</v>
      </c>
      <c r="C12692" s="4" t="s">
        <v>10</v>
      </c>
      <c r="D12692" s="4" t="s">
        <v>13</v>
      </c>
    </row>
    <row r="12693" spans="1:9">
      <c r="A12693" t="n">
        <v>94918</v>
      </c>
      <c r="B12693" s="51" t="n">
        <v>89</v>
      </c>
      <c r="C12693" s="7" t="n">
        <v>65533</v>
      </c>
      <c r="D12693" s="7" t="n">
        <v>0</v>
      </c>
    </row>
    <row r="12694" spans="1:9">
      <c r="A12694" t="s">
        <v>4</v>
      </c>
      <c r="B12694" s="4" t="s">
        <v>5</v>
      </c>
      <c r="C12694" s="4" t="s">
        <v>10</v>
      </c>
      <c r="D12694" s="4" t="s">
        <v>13</v>
      </c>
    </row>
    <row r="12695" spans="1:9">
      <c r="A12695" t="n">
        <v>94922</v>
      </c>
      <c r="B12695" s="51" t="n">
        <v>89</v>
      </c>
      <c r="C12695" s="7" t="n">
        <v>65533</v>
      </c>
      <c r="D12695" s="7" t="n">
        <v>1</v>
      </c>
    </row>
    <row r="12696" spans="1:9">
      <c r="A12696" t="s">
        <v>4</v>
      </c>
      <c r="B12696" s="4" t="s">
        <v>5</v>
      </c>
      <c r="C12696" s="4" t="s">
        <v>13</v>
      </c>
      <c r="D12696" s="4" t="s">
        <v>10</v>
      </c>
    </row>
    <row r="12697" spans="1:9">
      <c r="A12697" t="n">
        <v>94926</v>
      </c>
      <c r="B12697" s="39" t="n">
        <v>45</v>
      </c>
      <c r="C12697" s="7" t="n">
        <v>7</v>
      </c>
      <c r="D12697" s="7" t="n">
        <v>255</v>
      </c>
    </row>
    <row r="12698" spans="1:9">
      <c r="A12698" t="s">
        <v>4</v>
      </c>
      <c r="B12698" s="4" t="s">
        <v>5</v>
      </c>
      <c r="C12698" s="4" t="s">
        <v>10</v>
      </c>
      <c r="D12698" s="4" t="s">
        <v>24</v>
      </c>
    </row>
    <row r="12699" spans="1:9">
      <c r="A12699" t="n">
        <v>94930</v>
      </c>
      <c r="B12699" s="47" t="n">
        <v>142</v>
      </c>
      <c r="C12699" s="7" t="n">
        <v>1</v>
      </c>
      <c r="D12699" s="7" t="n">
        <v>80</v>
      </c>
    </row>
    <row r="12700" spans="1:9">
      <c r="A12700" t="s">
        <v>4</v>
      </c>
      <c r="B12700" s="4" t="s">
        <v>5</v>
      </c>
      <c r="C12700" s="4" t="s">
        <v>10</v>
      </c>
      <c r="D12700" s="4" t="s">
        <v>13</v>
      </c>
      <c r="E12700" s="4" t="s">
        <v>13</v>
      </c>
      <c r="F12700" s="4" t="s">
        <v>6</v>
      </c>
    </row>
    <row r="12701" spans="1:9">
      <c r="A12701" t="n">
        <v>94937</v>
      </c>
      <c r="B12701" s="27" t="n">
        <v>47</v>
      </c>
      <c r="C12701" s="7" t="n">
        <v>15</v>
      </c>
      <c r="D12701" s="7" t="n">
        <v>0</v>
      </c>
      <c r="E12701" s="7" t="n">
        <v>0</v>
      </c>
      <c r="F12701" s="7" t="s">
        <v>215</v>
      </c>
    </row>
    <row r="12702" spans="1:9">
      <c r="A12702" t="s">
        <v>4</v>
      </c>
      <c r="B12702" s="4" t="s">
        <v>5</v>
      </c>
      <c r="C12702" s="4" t="s">
        <v>13</v>
      </c>
      <c r="D12702" s="4" t="s">
        <v>24</v>
      </c>
      <c r="E12702" s="4" t="s">
        <v>24</v>
      </c>
      <c r="F12702" s="4" t="s">
        <v>24</v>
      </c>
    </row>
    <row r="12703" spans="1:9">
      <c r="A12703" t="n">
        <v>94961</v>
      </c>
      <c r="B12703" s="39" t="n">
        <v>45</v>
      </c>
      <c r="C12703" s="7" t="n">
        <v>9</v>
      </c>
      <c r="D12703" s="7" t="n">
        <v>0.0199999995529652</v>
      </c>
      <c r="E12703" s="7" t="n">
        <v>0.0199999995529652</v>
      </c>
      <c r="F12703" s="7" t="n">
        <v>0.5</v>
      </c>
    </row>
    <row r="12704" spans="1:9">
      <c r="A12704" t="s">
        <v>4</v>
      </c>
      <c r="B12704" s="4" t="s">
        <v>5</v>
      </c>
      <c r="C12704" s="4" t="s">
        <v>13</v>
      </c>
      <c r="D12704" s="4" t="s">
        <v>10</v>
      </c>
      <c r="E12704" s="4" t="s">
        <v>6</v>
      </c>
    </row>
    <row r="12705" spans="1:6">
      <c r="A12705" t="n">
        <v>94975</v>
      </c>
      <c r="B12705" s="48" t="n">
        <v>51</v>
      </c>
      <c r="C12705" s="7" t="n">
        <v>4</v>
      </c>
      <c r="D12705" s="7" t="n">
        <v>15</v>
      </c>
      <c r="E12705" s="7" t="s">
        <v>89</v>
      </c>
    </row>
    <row r="12706" spans="1:6">
      <c r="A12706" t="s">
        <v>4</v>
      </c>
      <c r="B12706" s="4" t="s">
        <v>5</v>
      </c>
      <c r="C12706" s="4" t="s">
        <v>10</v>
      </c>
    </row>
    <row r="12707" spans="1:6">
      <c r="A12707" t="n">
        <v>94988</v>
      </c>
      <c r="B12707" s="32" t="n">
        <v>16</v>
      </c>
      <c r="C12707" s="7" t="n">
        <v>0</v>
      </c>
    </row>
    <row r="12708" spans="1:6">
      <c r="A12708" t="s">
        <v>4</v>
      </c>
      <c r="B12708" s="4" t="s">
        <v>5</v>
      </c>
      <c r="C12708" s="4" t="s">
        <v>10</v>
      </c>
      <c r="D12708" s="4" t="s">
        <v>13</v>
      </c>
      <c r="E12708" s="4" t="s">
        <v>9</v>
      </c>
      <c r="F12708" s="4" t="s">
        <v>81</v>
      </c>
      <c r="G12708" s="4" t="s">
        <v>13</v>
      </c>
      <c r="H12708" s="4" t="s">
        <v>13</v>
      </c>
      <c r="I12708" s="4" t="s">
        <v>13</v>
      </c>
    </row>
    <row r="12709" spans="1:6">
      <c r="A12709" t="n">
        <v>94991</v>
      </c>
      <c r="B12709" s="49" t="n">
        <v>26</v>
      </c>
      <c r="C12709" s="7" t="n">
        <v>15</v>
      </c>
      <c r="D12709" s="7" t="n">
        <v>17</v>
      </c>
      <c r="E12709" s="7" t="n">
        <v>15345</v>
      </c>
      <c r="F12709" s="7" t="s">
        <v>744</v>
      </c>
      <c r="G12709" s="7" t="n">
        <v>8</v>
      </c>
      <c r="H12709" s="7" t="n">
        <v>2</v>
      </c>
      <c r="I12709" s="7" t="n">
        <v>0</v>
      </c>
    </row>
    <row r="12710" spans="1:6">
      <c r="A12710" t="s">
        <v>4</v>
      </c>
      <c r="B12710" s="4" t="s">
        <v>5</v>
      </c>
      <c r="C12710" s="4" t="s">
        <v>13</v>
      </c>
      <c r="D12710" s="4" t="s">
        <v>10</v>
      </c>
      <c r="E12710" s="4" t="s">
        <v>24</v>
      </c>
      <c r="F12710" s="4" t="s">
        <v>10</v>
      </c>
      <c r="G12710" s="4" t="s">
        <v>9</v>
      </c>
      <c r="H12710" s="4" t="s">
        <v>9</v>
      </c>
      <c r="I12710" s="4" t="s">
        <v>10</v>
      </c>
      <c r="J12710" s="4" t="s">
        <v>10</v>
      </c>
      <c r="K12710" s="4" t="s">
        <v>9</v>
      </c>
      <c r="L12710" s="4" t="s">
        <v>9</v>
      </c>
      <c r="M12710" s="4" t="s">
        <v>9</v>
      </c>
      <c r="N12710" s="4" t="s">
        <v>9</v>
      </c>
      <c r="O12710" s="4" t="s">
        <v>6</v>
      </c>
    </row>
    <row r="12711" spans="1:6">
      <c r="A12711" t="n">
        <v>95010</v>
      </c>
      <c r="B12711" s="15" t="n">
        <v>50</v>
      </c>
      <c r="C12711" s="7" t="n">
        <v>0</v>
      </c>
      <c r="D12711" s="7" t="n">
        <v>5325</v>
      </c>
      <c r="E12711" s="7" t="n">
        <v>0.800000011920929</v>
      </c>
      <c r="F12711" s="7" t="n">
        <v>0</v>
      </c>
      <c r="G12711" s="7" t="n">
        <v>0</v>
      </c>
      <c r="H12711" s="7" t="n">
        <v>0</v>
      </c>
      <c r="I12711" s="7" t="n">
        <v>0</v>
      </c>
      <c r="J12711" s="7" t="n">
        <v>65533</v>
      </c>
      <c r="K12711" s="7" t="n">
        <v>0</v>
      </c>
      <c r="L12711" s="7" t="n">
        <v>0</v>
      </c>
      <c r="M12711" s="7" t="n">
        <v>0</v>
      </c>
      <c r="N12711" s="7" t="n">
        <v>0</v>
      </c>
      <c r="O12711" s="7" t="s">
        <v>12</v>
      </c>
    </row>
    <row r="12712" spans="1:6">
      <c r="A12712" t="s">
        <v>4</v>
      </c>
      <c r="B12712" s="4" t="s">
        <v>5</v>
      </c>
      <c r="C12712" s="4" t="s">
        <v>10</v>
      </c>
    </row>
    <row r="12713" spans="1:6">
      <c r="A12713" t="n">
        <v>95049</v>
      </c>
      <c r="B12713" s="32" t="n">
        <v>16</v>
      </c>
      <c r="C12713" s="7" t="n">
        <v>1</v>
      </c>
    </row>
    <row r="12714" spans="1:6">
      <c r="A12714" t="s">
        <v>4</v>
      </c>
      <c r="B12714" s="4" t="s">
        <v>5</v>
      </c>
      <c r="C12714" s="4" t="s">
        <v>13</v>
      </c>
      <c r="D12714" s="4" t="s">
        <v>10</v>
      </c>
    </row>
    <row r="12715" spans="1:6">
      <c r="A12715" t="n">
        <v>95052</v>
      </c>
      <c r="B12715" s="15" t="n">
        <v>50</v>
      </c>
      <c r="C12715" s="7" t="n">
        <v>52</v>
      </c>
      <c r="D12715" s="7" t="n">
        <v>15345</v>
      </c>
    </row>
    <row r="12716" spans="1:6">
      <c r="A12716" t="s">
        <v>4</v>
      </c>
      <c r="B12716" s="4" t="s">
        <v>5</v>
      </c>
      <c r="C12716" s="4" t="s">
        <v>23</v>
      </c>
    </row>
    <row r="12717" spans="1:6">
      <c r="A12717" t="n">
        <v>95056</v>
      </c>
      <c r="B12717" s="14" t="n">
        <v>3</v>
      </c>
      <c r="C12717" s="12" t="n">
        <f t="normal" ca="1">A12791</f>
        <v>0</v>
      </c>
    </row>
    <row r="12718" spans="1:6">
      <c r="A12718" t="s">
        <v>4</v>
      </c>
      <c r="B12718" s="4" t="s">
        <v>5</v>
      </c>
      <c r="C12718" s="4" t="s">
        <v>13</v>
      </c>
      <c r="D12718" s="4" t="s">
        <v>10</v>
      </c>
      <c r="E12718" s="4" t="s">
        <v>13</v>
      </c>
      <c r="F12718" s="4" t="s">
        <v>23</v>
      </c>
    </row>
    <row r="12719" spans="1:6">
      <c r="A12719" t="n">
        <v>95061</v>
      </c>
      <c r="B12719" s="11" t="n">
        <v>5</v>
      </c>
      <c r="C12719" s="7" t="n">
        <v>30</v>
      </c>
      <c r="D12719" s="7" t="n">
        <v>12</v>
      </c>
      <c r="E12719" s="7" t="n">
        <v>1</v>
      </c>
      <c r="F12719" s="12" t="n">
        <f t="normal" ca="1">A12791</f>
        <v>0</v>
      </c>
    </row>
    <row r="12720" spans="1:6">
      <c r="A12720" t="s">
        <v>4</v>
      </c>
      <c r="B12720" s="4" t="s">
        <v>5</v>
      </c>
      <c r="C12720" s="4" t="s">
        <v>13</v>
      </c>
      <c r="D12720" s="4" t="s">
        <v>10</v>
      </c>
      <c r="E12720" s="4" t="s">
        <v>6</v>
      </c>
    </row>
    <row r="12721" spans="1:15">
      <c r="A12721" t="n">
        <v>95070</v>
      </c>
      <c r="B12721" s="48" t="n">
        <v>51</v>
      </c>
      <c r="C12721" s="7" t="n">
        <v>4</v>
      </c>
      <c r="D12721" s="7" t="n">
        <v>14</v>
      </c>
      <c r="E12721" s="7" t="s">
        <v>142</v>
      </c>
    </row>
    <row r="12722" spans="1:15">
      <c r="A12722" t="s">
        <v>4</v>
      </c>
      <c r="B12722" s="4" t="s">
        <v>5</v>
      </c>
      <c r="C12722" s="4" t="s">
        <v>10</v>
      </c>
    </row>
    <row r="12723" spans="1:15">
      <c r="A12723" t="n">
        <v>95083</v>
      </c>
      <c r="B12723" s="32" t="n">
        <v>16</v>
      </c>
      <c r="C12723" s="7" t="n">
        <v>0</v>
      </c>
    </row>
    <row r="12724" spans="1:15">
      <c r="A12724" t="s">
        <v>4</v>
      </c>
      <c r="B12724" s="4" t="s">
        <v>5</v>
      </c>
      <c r="C12724" s="4" t="s">
        <v>10</v>
      </c>
      <c r="D12724" s="4" t="s">
        <v>13</v>
      </c>
      <c r="E12724" s="4" t="s">
        <v>9</v>
      </c>
      <c r="F12724" s="4" t="s">
        <v>81</v>
      </c>
      <c r="G12724" s="4" t="s">
        <v>13</v>
      </c>
      <c r="H12724" s="4" t="s">
        <v>13</v>
      </c>
      <c r="I12724" s="4" t="s">
        <v>13</v>
      </c>
    </row>
    <row r="12725" spans="1:15">
      <c r="A12725" t="n">
        <v>95086</v>
      </c>
      <c r="B12725" s="49" t="n">
        <v>26</v>
      </c>
      <c r="C12725" s="7" t="n">
        <v>14</v>
      </c>
      <c r="D12725" s="7" t="n">
        <v>17</v>
      </c>
      <c r="E12725" s="7" t="n">
        <v>13325</v>
      </c>
      <c r="F12725" s="7" t="s">
        <v>741</v>
      </c>
      <c r="G12725" s="7" t="n">
        <v>8</v>
      </c>
      <c r="H12725" s="7" t="n">
        <v>2</v>
      </c>
      <c r="I12725" s="7" t="n">
        <v>0</v>
      </c>
    </row>
    <row r="12726" spans="1:15">
      <c r="A12726" t="s">
        <v>4</v>
      </c>
      <c r="B12726" s="4" t="s">
        <v>5</v>
      </c>
      <c r="C12726" s="4" t="s">
        <v>10</v>
      </c>
    </row>
    <row r="12727" spans="1:15">
      <c r="A12727" t="n">
        <v>95107</v>
      </c>
      <c r="B12727" s="32" t="n">
        <v>16</v>
      </c>
      <c r="C12727" s="7" t="n">
        <v>1</v>
      </c>
    </row>
    <row r="12728" spans="1:15">
      <c r="A12728" t="s">
        <v>4</v>
      </c>
      <c r="B12728" s="4" t="s">
        <v>5</v>
      </c>
      <c r="C12728" s="4" t="s">
        <v>13</v>
      </c>
      <c r="D12728" s="4" t="s">
        <v>10</v>
      </c>
    </row>
    <row r="12729" spans="1:15">
      <c r="A12729" t="n">
        <v>95110</v>
      </c>
      <c r="B12729" s="15" t="n">
        <v>50</v>
      </c>
      <c r="C12729" s="7" t="n">
        <v>52</v>
      </c>
      <c r="D12729" s="7" t="n">
        <v>13325</v>
      </c>
    </row>
    <row r="12730" spans="1:15">
      <c r="A12730" t="s">
        <v>4</v>
      </c>
      <c r="B12730" s="4" t="s">
        <v>5</v>
      </c>
      <c r="C12730" s="4" t="s">
        <v>10</v>
      </c>
    </row>
    <row r="12731" spans="1:15">
      <c r="A12731" t="n">
        <v>95114</v>
      </c>
      <c r="B12731" s="32" t="n">
        <v>16</v>
      </c>
      <c r="C12731" s="7" t="n">
        <v>500</v>
      </c>
    </row>
    <row r="12732" spans="1:15">
      <c r="A12732" t="s">
        <v>4</v>
      </c>
      <c r="B12732" s="4" t="s">
        <v>5</v>
      </c>
      <c r="C12732" s="4" t="s">
        <v>10</v>
      </c>
      <c r="D12732" s="4" t="s">
        <v>13</v>
      </c>
    </row>
    <row r="12733" spans="1:15">
      <c r="A12733" t="n">
        <v>95117</v>
      </c>
      <c r="B12733" s="51" t="n">
        <v>89</v>
      </c>
      <c r="C12733" s="7" t="n">
        <v>65533</v>
      </c>
      <c r="D12733" s="7" t="n">
        <v>0</v>
      </c>
    </row>
    <row r="12734" spans="1:15">
      <c r="A12734" t="s">
        <v>4</v>
      </c>
      <c r="B12734" s="4" t="s">
        <v>5</v>
      </c>
      <c r="C12734" s="4" t="s">
        <v>10</v>
      </c>
      <c r="D12734" s="4" t="s">
        <v>13</v>
      </c>
    </row>
    <row r="12735" spans="1:15">
      <c r="A12735" t="n">
        <v>95121</v>
      </c>
      <c r="B12735" s="51" t="n">
        <v>89</v>
      </c>
      <c r="C12735" s="7" t="n">
        <v>65533</v>
      </c>
      <c r="D12735" s="7" t="n">
        <v>1</v>
      </c>
    </row>
    <row r="12736" spans="1:15">
      <c r="A12736" t="s">
        <v>4</v>
      </c>
      <c r="B12736" s="4" t="s">
        <v>5</v>
      </c>
      <c r="C12736" s="4" t="s">
        <v>13</v>
      </c>
      <c r="D12736" s="4" t="s">
        <v>10</v>
      </c>
      <c r="E12736" s="4" t="s">
        <v>6</v>
      </c>
    </row>
    <row r="12737" spans="1:9">
      <c r="A12737" t="n">
        <v>95125</v>
      </c>
      <c r="B12737" s="48" t="n">
        <v>51</v>
      </c>
      <c r="C12737" s="7" t="n">
        <v>4</v>
      </c>
      <c r="D12737" s="7" t="n">
        <v>14</v>
      </c>
      <c r="E12737" s="7" t="s">
        <v>142</v>
      </c>
    </row>
    <row r="12738" spans="1:9">
      <c r="A12738" t="s">
        <v>4</v>
      </c>
      <c r="B12738" s="4" t="s">
        <v>5</v>
      </c>
      <c r="C12738" s="4" t="s">
        <v>10</v>
      </c>
    </row>
    <row r="12739" spans="1:9">
      <c r="A12739" t="n">
        <v>95138</v>
      </c>
      <c r="B12739" s="32" t="n">
        <v>16</v>
      </c>
      <c r="C12739" s="7" t="n">
        <v>0</v>
      </c>
    </row>
    <row r="12740" spans="1:9">
      <c r="A12740" t="s">
        <v>4</v>
      </c>
      <c r="B12740" s="4" t="s">
        <v>5</v>
      </c>
      <c r="C12740" s="4" t="s">
        <v>10</v>
      </c>
      <c r="D12740" s="4" t="s">
        <v>13</v>
      </c>
      <c r="E12740" s="4" t="s">
        <v>9</v>
      </c>
      <c r="F12740" s="4" t="s">
        <v>81</v>
      </c>
      <c r="G12740" s="4" t="s">
        <v>13</v>
      </c>
      <c r="H12740" s="4" t="s">
        <v>13</v>
      </c>
      <c r="I12740" s="4" t="s">
        <v>13</v>
      </c>
    </row>
    <row r="12741" spans="1:9">
      <c r="A12741" t="n">
        <v>95141</v>
      </c>
      <c r="B12741" s="49" t="n">
        <v>26</v>
      </c>
      <c r="C12741" s="7" t="n">
        <v>14</v>
      </c>
      <c r="D12741" s="7" t="n">
        <v>17</v>
      </c>
      <c r="E12741" s="7" t="n">
        <v>13326</v>
      </c>
      <c r="F12741" s="7" t="s">
        <v>742</v>
      </c>
      <c r="G12741" s="7" t="n">
        <v>8</v>
      </c>
      <c r="H12741" s="7" t="n">
        <v>2</v>
      </c>
      <c r="I12741" s="7" t="n">
        <v>0</v>
      </c>
    </row>
    <row r="12742" spans="1:9">
      <c r="A12742" t="s">
        <v>4</v>
      </c>
      <c r="B12742" s="4" t="s">
        <v>5</v>
      </c>
      <c r="C12742" s="4" t="s">
        <v>10</v>
      </c>
    </row>
    <row r="12743" spans="1:9">
      <c r="A12743" t="n">
        <v>95160</v>
      </c>
      <c r="B12743" s="32" t="n">
        <v>16</v>
      </c>
      <c r="C12743" s="7" t="n">
        <v>1</v>
      </c>
    </row>
    <row r="12744" spans="1:9">
      <c r="A12744" t="s">
        <v>4</v>
      </c>
      <c r="B12744" s="4" t="s">
        <v>5</v>
      </c>
      <c r="C12744" s="4" t="s">
        <v>13</v>
      </c>
      <c r="D12744" s="4" t="s">
        <v>10</v>
      </c>
    </row>
    <row r="12745" spans="1:9">
      <c r="A12745" t="n">
        <v>95163</v>
      </c>
      <c r="B12745" s="15" t="n">
        <v>50</v>
      </c>
      <c r="C12745" s="7" t="n">
        <v>52</v>
      </c>
      <c r="D12745" s="7" t="n">
        <v>13326</v>
      </c>
    </row>
    <row r="12746" spans="1:9">
      <c r="A12746" t="s">
        <v>4</v>
      </c>
      <c r="B12746" s="4" t="s">
        <v>5</v>
      </c>
      <c r="C12746" s="4" t="s">
        <v>10</v>
      </c>
    </row>
    <row r="12747" spans="1:9">
      <c r="A12747" t="n">
        <v>95167</v>
      </c>
      <c r="B12747" s="32" t="n">
        <v>16</v>
      </c>
      <c r="C12747" s="7" t="n">
        <v>500</v>
      </c>
    </row>
    <row r="12748" spans="1:9">
      <c r="A12748" t="s">
        <v>4</v>
      </c>
      <c r="B12748" s="4" t="s">
        <v>5</v>
      </c>
      <c r="C12748" s="4" t="s">
        <v>10</v>
      </c>
      <c r="D12748" s="4" t="s">
        <v>13</v>
      </c>
    </row>
    <row r="12749" spans="1:9">
      <c r="A12749" t="n">
        <v>95170</v>
      </c>
      <c r="B12749" s="51" t="n">
        <v>89</v>
      </c>
      <c r="C12749" s="7" t="n">
        <v>65533</v>
      </c>
      <c r="D12749" s="7" t="n">
        <v>0</v>
      </c>
    </row>
    <row r="12750" spans="1:9">
      <c r="A12750" t="s">
        <v>4</v>
      </c>
      <c r="B12750" s="4" t="s">
        <v>5</v>
      </c>
      <c r="C12750" s="4" t="s">
        <v>10</v>
      </c>
      <c r="D12750" s="4" t="s">
        <v>13</v>
      </c>
    </row>
    <row r="12751" spans="1:9">
      <c r="A12751" t="n">
        <v>95174</v>
      </c>
      <c r="B12751" s="51" t="n">
        <v>89</v>
      </c>
      <c r="C12751" s="7" t="n">
        <v>65533</v>
      </c>
      <c r="D12751" s="7" t="n">
        <v>1</v>
      </c>
    </row>
    <row r="12752" spans="1:9">
      <c r="A12752" t="s">
        <v>4</v>
      </c>
      <c r="B12752" s="4" t="s">
        <v>5</v>
      </c>
      <c r="C12752" s="4" t="s">
        <v>13</v>
      </c>
      <c r="D12752" s="4" t="s">
        <v>13</v>
      </c>
    </row>
    <row r="12753" spans="1:9">
      <c r="A12753" t="n">
        <v>95178</v>
      </c>
      <c r="B12753" s="13" t="n">
        <v>49</v>
      </c>
      <c r="C12753" s="7" t="n">
        <v>2</v>
      </c>
      <c r="D12753" s="7" t="n">
        <v>0</v>
      </c>
    </row>
    <row r="12754" spans="1:9">
      <c r="A12754" t="s">
        <v>4</v>
      </c>
      <c r="B12754" s="4" t="s">
        <v>5</v>
      </c>
      <c r="C12754" s="4" t="s">
        <v>13</v>
      </c>
      <c r="D12754" s="4" t="s">
        <v>10</v>
      </c>
      <c r="E12754" s="4" t="s">
        <v>9</v>
      </c>
      <c r="F12754" s="4" t="s">
        <v>10</v>
      </c>
      <c r="G12754" s="4" t="s">
        <v>9</v>
      </c>
      <c r="H12754" s="4" t="s">
        <v>13</v>
      </c>
    </row>
    <row r="12755" spans="1:9">
      <c r="A12755" t="n">
        <v>95181</v>
      </c>
      <c r="B12755" s="13" t="n">
        <v>49</v>
      </c>
      <c r="C12755" s="7" t="n">
        <v>0</v>
      </c>
      <c r="D12755" s="7" t="n">
        <v>621</v>
      </c>
      <c r="E12755" s="7" t="n">
        <v>1065353216</v>
      </c>
      <c r="F12755" s="7" t="n">
        <v>0</v>
      </c>
      <c r="G12755" s="7" t="n">
        <v>0</v>
      </c>
      <c r="H12755" s="7" t="n">
        <v>0</v>
      </c>
    </row>
    <row r="12756" spans="1:9">
      <c r="A12756" t="s">
        <v>4</v>
      </c>
      <c r="B12756" s="4" t="s">
        <v>5</v>
      </c>
      <c r="C12756" s="4" t="s">
        <v>13</v>
      </c>
      <c r="D12756" s="4" t="s">
        <v>10</v>
      </c>
      <c r="E12756" s="4" t="s">
        <v>6</v>
      </c>
    </row>
    <row r="12757" spans="1:9">
      <c r="A12757" t="n">
        <v>95196</v>
      </c>
      <c r="B12757" s="48" t="n">
        <v>51</v>
      </c>
      <c r="C12757" s="7" t="n">
        <v>4</v>
      </c>
      <c r="D12757" s="7" t="n">
        <v>14</v>
      </c>
      <c r="E12757" s="7" t="s">
        <v>142</v>
      </c>
    </row>
    <row r="12758" spans="1:9">
      <c r="A12758" t="s">
        <v>4</v>
      </c>
      <c r="B12758" s="4" t="s">
        <v>5</v>
      </c>
      <c r="C12758" s="4" t="s">
        <v>10</v>
      </c>
    </row>
    <row r="12759" spans="1:9">
      <c r="A12759" t="n">
        <v>95209</v>
      </c>
      <c r="B12759" s="32" t="n">
        <v>16</v>
      </c>
      <c r="C12759" s="7" t="n">
        <v>0</v>
      </c>
    </row>
    <row r="12760" spans="1:9">
      <c r="A12760" t="s">
        <v>4</v>
      </c>
      <c r="B12760" s="4" t="s">
        <v>5</v>
      </c>
      <c r="C12760" s="4" t="s">
        <v>10</v>
      </c>
      <c r="D12760" s="4" t="s">
        <v>13</v>
      </c>
      <c r="E12760" s="4" t="s">
        <v>9</v>
      </c>
      <c r="F12760" s="4" t="s">
        <v>81</v>
      </c>
      <c r="G12760" s="4" t="s">
        <v>13</v>
      </c>
      <c r="H12760" s="4" t="s">
        <v>13</v>
      </c>
      <c r="I12760" s="4" t="s">
        <v>13</v>
      </c>
    </row>
    <row r="12761" spans="1:9">
      <c r="A12761" t="n">
        <v>95212</v>
      </c>
      <c r="B12761" s="49" t="n">
        <v>26</v>
      </c>
      <c r="C12761" s="7" t="n">
        <v>14</v>
      </c>
      <c r="D12761" s="7" t="n">
        <v>17</v>
      </c>
      <c r="E12761" s="7" t="n">
        <v>13327</v>
      </c>
      <c r="F12761" s="7" t="s">
        <v>745</v>
      </c>
      <c r="G12761" s="7" t="n">
        <v>8</v>
      </c>
      <c r="H12761" s="7" t="n">
        <v>2</v>
      </c>
      <c r="I12761" s="7" t="n">
        <v>0</v>
      </c>
    </row>
    <row r="12762" spans="1:9">
      <c r="A12762" t="s">
        <v>4</v>
      </c>
      <c r="B12762" s="4" t="s">
        <v>5</v>
      </c>
      <c r="C12762" s="4" t="s">
        <v>10</v>
      </c>
    </row>
    <row r="12763" spans="1:9">
      <c r="A12763" t="n">
        <v>95240</v>
      </c>
      <c r="B12763" s="32" t="n">
        <v>16</v>
      </c>
      <c r="C12763" s="7" t="n">
        <v>1</v>
      </c>
    </row>
    <row r="12764" spans="1:9">
      <c r="A12764" t="s">
        <v>4</v>
      </c>
      <c r="B12764" s="4" t="s">
        <v>5</v>
      </c>
      <c r="C12764" s="4" t="s">
        <v>13</v>
      </c>
      <c r="D12764" s="4" t="s">
        <v>10</v>
      </c>
    </row>
    <row r="12765" spans="1:9">
      <c r="A12765" t="n">
        <v>95243</v>
      </c>
      <c r="B12765" s="15" t="n">
        <v>50</v>
      </c>
      <c r="C12765" s="7" t="n">
        <v>52</v>
      </c>
      <c r="D12765" s="7" t="n">
        <v>13327</v>
      </c>
    </row>
    <row r="12766" spans="1:9">
      <c r="A12766" t="s">
        <v>4</v>
      </c>
      <c r="B12766" s="4" t="s">
        <v>5</v>
      </c>
      <c r="C12766" s="4" t="s">
        <v>10</v>
      </c>
    </row>
    <row r="12767" spans="1:9">
      <c r="A12767" t="n">
        <v>95247</v>
      </c>
      <c r="B12767" s="32" t="n">
        <v>16</v>
      </c>
      <c r="C12767" s="7" t="n">
        <v>500</v>
      </c>
    </row>
    <row r="12768" spans="1:9">
      <c r="A12768" t="s">
        <v>4</v>
      </c>
      <c r="B12768" s="4" t="s">
        <v>5</v>
      </c>
      <c r="C12768" s="4" t="s">
        <v>10</v>
      </c>
      <c r="D12768" s="4" t="s">
        <v>13</v>
      </c>
    </row>
    <row r="12769" spans="1:9">
      <c r="A12769" t="n">
        <v>95250</v>
      </c>
      <c r="B12769" s="51" t="n">
        <v>89</v>
      </c>
      <c r="C12769" s="7" t="n">
        <v>65533</v>
      </c>
      <c r="D12769" s="7" t="n">
        <v>0</v>
      </c>
    </row>
    <row r="12770" spans="1:9">
      <c r="A12770" t="s">
        <v>4</v>
      </c>
      <c r="B12770" s="4" t="s">
        <v>5</v>
      </c>
      <c r="C12770" s="4" t="s">
        <v>10</v>
      </c>
      <c r="D12770" s="4" t="s">
        <v>13</v>
      </c>
    </row>
    <row r="12771" spans="1:9">
      <c r="A12771" t="n">
        <v>95254</v>
      </c>
      <c r="B12771" s="51" t="n">
        <v>89</v>
      </c>
      <c r="C12771" s="7" t="n">
        <v>65533</v>
      </c>
      <c r="D12771" s="7" t="n">
        <v>1</v>
      </c>
    </row>
    <row r="12772" spans="1:9">
      <c r="A12772" t="s">
        <v>4</v>
      </c>
      <c r="B12772" s="4" t="s">
        <v>5</v>
      </c>
      <c r="C12772" s="4" t="s">
        <v>10</v>
      </c>
      <c r="D12772" s="4" t="s">
        <v>24</v>
      </c>
    </row>
    <row r="12773" spans="1:9">
      <c r="A12773" t="n">
        <v>95258</v>
      </c>
      <c r="B12773" s="47" t="n">
        <v>142</v>
      </c>
      <c r="C12773" s="7" t="n">
        <v>1</v>
      </c>
      <c r="D12773" s="7" t="n">
        <v>80</v>
      </c>
    </row>
    <row r="12774" spans="1:9">
      <c r="A12774" t="s">
        <v>4</v>
      </c>
      <c r="B12774" s="4" t="s">
        <v>5</v>
      </c>
      <c r="C12774" s="4" t="s">
        <v>10</v>
      </c>
      <c r="D12774" s="4" t="s">
        <v>13</v>
      </c>
      <c r="E12774" s="4" t="s">
        <v>13</v>
      </c>
      <c r="F12774" s="4" t="s">
        <v>6</v>
      </c>
    </row>
    <row r="12775" spans="1:9">
      <c r="A12775" t="n">
        <v>95265</v>
      </c>
      <c r="B12775" s="27" t="n">
        <v>47</v>
      </c>
      <c r="C12775" s="7" t="n">
        <v>14</v>
      </c>
      <c r="D12775" s="7" t="n">
        <v>0</v>
      </c>
      <c r="E12775" s="7" t="n">
        <v>0</v>
      </c>
      <c r="F12775" s="7" t="s">
        <v>215</v>
      </c>
    </row>
    <row r="12776" spans="1:9">
      <c r="A12776" t="s">
        <v>4</v>
      </c>
      <c r="B12776" s="4" t="s">
        <v>5</v>
      </c>
      <c r="C12776" s="4" t="s">
        <v>13</v>
      </c>
      <c r="D12776" s="4" t="s">
        <v>24</v>
      </c>
      <c r="E12776" s="4" t="s">
        <v>24</v>
      </c>
      <c r="F12776" s="4" t="s">
        <v>24</v>
      </c>
    </row>
    <row r="12777" spans="1:9">
      <c r="A12777" t="n">
        <v>95289</v>
      </c>
      <c r="B12777" s="39" t="n">
        <v>45</v>
      </c>
      <c r="C12777" s="7" t="n">
        <v>9</v>
      </c>
      <c r="D12777" s="7" t="n">
        <v>0.0199999995529652</v>
      </c>
      <c r="E12777" s="7" t="n">
        <v>0.0199999995529652</v>
      </c>
      <c r="F12777" s="7" t="n">
        <v>0.5</v>
      </c>
    </row>
    <row r="12778" spans="1:9">
      <c r="A12778" t="s">
        <v>4</v>
      </c>
      <c r="B12778" s="4" t="s">
        <v>5</v>
      </c>
      <c r="C12778" s="4" t="s">
        <v>13</v>
      </c>
      <c r="D12778" s="4" t="s">
        <v>10</v>
      </c>
      <c r="E12778" s="4" t="s">
        <v>6</v>
      </c>
    </row>
    <row r="12779" spans="1:9">
      <c r="A12779" t="n">
        <v>95303</v>
      </c>
      <c r="B12779" s="48" t="n">
        <v>51</v>
      </c>
      <c r="C12779" s="7" t="n">
        <v>4</v>
      </c>
      <c r="D12779" s="7" t="n">
        <v>14</v>
      </c>
      <c r="E12779" s="7" t="s">
        <v>142</v>
      </c>
    </row>
    <row r="12780" spans="1:9">
      <c r="A12780" t="s">
        <v>4</v>
      </c>
      <c r="B12780" s="4" t="s">
        <v>5</v>
      </c>
      <c r="C12780" s="4" t="s">
        <v>10</v>
      </c>
    </row>
    <row r="12781" spans="1:9">
      <c r="A12781" t="n">
        <v>95316</v>
      </c>
      <c r="B12781" s="32" t="n">
        <v>16</v>
      </c>
      <c r="C12781" s="7" t="n">
        <v>0</v>
      </c>
    </row>
    <row r="12782" spans="1:9">
      <c r="A12782" t="s">
        <v>4</v>
      </c>
      <c r="B12782" s="4" t="s">
        <v>5</v>
      </c>
      <c r="C12782" s="4" t="s">
        <v>10</v>
      </c>
      <c r="D12782" s="4" t="s">
        <v>13</v>
      </c>
      <c r="E12782" s="4" t="s">
        <v>9</v>
      </c>
      <c r="F12782" s="4" t="s">
        <v>81</v>
      </c>
      <c r="G12782" s="4" t="s">
        <v>13</v>
      </c>
      <c r="H12782" s="4" t="s">
        <v>13</v>
      </c>
      <c r="I12782" s="4" t="s">
        <v>13</v>
      </c>
    </row>
    <row r="12783" spans="1:9">
      <c r="A12783" t="n">
        <v>95319</v>
      </c>
      <c r="B12783" s="49" t="n">
        <v>26</v>
      </c>
      <c r="C12783" s="7" t="n">
        <v>14</v>
      </c>
      <c r="D12783" s="7" t="n">
        <v>17</v>
      </c>
      <c r="E12783" s="7" t="n">
        <v>13328</v>
      </c>
      <c r="F12783" s="7" t="s">
        <v>746</v>
      </c>
      <c r="G12783" s="7" t="n">
        <v>8</v>
      </c>
      <c r="H12783" s="7" t="n">
        <v>2</v>
      </c>
      <c r="I12783" s="7" t="n">
        <v>0</v>
      </c>
    </row>
    <row r="12784" spans="1:9">
      <c r="A12784" t="s">
        <v>4</v>
      </c>
      <c r="B12784" s="4" t="s">
        <v>5</v>
      </c>
      <c r="C12784" s="4" t="s">
        <v>13</v>
      </c>
      <c r="D12784" s="4" t="s">
        <v>10</v>
      </c>
      <c r="E12784" s="4" t="s">
        <v>24</v>
      </c>
      <c r="F12784" s="4" t="s">
        <v>10</v>
      </c>
      <c r="G12784" s="4" t="s">
        <v>9</v>
      </c>
      <c r="H12784" s="4" t="s">
        <v>9</v>
      </c>
      <c r="I12784" s="4" t="s">
        <v>10</v>
      </c>
      <c r="J12784" s="4" t="s">
        <v>10</v>
      </c>
      <c r="K12784" s="4" t="s">
        <v>9</v>
      </c>
      <c r="L12784" s="4" t="s">
        <v>9</v>
      </c>
      <c r="M12784" s="4" t="s">
        <v>9</v>
      </c>
      <c r="N12784" s="4" t="s">
        <v>9</v>
      </c>
      <c r="O12784" s="4" t="s">
        <v>6</v>
      </c>
    </row>
    <row r="12785" spans="1:15">
      <c r="A12785" t="n">
        <v>95349</v>
      </c>
      <c r="B12785" s="15" t="n">
        <v>50</v>
      </c>
      <c r="C12785" s="7" t="n">
        <v>0</v>
      </c>
      <c r="D12785" s="7" t="n">
        <v>5325</v>
      </c>
      <c r="E12785" s="7" t="n">
        <v>0.800000011920929</v>
      </c>
      <c r="F12785" s="7" t="n">
        <v>0</v>
      </c>
      <c r="G12785" s="7" t="n">
        <v>0</v>
      </c>
      <c r="H12785" s="7" t="n">
        <v>0</v>
      </c>
      <c r="I12785" s="7" t="n">
        <v>0</v>
      </c>
      <c r="J12785" s="7" t="n">
        <v>65533</v>
      </c>
      <c r="K12785" s="7" t="n">
        <v>0</v>
      </c>
      <c r="L12785" s="7" t="n">
        <v>0</v>
      </c>
      <c r="M12785" s="7" t="n">
        <v>0</v>
      </c>
      <c r="N12785" s="7" t="n">
        <v>0</v>
      </c>
      <c r="O12785" s="7" t="s">
        <v>12</v>
      </c>
    </row>
    <row r="12786" spans="1:15">
      <c r="A12786" t="s">
        <v>4</v>
      </c>
      <c r="B12786" s="4" t="s">
        <v>5</v>
      </c>
      <c r="C12786" s="4" t="s">
        <v>10</v>
      </c>
    </row>
    <row r="12787" spans="1:15">
      <c r="A12787" t="n">
        <v>95388</v>
      </c>
      <c r="B12787" s="32" t="n">
        <v>16</v>
      </c>
      <c r="C12787" s="7" t="n">
        <v>1</v>
      </c>
    </row>
    <row r="12788" spans="1:15">
      <c r="A12788" t="s">
        <v>4</v>
      </c>
      <c r="B12788" s="4" t="s">
        <v>5</v>
      </c>
      <c r="C12788" s="4" t="s">
        <v>13</v>
      </c>
      <c r="D12788" s="4" t="s">
        <v>10</v>
      </c>
    </row>
    <row r="12789" spans="1:15">
      <c r="A12789" t="n">
        <v>95391</v>
      </c>
      <c r="B12789" s="15" t="n">
        <v>50</v>
      </c>
      <c r="C12789" s="7" t="n">
        <v>52</v>
      </c>
      <c r="D12789" s="7" t="n">
        <v>13328</v>
      </c>
    </row>
    <row r="12790" spans="1:15">
      <c r="A12790" t="s">
        <v>4</v>
      </c>
      <c r="B12790" s="4" t="s">
        <v>5</v>
      </c>
      <c r="C12790" s="4" t="s">
        <v>10</v>
      </c>
      <c r="D12790" s="4" t="s">
        <v>24</v>
      </c>
      <c r="E12790" s="4" t="s">
        <v>24</v>
      </c>
      <c r="F12790" s="4" t="s">
        <v>24</v>
      </c>
      <c r="G12790" s="4" t="s">
        <v>24</v>
      </c>
    </row>
    <row r="12791" spans="1:15">
      <c r="A12791" t="n">
        <v>95395</v>
      </c>
      <c r="B12791" s="92" t="n">
        <v>131</v>
      </c>
      <c r="C12791" s="7" t="n">
        <v>6513</v>
      </c>
      <c r="D12791" s="7" t="n">
        <v>1</v>
      </c>
      <c r="E12791" s="7" t="n">
        <v>0</v>
      </c>
      <c r="F12791" s="7" t="n">
        <v>0</v>
      </c>
      <c r="G12791" s="7" t="n">
        <v>0.100000001490116</v>
      </c>
    </row>
    <row r="12792" spans="1:15">
      <c r="A12792" t="s">
        <v>4</v>
      </c>
      <c r="B12792" s="4" t="s">
        <v>5</v>
      </c>
      <c r="C12792" s="4" t="s">
        <v>10</v>
      </c>
      <c r="D12792" s="4" t="s">
        <v>13</v>
      </c>
      <c r="E12792" s="4" t="s">
        <v>13</v>
      </c>
      <c r="F12792" s="4" t="s">
        <v>6</v>
      </c>
    </row>
    <row r="12793" spans="1:15">
      <c r="A12793" t="n">
        <v>95414</v>
      </c>
      <c r="B12793" s="19" t="n">
        <v>20</v>
      </c>
      <c r="C12793" s="7" t="n">
        <v>0</v>
      </c>
      <c r="D12793" s="7" t="n">
        <v>3</v>
      </c>
      <c r="E12793" s="7" t="n">
        <v>11</v>
      </c>
      <c r="F12793" s="7" t="s">
        <v>737</v>
      </c>
    </row>
    <row r="12794" spans="1:15">
      <c r="A12794" t="s">
        <v>4</v>
      </c>
      <c r="B12794" s="4" t="s">
        <v>5</v>
      </c>
      <c r="C12794" s="4" t="s">
        <v>10</v>
      </c>
      <c r="D12794" s="4" t="s">
        <v>13</v>
      </c>
      <c r="E12794" s="4" t="s">
        <v>13</v>
      </c>
      <c r="F12794" s="4" t="s">
        <v>6</v>
      </c>
    </row>
    <row r="12795" spans="1:15">
      <c r="A12795" t="n">
        <v>95441</v>
      </c>
      <c r="B12795" s="19" t="n">
        <v>20</v>
      </c>
      <c r="C12795" s="7" t="n">
        <v>6513</v>
      </c>
      <c r="D12795" s="7" t="n">
        <v>2</v>
      </c>
      <c r="E12795" s="7" t="n">
        <v>11</v>
      </c>
      <c r="F12795" s="7" t="s">
        <v>738</v>
      </c>
    </row>
    <row r="12796" spans="1:15">
      <c r="A12796" t="s">
        <v>4</v>
      </c>
      <c r="B12796" s="4" t="s">
        <v>5</v>
      </c>
      <c r="C12796" s="4" t="s">
        <v>13</v>
      </c>
      <c r="D12796" s="4" t="s">
        <v>10</v>
      </c>
    </row>
    <row r="12797" spans="1:15">
      <c r="A12797" t="n">
        <v>95466</v>
      </c>
      <c r="B12797" s="22" t="n">
        <v>58</v>
      </c>
      <c r="C12797" s="7" t="n">
        <v>105</v>
      </c>
      <c r="D12797" s="7" t="n">
        <v>300</v>
      </c>
    </row>
    <row r="12798" spans="1:15">
      <c r="A12798" t="s">
        <v>4</v>
      </c>
      <c r="B12798" s="4" t="s">
        <v>5</v>
      </c>
      <c r="C12798" s="4" t="s">
        <v>24</v>
      </c>
      <c r="D12798" s="4" t="s">
        <v>10</v>
      </c>
    </row>
    <row r="12799" spans="1:15">
      <c r="A12799" t="n">
        <v>95470</v>
      </c>
      <c r="B12799" s="29" t="n">
        <v>103</v>
      </c>
      <c r="C12799" s="7" t="n">
        <v>1</v>
      </c>
      <c r="D12799" s="7" t="n">
        <v>300</v>
      </c>
    </row>
    <row r="12800" spans="1:15">
      <c r="A12800" t="s">
        <v>4</v>
      </c>
      <c r="B12800" s="4" t="s">
        <v>5</v>
      </c>
      <c r="C12800" s="4" t="s">
        <v>13</v>
      </c>
    </row>
    <row r="12801" spans="1:15">
      <c r="A12801" t="n">
        <v>95477</v>
      </c>
      <c r="B12801" s="97" t="n">
        <v>23</v>
      </c>
      <c r="C12801" s="7" t="n">
        <v>0</v>
      </c>
    </row>
    <row r="12802" spans="1:15">
      <c r="A12802" t="s">
        <v>4</v>
      </c>
      <c r="B12802" s="4" t="s">
        <v>5</v>
      </c>
      <c r="C12802" s="4" t="s">
        <v>10</v>
      </c>
    </row>
    <row r="12803" spans="1:15">
      <c r="A12803" t="n">
        <v>95479</v>
      </c>
      <c r="B12803" s="24" t="n">
        <v>12</v>
      </c>
      <c r="C12803" s="7" t="n">
        <v>6754</v>
      </c>
    </row>
    <row r="12804" spans="1:15">
      <c r="A12804" t="s">
        <v>4</v>
      </c>
      <c r="B12804" s="4" t="s">
        <v>5</v>
      </c>
      <c r="C12804" s="4" t="s">
        <v>9</v>
      </c>
    </row>
    <row r="12805" spans="1:15">
      <c r="A12805" t="n">
        <v>95482</v>
      </c>
      <c r="B12805" s="46" t="n">
        <v>15</v>
      </c>
      <c r="C12805" s="7" t="n">
        <v>536870912</v>
      </c>
    </row>
    <row r="12806" spans="1:15">
      <c r="A12806" t="s">
        <v>4</v>
      </c>
      <c r="B12806" s="4" t="s">
        <v>5</v>
      </c>
      <c r="C12806" s="4" t="s">
        <v>13</v>
      </c>
      <c r="D12806" s="4" t="s">
        <v>9</v>
      </c>
      <c r="E12806" s="4" t="s">
        <v>9</v>
      </c>
      <c r="F12806" s="4" t="s">
        <v>9</v>
      </c>
      <c r="G12806" s="4" t="s">
        <v>9</v>
      </c>
      <c r="H12806" s="4" t="s">
        <v>9</v>
      </c>
      <c r="I12806" s="4" t="s">
        <v>9</v>
      </c>
      <c r="J12806" s="4" t="s">
        <v>9</v>
      </c>
      <c r="K12806" s="4" t="s">
        <v>9</v>
      </c>
    </row>
    <row r="12807" spans="1:15">
      <c r="A12807" t="n">
        <v>95487</v>
      </c>
      <c r="B12807" s="21" t="n">
        <v>74</v>
      </c>
      <c r="C12807" s="7" t="n">
        <v>6</v>
      </c>
      <c r="D12807" s="7" t="n">
        <v>0</v>
      </c>
      <c r="E12807" s="7" t="n">
        <v>0</v>
      </c>
      <c r="F12807" s="7" t="n">
        <v>0</v>
      </c>
      <c r="G12807" s="7" t="n">
        <v>0</v>
      </c>
      <c r="H12807" s="7" t="n">
        <v>0</v>
      </c>
      <c r="I12807" s="7" t="n">
        <v>0</v>
      </c>
      <c r="J12807" s="7" t="n">
        <v>0</v>
      </c>
      <c r="K12807" s="7" t="n">
        <v>0</v>
      </c>
    </row>
    <row r="12808" spans="1:15">
      <c r="A12808" t="s">
        <v>4</v>
      </c>
      <c r="B12808" s="4" t="s">
        <v>5</v>
      </c>
      <c r="C12808" s="4" t="s">
        <v>13</v>
      </c>
      <c r="D12808" s="4" t="s">
        <v>9</v>
      </c>
      <c r="E12808" s="4" t="s">
        <v>9</v>
      </c>
      <c r="F12808" s="4" t="s">
        <v>9</v>
      </c>
      <c r="G12808" s="4" t="s">
        <v>9</v>
      </c>
      <c r="H12808" s="4" t="s">
        <v>9</v>
      </c>
      <c r="I12808" s="4" t="s">
        <v>9</v>
      </c>
      <c r="J12808" s="4" t="s">
        <v>9</v>
      </c>
      <c r="K12808" s="4" t="s">
        <v>9</v>
      </c>
    </row>
    <row r="12809" spans="1:15">
      <c r="A12809" t="n">
        <v>95521</v>
      </c>
      <c r="B12809" s="21" t="n">
        <v>74</v>
      </c>
      <c r="C12809" s="7" t="n">
        <v>6</v>
      </c>
      <c r="D12809" s="7" t="n">
        <v>1</v>
      </c>
      <c r="E12809" s="7" t="n">
        <v>0</v>
      </c>
      <c r="F12809" s="7" t="n">
        <v>0</v>
      </c>
      <c r="G12809" s="7" t="n">
        <v>0</v>
      </c>
      <c r="H12809" s="7" t="n">
        <v>0</v>
      </c>
      <c r="I12809" s="7" t="n">
        <v>0</v>
      </c>
      <c r="J12809" s="7" t="n">
        <v>0</v>
      </c>
      <c r="K12809" s="7" t="n">
        <v>0</v>
      </c>
    </row>
    <row r="12810" spans="1:15">
      <c r="A12810" t="s">
        <v>4</v>
      </c>
      <c r="B12810" s="4" t="s">
        <v>5</v>
      </c>
      <c r="C12810" s="4" t="s">
        <v>10</v>
      </c>
    </row>
    <row r="12811" spans="1:15">
      <c r="A12811" t="n">
        <v>95555</v>
      </c>
      <c r="B12811" s="32" t="n">
        <v>16</v>
      </c>
      <c r="C12811" s="7" t="n">
        <v>500</v>
      </c>
    </row>
    <row r="12812" spans="1:15">
      <c r="A12812" t="s">
        <v>4</v>
      </c>
      <c r="B12812" s="4" t="s">
        <v>5</v>
      </c>
      <c r="C12812" s="4" t="s">
        <v>13</v>
      </c>
      <c r="D12812" s="4" t="s">
        <v>10</v>
      </c>
      <c r="E12812" s="4" t="s">
        <v>24</v>
      </c>
    </row>
    <row r="12813" spans="1:15">
      <c r="A12813" t="n">
        <v>95558</v>
      </c>
      <c r="B12813" s="22" t="n">
        <v>58</v>
      </c>
      <c r="C12813" s="7" t="n">
        <v>0</v>
      </c>
      <c r="D12813" s="7" t="n">
        <v>1000</v>
      </c>
      <c r="E12813" s="7" t="n">
        <v>1</v>
      </c>
    </row>
    <row r="12814" spans="1:15">
      <c r="A12814" t="s">
        <v>4</v>
      </c>
      <c r="B12814" s="4" t="s">
        <v>5</v>
      </c>
      <c r="C12814" s="4" t="s">
        <v>13</v>
      </c>
      <c r="D12814" s="4" t="s">
        <v>10</v>
      </c>
    </row>
    <row r="12815" spans="1:15">
      <c r="A12815" t="n">
        <v>95566</v>
      </c>
      <c r="B12815" s="22" t="n">
        <v>58</v>
      </c>
      <c r="C12815" s="7" t="n">
        <v>255</v>
      </c>
      <c r="D12815" s="7" t="n">
        <v>0</v>
      </c>
    </row>
    <row r="12816" spans="1:15">
      <c r="A12816" t="s">
        <v>4</v>
      </c>
      <c r="B12816" s="4" t="s">
        <v>5</v>
      </c>
      <c r="C12816" s="4" t="s">
        <v>13</v>
      </c>
      <c r="D12816" s="4" t="s">
        <v>6</v>
      </c>
    </row>
    <row r="12817" spans="1:11">
      <c r="A12817" t="n">
        <v>95570</v>
      </c>
      <c r="B12817" s="65" t="n">
        <v>4</v>
      </c>
      <c r="C12817" s="7" t="n">
        <v>11</v>
      </c>
      <c r="D12817" s="7" t="s">
        <v>36</v>
      </c>
    </row>
    <row r="12818" spans="1:11">
      <c r="A12818" t="s">
        <v>4</v>
      </c>
      <c r="B12818" s="4" t="s">
        <v>5</v>
      </c>
    </row>
    <row r="12819" spans="1:11">
      <c r="A12819" t="n">
        <v>95583</v>
      </c>
      <c r="B12819" s="5" t="n">
        <v>1</v>
      </c>
    </row>
    <row r="12820" spans="1:11" s="3" customFormat="1" customHeight="0">
      <c r="A12820" s="3" t="s">
        <v>2</v>
      </c>
      <c r="B12820" s="3" t="s">
        <v>747</v>
      </c>
    </row>
    <row r="12821" spans="1:11">
      <c r="A12821" t="s">
        <v>4</v>
      </c>
      <c r="B12821" s="4" t="s">
        <v>5</v>
      </c>
      <c r="C12821" s="4" t="s">
        <v>10</v>
      </c>
      <c r="D12821" s="4" t="s">
        <v>9</v>
      </c>
    </row>
    <row r="12822" spans="1:11">
      <c r="A12822" t="n">
        <v>95584</v>
      </c>
      <c r="B12822" s="35" t="n">
        <v>44</v>
      </c>
      <c r="C12822" s="7" t="n">
        <v>65534</v>
      </c>
      <c r="D12822" s="7" t="n">
        <v>128</v>
      </c>
    </row>
    <row r="12823" spans="1:11">
      <c r="A12823" t="s">
        <v>4</v>
      </c>
      <c r="B12823" s="4" t="s">
        <v>5</v>
      </c>
      <c r="C12823" s="4" t="s">
        <v>10</v>
      </c>
      <c r="D12823" s="4" t="s">
        <v>9</v>
      </c>
    </row>
    <row r="12824" spans="1:11">
      <c r="A12824" t="n">
        <v>95591</v>
      </c>
      <c r="B12824" s="35" t="n">
        <v>44</v>
      </c>
      <c r="C12824" s="7" t="n">
        <v>65534</v>
      </c>
      <c r="D12824" s="7" t="n">
        <v>32</v>
      </c>
    </row>
    <row r="12825" spans="1:11">
      <c r="A12825" t="s">
        <v>4</v>
      </c>
      <c r="B12825" s="4" t="s">
        <v>5</v>
      </c>
      <c r="C12825" s="4" t="s">
        <v>10</v>
      </c>
      <c r="D12825" s="4" t="s">
        <v>9</v>
      </c>
    </row>
    <row r="12826" spans="1:11">
      <c r="A12826" t="n">
        <v>95598</v>
      </c>
      <c r="B12826" s="38" t="n">
        <v>43</v>
      </c>
      <c r="C12826" s="7" t="n">
        <v>65534</v>
      </c>
      <c r="D12826" s="7" t="n">
        <v>256</v>
      </c>
    </row>
    <row r="12827" spans="1:11">
      <c r="A12827" t="s">
        <v>4</v>
      </c>
      <c r="B12827" s="4" t="s">
        <v>5</v>
      </c>
      <c r="C12827" s="4" t="s">
        <v>10</v>
      </c>
      <c r="D12827" s="4" t="s">
        <v>9</v>
      </c>
    </row>
    <row r="12828" spans="1:11">
      <c r="A12828" t="n">
        <v>95605</v>
      </c>
      <c r="B12828" s="38" t="n">
        <v>43</v>
      </c>
      <c r="C12828" s="7" t="n">
        <v>65534</v>
      </c>
      <c r="D12828" s="7" t="n">
        <v>512</v>
      </c>
    </row>
    <row r="12829" spans="1:11">
      <c r="A12829" t="s">
        <v>4</v>
      </c>
      <c r="B12829" s="4" t="s">
        <v>5</v>
      </c>
      <c r="C12829" s="4" t="s">
        <v>13</v>
      </c>
      <c r="D12829" s="4" t="s">
        <v>10</v>
      </c>
      <c r="E12829" s="4" t="s">
        <v>6</v>
      </c>
      <c r="F12829" s="4" t="s">
        <v>6</v>
      </c>
      <c r="G12829" s="4" t="s">
        <v>6</v>
      </c>
      <c r="H12829" s="4" t="s">
        <v>6</v>
      </c>
    </row>
    <row r="12830" spans="1:11">
      <c r="A12830" t="n">
        <v>95612</v>
      </c>
      <c r="B12830" s="48" t="n">
        <v>51</v>
      </c>
      <c r="C12830" s="7" t="n">
        <v>3</v>
      </c>
      <c r="D12830" s="7" t="n">
        <v>65534</v>
      </c>
      <c r="E12830" s="7" t="s">
        <v>152</v>
      </c>
      <c r="F12830" s="7" t="s">
        <v>105</v>
      </c>
      <c r="G12830" s="7" t="s">
        <v>79</v>
      </c>
      <c r="H12830" s="7" t="s">
        <v>78</v>
      </c>
    </row>
    <row r="12831" spans="1:11">
      <c r="A12831" t="s">
        <v>4</v>
      </c>
      <c r="B12831" s="4" t="s">
        <v>5</v>
      </c>
    </row>
    <row r="12832" spans="1:11">
      <c r="A12832" t="n">
        <v>95641</v>
      </c>
      <c r="B12832" s="5" t="n">
        <v>1</v>
      </c>
    </row>
    <row r="12833" spans="1:8" s="3" customFormat="1" customHeight="0">
      <c r="A12833" s="3" t="s">
        <v>2</v>
      </c>
      <c r="B12833" s="3" t="s">
        <v>748</v>
      </c>
    </row>
    <row r="12834" spans="1:8">
      <c r="A12834" t="s">
        <v>4</v>
      </c>
      <c r="B12834" s="4" t="s">
        <v>5</v>
      </c>
      <c r="C12834" s="4" t="s">
        <v>13</v>
      </c>
      <c r="D12834" s="4" t="s">
        <v>9</v>
      </c>
      <c r="E12834" s="4" t="s">
        <v>13</v>
      </c>
      <c r="F12834" s="4" t="s">
        <v>23</v>
      </c>
    </row>
    <row r="12835" spans="1:8">
      <c r="A12835" t="n">
        <v>95644</v>
      </c>
      <c r="B12835" s="11" t="n">
        <v>5</v>
      </c>
      <c r="C12835" s="7" t="n">
        <v>0</v>
      </c>
      <c r="D12835" s="7" t="n">
        <v>1</v>
      </c>
      <c r="E12835" s="7" t="n">
        <v>1</v>
      </c>
      <c r="F12835" s="12" t="n">
        <f t="normal" ca="1">A12843</f>
        <v>0</v>
      </c>
    </row>
    <row r="12836" spans="1:8">
      <c r="A12836" t="s">
        <v>4</v>
      </c>
      <c r="B12836" s="4" t="s">
        <v>5</v>
      </c>
      <c r="C12836" s="4" t="s">
        <v>10</v>
      </c>
      <c r="D12836" s="4" t="s">
        <v>10</v>
      </c>
      <c r="E12836" s="4" t="s">
        <v>24</v>
      </c>
      <c r="F12836" s="4" t="s">
        <v>13</v>
      </c>
      <c r="G12836" s="4" t="s">
        <v>24</v>
      </c>
    </row>
    <row r="12837" spans="1:8">
      <c r="A12837" t="n">
        <v>95655</v>
      </c>
      <c r="B12837" s="98" t="n">
        <v>181</v>
      </c>
      <c r="C12837" s="7" t="n">
        <v>65534</v>
      </c>
      <c r="D12837" s="7" t="n">
        <v>0</v>
      </c>
      <c r="E12837" s="7" t="n">
        <v>5</v>
      </c>
      <c r="F12837" s="7" t="n">
        <v>0</v>
      </c>
      <c r="G12837" s="7" t="n">
        <v>45</v>
      </c>
    </row>
    <row r="12838" spans="1:8">
      <c r="A12838" t="s">
        <v>4</v>
      </c>
      <c r="B12838" s="4" t="s">
        <v>5</v>
      </c>
      <c r="C12838" s="4" t="s">
        <v>10</v>
      </c>
    </row>
    <row r="12839" spans="1:8">
      <c r="A12839" t="n">
        <v>95669</v>
      </c>
      <c r="B12839" s="32" t="n">
        <v>16</v>
      </c>
      <c r="C12839" s="7" t="n">
        <v>3500</v>
      </c>
    </row>
    <row r="12840" spans="1:8">
      <c r="A12840" t="s">
        <v>4</v>
      </c>
      <c r="B12840" s="4" t="s">
        <v>5</v>
      </c>
      <c r="C12840" s="4" t="s">
        <v>23</v>
      </c>
    </row>
    <row r="12841" spans="1:8">
      <c r="A12841" t="n">
        <v>95672</v>
      </c>
      <c r="B12841" s="14" t="n">
        <v>3</v>
      </c>
      <c r="C12841" s="12" t="n">
        <f t="normal" ca="1">A12835</f>
        <v>0</v>
      </c>
    </row>
    <row r="12842" spans="1:8">
      <c r="A12842" t="s">
        <v>4</v>
      </c>
      <c r="B12842" s="4" t="s">
        <v>5</v>
      </c>
    </row>
    <row r="12843" spans="1:8">
      <c r="A12843" t="n">
        <v>95677</v>
      </c>
      <c r="B12843" s="5" t="n">
        <v>1</v>
      </c>
    </row>
    <row r="12844" spans="1:8" s="3" customFormat="1" customHeight="0">
      <c r="A12844" s="3" t="s">
        <v>2</v>
      </c>
      <c r="B12844" s="3" t="s">
        <v>749</v>
      </c>
    </row>
    <row r="12845" spans="1:8">
      <c r="A12845" t="s">
        <v>4</v>
      </c>
      <c r="B12845" s="4" t="s">
        <v>5</v>
      </c>
      <c r="C12845" s="4" t="s">
        <v>13</v>
      </c>
      <c r="D12845" s="4" t="s">
        <v>9</v>
      </c>
      <c r="E12845" s="4" t="s">
        <v>13</v>
      </c>
      <c r="F12845" s="4" t="s">
        <v>23</v>
      </c>
    </row>
    <row r="12846" spans="1:8">
      <c r="A12846" t="n">
        <v>95680</v>
      </c>
      <c r="B12846" s="11" t="n">
        <v>5</v>
      </c>
      <c r="C12846" s="7" t="n">
        <v>0</v>
      </c>
      <c r="D12846" s="7" t="n">
        <v>1</v>
      </c>
      <c r="E12846" s="7" t="n">
        <v>1</v>
      </c>
      <c r="F12846" s="12" t="n">
        <f t="normal" ca="1">A12858</f>
        <v>0</v>
      </c>
    </row>
    <row r="12847" spans="1:8">
      <c r="A12847" t="s">
        <v>4</v>
      </c>
      <c r="B12847" s="4" t="s">
        <v>5</v>
      </c>
      <c r="C12847" s="4" t="s">
        <v>10</v>
      </c>
      <c r="D12847" s="4" t="s">
        <v>13</v>
      </c>
      <c r="E12847" s="4" t="s">
        <v>6</v>
      </c>
      <c r="F12847" s="4" t="s">
        <v>24</v>
      </c>
      <c r="G12847" s="4" t="s">
        <v>24</v>
      </c>
      <c r="H12847" s="4" t="s">
        <v>24</v>
      </c>
    </row>
    <row r="12848" spans="1:8">
      <c r="A12848" t="n">
        <v>95691</v>
      </c>
      <c r="B12848" s="55" t="n">
        <v>48</v>
      </c>
      <c r="C12848" s="7" t="n">
        <v>65534</v>
      </c>
      <c r="D12848" s="7" t="n">
        <v>0</v>
      </c>
      <c r="E12848" s="7" t="s">
        <v>72</v>
      </c>
      <c r="F12848" s="7" t="n">
        <v>-1</v>
      </c>
      <c r="G12848" s="7" t="n">
        <v>1</v>
      </c>
      <c r="H12848" s="7" t="n">
        <v>5.60519385729927e-45</v>
      </c>
    </row>
    <row r="12849" spans="1:8">
      <c r="A12849" t="s">
        <v>4</v>
      </c>
      <c r="B12849" s="4" t="s">
        <v>5</v>
      </c>
      <c r="C12849" s="4" t="s">
        <v>10</v>
      </c>
    </row>
    <row r="12850" spans="1:8">
      <c r="A12850" t="n">
        <v>95728</v>
      </c>
      <c r="B12850" s="32" t="n">
        <v>16</v>
      </c>
      <c r="C12850" s="7" t="n">
        <v>4500</v>
      </c>
    </row>
    <row r="12851" spans="1:8">
      <c r="A12851" t="s">
        <v>4</v>
      </c>
      <c r="B12851" s="4" t="s">
        <v>5</v>
      </c>
      <c r="C12851" s="4" t="s">
        <v>10</v>
      </c>
      <c r="D12851" s="4" t="s">
        <v>13</v>
      </c>
      <c r="E12851" s="4" t="s">
        <v>6</v>
      </c>
      <c r="F12851" s="4" t="s">
        <v>24</v>
      </c>
      <c r="G12851" s="4" t="s">
        <v>24</v>
      </c>
      <c r="H12851" s="4" t="s">
        <v>24</v>
      </c>
    </row>
    <row r="12852" spans="1:8">
      <c r="A12852" t="n">
        <v>95731</v>
      </c>
      <c r="B12852" s="55" t="n">
        <v>48</v>
      </c>
      <c r="C12852" s="7" t="n">
        <v>65534</v>
      </c>
      <c r="D12852" s="7" t="n">
        <v>0</v>
      </c>
      <c r="E12852" s="7" t="s">
        <v>445</v>
      </c>
      <c r="F12852" s="7" t="n">
        <v>-1</v>
      </c>
      <c r="G12852" s="7" t="n">
        <v>1</v>
      </c>
      <c r="H12852" s="7" t="n">
        <v>5.60519385729927e-45</v>
      </c>
    </row>
    <row r="12853" spans="1:8">
      <c r="A12853" t="s">
        <v>4</v>
      </c>
      <c r="B12853" s="4" t="s">
        <v>5</v>
      </c>
      <c r="C12853" s="4" t="s">
        <v>10</v>
      </c>
    </row>
    <row r="12854" spans="1:8">
      <c r="A12854" t="n">
        <v>95765</v>
      </c>
      <c r="B12854" s="32" t="n">
        <v>16</v>
      </c>
      <c r="C12854" s="7" t="n">
        <v>4500</v>
      </c>
    </row>
    <row r="12855" spans="1:8">
      <c r="A12855" t="s">
        <v>4</v>
      </c>
      <c r="B12855" s="4" t="s">
        <v>5</v>
      </c>
      <c r="C12855" s="4" t="s">
        <v>23</v>
      </c>
    </row>
    <row r="12856" spans="1:8">
      <c r="A12856" t="n">
        <v>95768</v>
      </c>
      <c r="B12856" s="14" t="n">
        <v>3</v>
      </c>
      <c r="C12856" s="12" t="n">
        <f t="normal" ca="1">A12846</f>
        <v>0</v>
      </c>
    </row>
    <row r="12857" spans="1:8">
      <c r="A12857" t="s">
        <v>4</v>
      </c>
      <c r="B12857" s="4" t="s">
        <v>5</v>
      </c>
    </row>
    <row r="12858" spans="1:8">
      <c r="A12858" t="n">
        <v>95773</v>
      </c>
      <c r="B12858" s="5" t="n">
        <v>1</v>
      </c>
    </row>
    <row r="12859" spans="1:8" s="3" customFormat="1" customHeight="0">
      <c r="A12859" s="3" t="s">
        <v>2</v>
      </c>
      <c r="B12859" s="3" t="s">
        <v>750</v>
      </c>
    </row>
    <row r="12860" spans="1:8">
      <c r="A12860" t="s">
        <v>4</v>
      </c>
      <c r="B12860" s="4" t="s">
        <v>5</v>
      </c>
      <c r="C12860" s="4" t="s">
        <v>13</v>
      </c>
      <c r="D12860" s="4" t="s">
        <v>9</v>
      </c>
      <c r="E12860" s="4" t="s">
        <v>13</v>
      </c>
      <c r="F12860" s="4" t="s">
        <v>23</v>
      </c>
    </row>
    <row r="12861" spans="1:8">
      <c r="A12861" t="n">
        <v>95776</v>
      </c>
      <c r="B12861" s="11" t="n">
        <v>5</v>
      </c>
      <c r="C12861" s="7" t="n">
        <v>0</v>
      </c>
      <c r="D12861" s="7" t="n">
        <v>1</v>
      </c>
      <c r="E12861" s="7" t="n">
        <v>1</v>
      </c>
      <c r="F12861" s="12" t="n">
        <f t="normal" ca="1">A12873</f>
        <v>0</v>
      </c>
    </row>
    <row r="12862" spans="1:8">
      <c r="A12862" t="s">
        <v>4</v>
      </c>
      <c r="B12862" s="4" t="s">
        <v>5</v>
      </c>
      <c r="C12862" s="4" t="s">
        <v>10</v>
      </c>
      <c r="D12862" s="4" t="s">
        <v>13</v>
      </c>
      <c r="E12862" s="4" t="s">
        <v>6</v>
      </c>
      <c r="F12862" s="4" t="s">
        <v>24</v>
      </c>
      <c r="G12862" s="4" t="s">
        <v>24</v>
      </c>
      <c r="H12862" s="4" t="s">
        <v>24</v>
      </c>
    </row>
    <row r="12863" spans="1:8">
      <c r="A12863" t="n">
        <v>95787</v>
      </c>
      <c r="B12863" s="55" t="n">
        <v>48</v>
      </c>
      <c r="C12863" s="7" t="n">
        <v>65534</v>
      </c>
      <c r="D12863" s="7" t="n">
        <v>0</v>
      </c>
      <c r="E12863" s="7" t="s">
        <v>445</v>
      </c>
      <c r="F12863" s="7" t="n">
        <v>-1</v>
      </c>
      <c r="G12863" s="7" t="n">
        <v>1</v>
      </c>
      <c r="H12863" s="7" t="n">
        <v>5.60519385729927e-45</v>
      </c>
    </row>
    <row r="12864" spans="1:8">
      <c r="A12864" t="s">
        <v>4</v>
      </c>
      <c r="B12864" s="4" t="s">
        <v>5</v>
      </c>
      <c r="C12864" s="4" t="s">
        <v>10</v>
      </c>
    </row>
    <row r="12865" spans="1:8">
      <c r="A12865" t="n">
        <v>95821</v>
      </c>
      <c r="B12865" s="32" t="n">
        <v>16</v>
      </c>
      <c r="C12865" s="7" t="n">
        <v>4500</v>
      </c>
    </row>
    <row r="12866" spans="1:8">
      <c r="A12866" t="s">
        <v>4</v>
      </c>
      <c r="B12866" s="4" t="s">
        <v>5</v>
      </c>
      <c r="C12866" s="4" t="s">
        <v>10</v>
      </c>
      <c r="D12866" s="4" t="s">
        <v>13</v>
      </c>
      <c r="E12866" s="4" t="s">
        <v>6</v>
      </c>
      <c r="F12866" s="4" t="s">
        <v>24</v>
      </c>
      <c r="G12866" s="4" t="s">
        <v>24</v>
      </c>
      <c r="H12866" s="4" t="s">
        <v>24</v>
      </c>
    </row>
    <row r="12867" spans="1:8">
      <c r="A12867" t="n">
        <v>95824</v>
      </c>
      <c r="B12867" s="55" t="n">
        <v>48</v>
      </c>
      <c r="C12867" s="7" t="n">
        <v>65534</v>
      </c>
      <c r="D12867" s="7" t="n">
        <v>0</v>
      </c>
      <c r="E12867" s="7" t="s">
        <v>72</v>
      </c>
      <c r="F12867" s="7" t="n">
        <v>-1</v>
      </c>
      <c r="G12867" s="7" t="n">
        <v>1</v>
      </c>
      <c r="H12867" s="7" t="n">
        <v>5.60519385729927e-45</v>
      </c>
    </row>
    <row r="12868" spans="1:8">
      <c r="A12868" t="s">
        <v>4</v>
      </c>
      <c r="B12868" s="4" t="s">
        <v>5</v>
      </c>
      <c r="C12868" s="4" t="s">
        <v>10</v>
      </c>
    </row>
    <row r="12869" spans="1:8">
      <c r="A12869" t="n">
        <v>95861</v>
      </c>
      <c r="B12869" s="32" t="n">
        <v>16</v>
      </c>
      <c r="C12869" s="7" t="n">
        <v>4500</v>
      </c>
    </row>
    <row r="12870" spans="1:8">
      <c r="A12870" t="s">
        <v>4</v>
      </c>
      <c r="B12870" s="4" t="s">
        <v>5</v>
      </c>
      <c r="C12870" s="4" t="s">
        <v>23</v>
      </c>
    </row>
    <row r="12871" spans="1:8">
      <c r="A12871" t="n">
        <v>95864</v>
      </c>
      <c r="B12871" s="14" t="n">
        <v>3</v>
      </c>
      <c r="C12871" s="12" t="n">
        <f t="normal" ca="1">A12861</f>
        <v>0</v>
      </c>
    </row>
    <row r="12872" spans="1:8">
      <c r="A12872" t="s">
        <v>4</v>
      </c>
      <c r="B12872" s="4" t="s">
        <v>5</v>
      </c>
    </row>
    <row r="12873" spans="1:8">
      <c r="A12873" t="n">
        <v>95869</v>
      </c>
      <c r="B12873" s="5" t="n">
        <v>1</v>
      </c>
    </row>
    <row r="12874" spans="1:8" s="3" customFormat="1" customHeight="0">
      <c r="A12874" s="3" t="s">
        <v>2</v>
      </c>
      <c r="B12874" s="3" t="s">
        <v>751</v>
      </c>
    </row>
    <row r="12875" spans="1:8">
      <c r="A12875" t="s">
        <v>4</v>
      </c>
      <c r="B12875" s="4" t="s">
        <v>5</v>
      </c>
      <c r="C12875" s="4" t="s">
        <v>10</v>
      </c>
      <c r="D12875" s="4" t="s">
        <v>13</v>
      </c>
      <c r="E12875" s="4" t="s">
        <v>13</v>
      </c>
      <c r="F12875" s="4" t="s">
        <v>6</v>
      </c>
    </row>
    <row r="12876" spans="1:8">
      <c r="A12876" t="n">
        <v>95872</v>
      </c>
      <c r="B12876" s="19" t="n">
        <v>20</v>
      </c>
      <c r="C12876" s="7" t="n">
        <v>7030</v>
      </c>
      <c r="D12876" s="7" t="n">
        <v>2</v>
      </c>
      <c r="E12876" s="7" t="n">
        <v>11</v>
      </c>
      <c r="F12876" s="7" t="s">
        <v>752</v>
      </c>
    </row>
    <row r="12877" spans="1:8">
      <c r="A12877" t="s">
        <v>4</v>
      </c>
      <c r="B12877" s="4" t="s">
        <v>5</v>
      </c>
    </row>
    <row r="12878" spans="1:8">
      <c r="A12878" t="n">
        <v>95900</v>
      </c>
      <c r="B12878" s="5" t="n">
        <v>1</v>
      </c>
    </row>
    <row r="12879" spans="1:8" s="3" customFormat="1" customHeight="0">
      <c r="A12879" s="3" t="s">
        <v>2</v>
      </c>
      <c r="B12879" s="3" t="s">
        <v>753</v>
      </c>
    </row>
    <row r="12880" spans="1:8">
      <c r="A12880" t="s">
        <v>4</v>
      </c>
      <c r="B12880" s="4" t="s">
        <v>5</v>
      </c>
      <c r="C12880" s="4" t="s">
        <v>10</v>
      </c>
      <c r="D12880" s="4" t="s">
        <v>9</v>
      </c>
    </row>
    <row r="12881" spans="1:8">
      <c r="A12881" t="n">
        <v>95904</v>
      </c>
      <c r="B12881" s="38" t="n">
        <v>43</v>
      </c>
      <c r="C12881" s="7" t="n">
        <v>65534</v>
      </c>
      <c r="D12881" s="7" t="n">
        <v>32</v>
      </c>
    </row>
    <row r="12882" spans="1:8">
      <c r="A12882" t="s">
        <v>4</v>
      </c>
      <c r="B12882" s="4" t="s">
        <v>5</v>
      </c>
      <c r="C12882" s="4" t="s">
        <v>10</v>
      </c>
      <c r="D12882" s="4" t="s">
        <v>9</v>
      </c>
    </row>
    <row r="12883" spans="1:8">
      <c r="A12883" t="n">
        <v>95911</v>
      </c>
      <c r="B12883" s="38" t="n">
        <v>43</v>
      </c>
      <c r="C12883" s="7" t="n">
        <v>9</v>
      </c>
      <c r="D12883" s="7" t="n">
        <v>32</v>
      </c>
    </row>
    <row r="12884" spans="1:8">
      <c r="A12884" t="s">
        <v>4</v>
      </c>
      <c r="B12884" s="4" t="s">
        <v>5</v>
      </c>
      <c r="C12884" s="4" t="s">
        <v>10</v>
      </c>
      <c r="D12884" s="4" t="s">
        <v>9</v>
      </c>
    </row>
    <row r="12885" spans="1:8">
      <c r="A12885" t="n">
        <v>95918</v>
      </c>
      <c r="B12885" s="38" t="n">
        <v>43</v>
      </c>
      <c r="C12885" s="7" t="n">
        <v>65534</v>
      </c>
      <c r="D12885" s="7" t="n">
        <v>512</v>
      </c>
    </row>
    <row r="12886" spans="1:8">
      <c r="A12886" t="s">
        <v>4</v>
      </c>
      <c r="B12886" s="4" t="s">
        <v>5</v>
      </c>
      <c r="C12886" s="4" t="s">
        <v>10</v>
      </c>
      <c r="D12886" s="4" t="s">
        <v>9</v>
      </c>
    </row>
    <row r="12887" spans="1:8">
      <c r="A12887" t="n">
        <v>95925</v>
      </c>
      <c r="B12887" s="38" t="n">
        <v>43</v>
      </c>
      <c r="C12887" s="7" t="n">
        <v>9</v>
      </c>
      <c r="D12887" s="7" t="n">
        <v>512</v>
      </c>
    </row>
    <row r="12888" spans="1:8">
      <c r="A12888" t="s">
        <v>4</v>
      </c>
      <c r="B12888" s="4" t="s">
        <v>5</v>
      </c>
      <c r="C12888" s="4" t="s">
        <v>10</v>
      </c>
      <c r="D12888" s="4" t="s">
        <v>9</v>
      </c>
    </row>
    <row r="12889" spans="1:8">
      <c r="A12889" t="n">
        <v>95932</v>
      </c>
      <c r="B12889" s="38" t="n">
        <v>43</v>
      </c>
      <c r="C12889" s="7" t="n">
        <v>9</v>
      </c>
      <c r="D12889" s="7" t="n">
        <v>8388608</v>
      </c>
    </row>
    <row r="12890" spans="1:8">
      <c r="A12890" t="s">
        <v>4</v>
      </c>
      <c r="B12890" s="4" t="s">
        <v>5</v>
      </c>
      <c r="C12890" s="4" t="s">
        <v>13</v>
      </c>
      <c r="D12890" s="4" t="s">
        <v>10</v>
      </c>
      <c r="E12890" s="4" t="s">
        <v>10</v>
      </c>
      <c r="F12890" s="4" t="s">
        <v>6</v>
      </c>
      <c r="G12890" s="4" t="s">
        <v>6</v>
      </c>
    </row>
    <row r="12891" spans="1:8">
      <c r="A12891" t="n">
        <v>95939</v>
      </c>
      <c r="B12891" s="67" t="n">
        <v>128</v>
      </c>
      <c r="C12891" s="7" t="n">
        <v>0</v>
      </c>
      <c r="D12891" s="7" t="n">
        <v>9</v>
      </c>
      <c r="E12891" s="7" t="n">
        <v>65534</v>
      </c>
      <c r="F12891" s="7" t="s">
        <v>12</v>
      </c>
      <c r="G12891" s="7" t="s">
        <v>754</v>
      </c>
    </row>
    <row r="12892" spans="1:8">
      <c r="A12892" t="s">
        <v>4</v>
      </c>
      <c r="B12892" s="4" t="s">
        <v>5</v>
      </c>
      <c r="C12892" s="4" t="s">
        <v>10</v>
      </c>
      <c r="D12892" s="4" t="s">
        <v>13</v>
      </c>
      <c r="E12892" s="4" t="s">
        <v>6</v>
      </c>
      <c r="F12892" s="4" t="s">
        <v>24</v>
      </c>
      <c r="G12892" s="4" t="s">
        <v>24</v>
      </c>
      <c r="H12892" s="4" t="s">
        <v>24</v>
      </c>
    </row>
    <row r="12893" spans="1:8">
      <c r="A12893" t="n">
        <v>95956</v>
      </c>
      <c r="B12893" s="55" t="n">
        <v>48</v>
      </c>
      <c r="C12893" s="7" t="n">
        <v>9</v>
      </c>
      <c r="D12893" s="7" t="n">
        <v>0</v>
      </c>
      <c r="E12893" s="7" t="s">
        <v>712</v>
      </c>
      <c r="F12893" s="7" t="n">
        <v>-1</v>
      </c>
      <c r="G12893" s="7" t="n">
        <v>1</v>
      </c>
      <c r="H12893" s="7" t="n">
        <v>0</v>
      </c>
    </row>
    <row r="12894" spans="1:8">
      <c r="A12894" t="s">
        <v>4</v>
      </c>
      <c r="B12894" s="4" t="s">
        <v>5</v>
      </c>
      <c r="C12894" s="4" t="s">
        <v>10</v>
      </c>
      <c r="D12894" s="4" t="s">
        <v>13</v>
      </c>
      <c r="E12894" s="4" t="s">
        <v>6</v>
      </c>
      <c r="F12894" s="4" t="s">
        <v>24</v>
      </c>
      <c r="G12894" s="4" t="s">
        <v>24</v>
      </c>
      <c r="H12894" s="4" t="s">
        <v>24</v>
      </c>
    </row>
    <row r="12895" spans="1:8">
      <c r="A12895" t="n">
        <v>95982</v>
      </c>
      <c r="B12895" s="55" t="n">
        <v>48</v>
      </c>
      <c r="C12895" s="7" t="n">
        <v>65534</v>
      </c>
      <c r="D12895" s="7" t="n">
        <v>0</v>
      </c>
      <c r="E12895" s="7" t="s">
        <v>712</v>
      </c>
      <c r="F12895" s="7" t="n">
        <v>-1</v>
      </c>
      <c r="G12895" s="7" t="n">
        <v>1</v>
      </c>
      <c r="H12895" s="7" t="n">
        <v>0</v>
      </c>
    </row>
    <row r="12896" spans="1:8">
      <c r="A12896" t="s">
        <v>4</v>
      </c>
      <c r="B12896" s="4" t="s">
        <v>5</v>
      </c>
      <c r="C12896" s="4" t="s">
        <v>10</v>
      </c>
    </row>
    <row r="12897" spans="1:8">
      <c r="A12897" t="n">
        <v>96008</v>
      </c>
      <c r="B12897" s="32" t="n">
        <v>16</v>
      </c>
      <c r="C12897" s="7" t="n">
        <v>1500</v>
      </c>
    </row>
    <row r="12898" spans="1:8">
      <c r="A12898" t="s">
        <v>4</v>
      </c>
      <c r="B12898" s="4" t="s">
        <v>5</v>
      </c>
      <c r="C12898" s="4" t="s">
        <v>10</v>
      </c>
      <c r="D12898" s="4" t="s">
        <v>13</v>
      </c>
      <c r="E12898" s="4" t="s">
        <v>6</v>
      </c>
      <c r="F12898" s="4" t="s">
        <v>24</v>
      </c>
      <c r="G12898" s="4" t="s">
        <v>24</v>
      </c>
      <c r="H12898" s="4" t="s">
        <v>24</v>
      </c>
    </row>
    <row r="12899" spans="1:8">
      <c r="A12899" t="n">
        <v>96011</v>
      </c>
      <c r="B12899" s="55" t="n">
        <v>48</v>
      </c>
      <c r="C12899" s="7" t="n">
        <v>9</v>
      </c>
      <c r="D12899" s="7" t="n">
        <v>0</v>
      </c>
      <c r="E12899" s="7" t="s">
        <v>713</v>
      </c>
      <c r="F12899" s="7" t="n">
        <v>-1</v>
      </c>
      <c r="G12899" s="7" t="n">
        <v>1</v>
      </c>
      <c r="H12899" s="7" t="n">
        <v>0</v>
      </c>
    </row>
    <row r="12900" spans="1:8">
      <c r="A12900" t="s">
        <v>4</v>
      </c>
      <c r="B12900" s="4" t="s">
        <v>5</v>
      </c>
      <c r="C12900" s="4" t="s">
        <v>10</v>
      </c>
      <c r="D12900" s="4" t="s">
        <v>13</v>
      </c>
      <c r="E12900" s="4" t="s">
        <v>6</v>
      </c>
      <c r="F12900" s="4" t="s">
        <v>24</v>
      </c>
      <c r="G12900" s="4" t="s">
        <v>24</v>
      </c>
      <c r="H12900" s="4" t="s">
        <v>24</v>
      </c>
    </row>
    <row r="12901" spans="1:8">
      <c r="A12901" t="n">
        <v>96037</v>
      </c>
      <c r="B12901" s="55" t="n">
        <v>48</v>
      </c>
      <c r="C12901" s="7" t="n">
        <v>65534</v>
      </c>
      <c r="D12901" s="7" t="n">
        <v>0</v>
      </c>
      <c r="E12901" s="7" t="s">
        <v>713</v>
      </c>
      <c r="F12901" s="7" t="n">
        <v>-1</v>
      </c>
      <c r="G12901" s="7" t="n">
        <v>1</v>
      </c>
      <c r="H12901" s="7" t="n">
        <v>0</v>
      </c>
    </row>
    <row r="12902" spans="1:8">
      <c r="A12902" t="s">
        <v>4</v>
      </c>
      <c r="B12902" s="4" t="s">
        <v>5</v>
      </c>
      <c r="C12902" s="4" t="s">
        <v>10</v>
      </c>
      <c r="D12902" s="4" t="s">
        <v>24</v>
      </c>
      <c r="E12902" s="4" t="s">
        <v>24</v>
      </c>
      <c r="F12902" s="4" t="s">
        <v>24</v>
      </c>
      <c r="G12902" s="4" t="s">
        <v>24</v>
      </c>
    </row>
    <row r="12903" spans="1:8">
      <c r="A12903" t="n">
        <v>96063</v>
      </c>
      <c r="B12903" s="92" t="n">
        <v>131</v>
      </c>
      <c r="C12903" s="7" t="n">
        <v>65534</v>
      </c>
      <c r="D12903" s="7" t="n">
        <v>0.5</v>
      </c>
      <c r="E12903" s="7" t="n">
        <v>0.100000001490116</v>
      </c>
      <c r="F12903" s="7" t="n">
        <v>2</v>
      </c>
      <c r="G12903" s="7" t="n">
        <v>0.25</v>
      </c>
    </row>
    <row r="12904" spans="1:8">
      <c r="A12904" t="s">
        <v>4</v>
      </c>
      <c r="B12904" s="4" t="s">
        <v>5</v>
      </c>
      <c r="C12904" s="4" t="s">
        <v>10</v>
      </c>
      <c r="D12904" s="4" t="s">
        <v>13</v>
      </c>
    </row>
    <row r="12905" spans="1:8">
      <c r="A12905" t="n">
        <v>96082</v>
      </c>
      <c r="B12905" s="69" t="n">
        <v>96</v>
      </c>
      <c r="C12905" s="7" t="n">
        <v>65534</v>
      </c>
      <c r="D12905" s="7" t="n">
        <v>1</v>
      </c>
    </row>
    <row r="12906" spans="1:8">
      <c r="A12906" t="s">
        <v>4</v>
      </c>
      <c r="B12906" s="4" t="s">
        <v>5</v>
      </c>
      <c r="C12906" s="4" t="s">
        <v>10</v>
      </c>
      <c r="D12906" s="4" t="s">
        <v>13</v>
      </c>
      <c r="E12906" s="4" t="s">
        <v>24</v>
      </c>
      <c r="F12906" s="4" t="s">
        <v>24</v>
      </c>
      <c r="G12906" s="4" t="s">
        <v>24</v>
      </c>
    </row>
    <row r="12907" spans="1:8">
      <c r="A12907" t="n">
        <v>96086</v>
      </c>
      <c r="B12907" s="69" t="n">
        <v>96</v>
      </c>
      <c r="C12907" s="7" t="n">
        <v>65534</v>
      </c>
      <c r="D12907" s="7" t="n">
        <v>2</v>
      </c>
      <c r="E12907" s="7" t="n">
        <v>-34.9580001831055</v>
      </c>
      <c r="F12907" s="7" t="n">
        <v>5.05700016021729</v>
      </c>
      <c r="G12907" s="7" t="n">
        <v>-77.822998046875</v>
      </c>
    </row>
    <row r="12908" spans="1:8">
      <c r="A12908" t="s">
        <v>4</v>
      </c>
      <c r="B12908" s="4" t="s">
        <v>5</v>
      </c>
      <c r="C12908" s="4" t="s">
        <v>10</v>
      </c>
      <c r="D12908" s="4" t="s">
        <v>13</v>
      </c>
      <c r="E12908" s="4" t="s">
        <v>24</v>
      </c>
      <c r="F12908" s="4" t="s">
        <v>24</v>
      </c>
      <c r="G12908" s="4" t="s">
        <v>24</v>
      </c>
    </row>
    <row r="12909" spans="1:8">
      <c r="A12909" t="n">
        <v>96102</v>
      </c>
      <c r="B12909" s="69" t="n">
        <v>96</v>
      </c>
      <c r="C12909" s="7" t="n">
        <v>65534</v>
      </c>
      <c r="D12909" s="7" t="n">
        <v>2</v>
      </c>
      <c r="E12909" s="7" t="n">
        <v>-38.851001739502</v>
      </c>
      <c r="F12909" s="7" t="n">
        <v>8.76599979400635</v>
      </c>
      <c r="G12909" s="7" t="n">
        <v>-86.6539993286133</v>
      </c>
    </row>
    <row r="12910" spans="1:8">
      <c r="A12910" t="s">
        <v>4</v>
      </c>
      <c r="B12910" s="4" t="s">
        <v>5</v>
      </c>
      <c r="C12910" s="4" t="s">
        <v>10</v>
      </c>
      <c r="D12910" s="4" t="s">
        <v>13</v>
      </c>
      <c r="E12910" s="4" t="s">
        <v>24</v>
      </c>
      <c r="F12910" s="4" t="s">
        <v>24</v>
      </c>
      <c r="G12910" s="4" t="s">
        <v>24</v>
      </c>
    </row>
    <row r="12911" spans="1:8">
      <c r="A12911" t="n">
        <v>96118</v>
      </c>
      <c r="B12911" s="69" t="n">
        <v>96</v>
      </c>
      <c r="C12911" s="7" t="n">
        <v>65534</v>
      </c>
      <c r="D12911" s="7" t="n">
        <v>2</v>
      </c>
      <c r="E12911" s="7" t="n">
        <v>-42.3619995117188</v>
      </c>
      <c r="F12911" s="7" t="n">
        <v>12.3039999008179</v>
      </c>
      <c r="G12911" s="7" t="n">
        <v>-105.916000366211</v>
      </c>
    </row>
    <row r="12912" spans="1:8">
      <c r="A12912" t="s">
        <v>4</v>
      </c>
      <c r="B12912" s="4" t="s">
        <v>5</v>
      </c>
      <c r="C12912" s="4" t="s">
        <v>10</v>
      </c>
      <c r="D12912" s="4" t="s">
        <v>13</v>
      </c>
      <c r="E12912" s="4" t="s">
        <v>24</v>
      </c>
      <c r="F12912" s="4" t="s">
        <v>24</v>
      </c>
      <c r="G12912" s="4" t="s">
        <v>24</v>
      </c>
    </row>
    <row r="12913" spans="1:8">
      <c r="A12913" t="n">
        <v>96134</v>
      </c>
      <c r="B12913" s="69" t="n">
        <v>96</v>
      </c>
      <c r="C12913" s="7" t="n">
        <v>65534</v>
      </c>
      <c r="D12913" s="7" t="n">
        <v>2</v>
      </c>
      <c r="E12913" s="7" t="n">
        <v>-25.9080009460449</v>
      </c>
      <c r="F12913" s="7" t="n">
        <v>12.3039999008179</v>
      </c>
      <c r="G12913" s="7" t="n">
        <v>-139.988998413086</v>
      </c>
    </row>
    <row r="12914" spans="1:8">
      <c r="A12914" t="s">
        <v>4</v>
      </c>
      <c r="B12914" s="4" t="s">
        <v>5</v>
      </c>
      <c r="C12914" s="4" t="s">
        <v>10</v>
      </c>
      <c r="D12914" s="4" t="s">
        <v>13</v>
      </c>
      <c r="E12914" s="4" t="s">
        <v>24</v>
      </c>
      <c r="F12914" s="4" t="s">
        <v>24</v>
      </c>
      <c r="G12914" s="4" t="s">
        <v>24</v>
      </c>
    </row>
    <row r="12915" spans="1:8">
      <c r="A12915" t="n">
        <v>96150</v>
      </c>
      <c r="B12915" s="69" t="n">
        <v>96</v>
      </c>
      <c r="C12915" s="7" t="n">
        <v>65534</v>
      </c>
      <c r="D12915" s="7" t="n">
        <v>2</v>
      </c>
      <c r="E12915" s="7" t="n">
        <v>-2.21499991416931</v>
      </c>
      <c r="F12915" s="7" t="n">
        <v>11.1770000457764</v>
      </c>
      <c r="G12915" s="7" t="n">
        <v>-165.809997558594</v>
      </c>
    </row>
    <row r="12916" spans="1:8">
      <c r="A12916" t="s">
        <v>4</v>
      </c>
      <c r="B12916" s="4" t="s">
        <v>5</v>
      </c>
      <c r="C12916" s="4" t="s">
        <v>10</v>
      </c>
      <c r="D12916" s="4" t="s">
        <v>13</v>
      </c>
      <c r="E12916" s="4" t="s">
        <v>24</v>
      </c>
      <c r="F12916" s="4" t="s">
        <v>24</v>
      </c>
      <c r="G12916" s="4" t="s">
        <v>24</v>
      </c>
    </row>
    <row r="12917" spans="1:8">
      <c r="A12917" t="n">
        <v>96166</v>
      </c>
      <c r="B12917" s="69" t="n">
        <v>96</v>
      </c>
      <c r="C12917" s="7" t="n">
        <v>65534</v>
      </c>
      <c r="D12917" s="7" t="n">
        <v>2</v>
      </c>
      <c r="E12917" s="7" t="n">
        <v>12.8929996490479</v>
      </c>
      <c r="F12917" s="7" t="n">
        <v>12.3979997634888</v>
      </c>
      <c r="G12917" s="7" t="n">
        <v>-178.975006103516</v>
      </c>
    </row>
    <row r="12918" spans="1:8">
      <c r="A12918" t="s">
        <v>4</v>
      </c>
      <c r="B12918" s="4" t="s">
        <v>5</v>
      </c>
      <c r="C12918" s="4" t="s">
        <v>10</v>
      </c>
      <c r="D12918" s="4" t="s">
        <v>13</v>
      </c>
      <c r="E12918" s="4" t="s">
        <v>24</v>
      </c>
      <c r="F12918" s="4" t="s">
        <v>24</v>
      </c>
      <c r="G12918" s="4" t="s">
        <v>24</v>
      </c>
    </row>
    <row r="12919" spans="1:8">
      <c r="A12919" t="n">
        <v>96182</v>
      </c>
      <c r="B12919" s="69" t="n">
        <v>96</v>
      </c>
      <c r="C12919" s="7" t="n">
        <v>65534</v>
      </c>
      <c r="D12919" s="7" t="n">
        <v>2</v>
      </c>
      <c r="E12919" s="7" t="n">
        <v>13.414999961853</v>
      </c>
      <c r="F12919" s="7" t="n">
        <v>15.2180004119873</v>
      </c>
      <c r="G12919" s="7" t="n">
        <v>-187.796005249023</v>
      </c>
    </row>
    <row r="12920" spans="1:8">
      <c r="A12920" t="s">
        <v>4</v>
      </c>
      <c r="B12920" s="4" t="s">
        <v>5</v>
      </c>
      <c r="C12920" s="4" t="s">
        <v>10</v>
      </c>
      <c r="D12920" s="4" t="s">
        <v>13</v>
      </c>
      <c r="E12920" s="4" t="s">
        <v>9</v>
      </c>
      <c r="F12920" s="4" t="s">
        <v>13</v>
      </c>
      <c r="G12920" s="4" t="s">
        <v>10</v>
      </c>
    </row>
    <row r="12921" spans="1:8">
      <c r="A12921" t="n">
        <v>96198</v>
      </c>
      <c r="B12921" s="69" t="n">
        <v>96</v>
      </c>
      <c r="C12921" s="7" t="n">
        <v>65534</v>
      </c>
      <c r="D12921" s="7" t="n">
        <v>0</v>
      </c>
      <c r="E12921" s="7" t="n">
        <v>1094713344</v>
      </c>
      <c r="F12921" s="7" t="n">
        <v>0</v>
      </c>
      <c r="G12921" s="7" t="n">
        <v>128</v>
      </c>
    </row>
    <row r="12922" spans="1:8">
      <c r="A12922" t="s">
        <v>4</v>
      </c>
      <c r="B12922" s="4" t="s">
        <v>5</v>
      </c>
      <c r="C12922" s="4" t="s">
        <v>10</v>
      </c>
      <c r="D12922" s="4" t="s">
        <v>13</v>
      </c>
    </row>
    <row r="12923" spans="1:8">
      <c r="A12923" t="n">
        <v>96209</v>
      </c>
      <c r="B12923" s="70" t="n">
        <v>56</v>
      </c>
      <c r="C12923" s="7" t="n">
        <v>65534</v>
      </c>
      <c r="D12923" s="7" t="n">
        <v>0</v>
      </c>
    </row>
    <row r="12924" spans="1:8">
      <c r="A12924" t="s">
        <v>4</v>
      </c>
      <c r="B12924" s="4" t="s">
        <v>5</v>
      </c>
      <c r="C12924" s="4" t="s">
        <v>13</v>
      </c>
      <c r="D12924" s="4" t="s">
        <v>9</v>
      </c>
      <c r="E12924" s="4" t="s">
        <v>13</v>
      </c>
      <c r="F12924" s="4" t="s">
        <v>23</v>
      </c>
    </row>
    <row r="12925" spans="1:8">
      <c r="A12925" t="n">
        <v>96213</v>
      </c>
      <c r="B12925" s="11" t="n">
        <v>5</v>
      </c>
      <c r="C12925" s="7" t="n">
        <v>0</v>
      </c>
      <c r="D12925" s="7" t="n">
        <v>1</v>
      </c>
      <c r="E12925" s="7" t="n">
        <v>1</v>
      </c>
      <c r="F12925" s="12" t="n">
        <f t="normal" ca="1">A12933</f>
        <v>0</v>
      </c>
    </row>
    <row r="12926" spans="1:8">
      <c r="A12926" t="s">
        <v>4</v>
      </c>
      <c r="B12926" s="4" t="s">
        <v>5</v>
      </c>
      <c r="C12926" s="4" t="s">
        <v>10</v>
      </c>
      <c r="D12926" s="4" t="s">
        <v>10</v>
      </c>
      <c r="E12926" s="4" t="s">
        <v>24</v>
      </c>
      <c r="F12926" s="4" t="s">
        <v>13</v>
      </c>
      <c r="G12926" s="4" t="s">
        <v>24</v>
      </c>
    </row>
    <row r="12927" spans="1:8">
      <c r="A12927" t="n">
        <v>96224</v>
      </c>
      <c r="B12927" s="98" t="n">
        <v>181</v>
      </c>
      <c r="C12927" s="7" t="n">
        <v>65534</v>
      </c>
      <c r="D12927" s="7" t="n">
        <v>0</v>
      </c>
      <c r="E12927" s="7" t="n">
        <v>5</v>
      </c>
      <c r="F12927" s="7" t="n">
        <v>1</v>
      </c>
      <c r="G12927" s="7" t="n">
        <v>45</v>
      </c>
    </row>
    <row r="12928" spans="1:8">
      <c r="A12928" t="s">
        <v>4</v>
      </c>
      <c r="B12928" s="4" t="s">
        <v>5</v>
      </c>
      <c r="C12928" s="4" t="s">
        <v>10</v>
      </c>
    </row>
    <row r="12929" spans="1:7">
      <c r="A12929" t="n">
        <v>96238</v>
      </c>
      <c r="B12929" s="32" t="n">
        <v>16</v>
      </c>
      <c r="C12929" s="7" t="n">
        <v>3500</v>
      </c>
    </row>
    <row r="12930" spans="1:7">
      <c r="A12930" t="s">
        <v>4</v>
      </c>
      <c r="B12930" s="4" t="s">
        <v>5</v>
      </c>
      <c r="C12930" s="4" t="s">
        <v>23</v>
      </c>
    </row>
    <row r="12931" spans="1:7">
      <c r="A12931" t="n">
        <v>96241</v>
      </c>
      <c r="B12931" s="14" t="n">
        <v>3</v>
      </c>
      <c r="C12931" s="12" t="n">
        <f t="normal" ca="1">A12925</f>
        <v>0</v>
      </c>
    </row>
    <row r="12932" spans="1:7">
      <c r="A12932" t="s">
        <v>4</v>
      </c>
      <c r="B12932" s="4" t="s">
        <v>5</v>
      </c>
    </row>
    <row r="12933" spans="1:7">
      <c r="A12933" t="n">
        <v>96246</v>
      </c>
      <c r="B12933" s="5" t="n">
        <v>1</v>
      </c>
    </row>
    <row r="12934" spans="1:7" s="3" customFormat="1" customHeight="0">
      <c r="A12934" s="3" t="s">
        <v>2</v>
      </c>
      <c r="B12934" s="3" t="s">
        <v>755</v>
      </c>
    </row>
    <row r="12935" spans="1:7">
      <c r="A12935" t="s">
        <v>4</v>
      </c>
      <c r="B12935" s="4" t="s">
        <v>5</v>
      </c>
      <c r="C12935" s="4" t="s">
        <v>10</v>
      </c>
      <c r="D12935" s="4" t="s">
        <v>9</v>
      </c>
    </row>
    <row r="12936" spans="1:7">
      <c r="A12936" t="n">
        <v>96248</v>
      </c>
      <c r="B12936" s="38" t="n">
        <v>43</v>
      </c>
      <c r="C12936" s="7" t="n">
        <v>65534</v>
      </c>
      <c r="D12936" s="7" t="n">
        <v>32</v>
      </c>
    </row>
    <row r="12937" spans="1:7">
      <c r="A12937" t="s">
        <v>4</v>
      </c>
      <c r="B12937" s="4" t="s">
        <v>5</v>
      </c>
      <c r="C12937" s="4" t="s">
        <v>10</v>
      </c>
      <c r="D12937" s="4" t="s">
        <v>9</v>
      </c>
    </row>
    <row r="12938" spans="1:7">
      <c r="A12938" t="n">
        <v>96255</v>
      </c>
      <c r="B12938" s="38" t="n">
        <v>43</v>
      </c>
      <c r="C12938" s="7" t="n">
        <v>65534</v>
      </c>
      <c r="D12938" s="7" t="n">
        <v>512</v>
      </c>
    </row>
    <row r="12939" spans="1:7">
      <c r="A12939" t="s">
        <v>4</v>
      </c>
      <c r="B12939" s="4" t="s">
        <v>5</v>
      </c>
      <c r="C12939" s="4" t="s">
        <v>10</v>
      </c>
    </row>
    <row r="12940" spans="1:7">
      <c r="A12940" t="n">
        <v>96262</v>
      </c>
      <c r="B12940" s="32" t="n">
        <v>16</v>
      </c>
      <c r="C12940" s="7" t="n">
        <v>1700</v>
      </c>
    </row>
    <row r="12941" spans="1:7">
      <c r="A12941" t="s">
        <v>4</v>
      </c>
      <c r="B12941" s="4" t="s">
        <v>5</v>
      </c>
      <c r="C12941" s="4" t="s">
        <v>10</v>
      </c>
      <c r="D12941" s="4" t="s">
        <v>24</v>
      </c>
      <c r="E12941" s="4" t="s">
        <v>24</v>
      </c>
      <c r="F12941" s="4" t="s">
        <v>13</v>
      </c>
    </row>
    <row r="12942" spans="1:7">
      <c r="A12942" t="n">
        <v>96265</v>
      </c>
      <c r="B12942" s="77" t="n">
        <v>52</v>
      </c>
      <c r="C12942" s="7" t="n">
        <v>65534</v>
      </c>
      <c r="D12942" s="7" t="n">
        <v>0</v>
      </c>
      <c r="E12942" s="7" t="n">
        <v>10</v>
      </c>
      <c r="F12942" s="7" t="n">
        <v>0</v>
      </c>
    </row>
    <row r="12943" spans="1:7">
      <c r="A12943" t="s">
        <v>4</v>
      </c>
      <c r="B12943" s="4" t="s">
        <v>5</v>
      </c>
      <c r="C12943" s="4" t="s">
        <v>10</v>
      </c>
    </row>
    <row r="12944" spans="1:7">
      <c r="A12944" t="n">
        <v>96277</v>
      </c>
      <c r="B12944" s="54" t="n">
        <v>54</v>
      </c>
      <c r="C12944" s="7" t="n">
        <v>65534</v>
      </c>
    </row>
    <row r="12945" spans="1:6">
      <c r="A12945" t="s">
        <v>4</v>
      </c>
      <c r="B12945" s="4" t="s">
        <v>5</v>
      </c>
      <c r="C12945" s="4" t="s">
        <v>10</v>
      </c>
      <c r="D12945" s="4" t="s">
        <v>10</v>
      </c>
      <c r="E12945" s="4" t="s">
        <v>24</v>
      </c>
      <c r="F12945" s="4" t="s">
        <v>24</v>
      </c>
      <c r="G12945" s="4" t="s">
        <v>24</v>
      </c>
      <c r="H12945" s="4" t="s">
        <v>24</v>
      </c>
      <c r="I12945" s="4" t="s">
        <v>13</v>
      </c>
      <c r="J12945" s="4" t="s">
        <v>10</v>
      </c>
    </row>
    <row r="12946" spans="1:6">
      <c r="A12946" t="n">
        <v>96280</v>
      </c>
      <c r="B12946" s="71" t="n">
        <v>55</v>
      </c>
      <c r="C12946" s="7" t="n">
        <v>65534</v>
      </c>
      <c r="D12946" s="7" t="n">
        <v>65533</v>
      </c>
      <c r="E12946" s="7" t="n">
        <v>5</v>
      </c>
      <c r="F12946" s="7" t="n">
        <v>-5.28999996185303</v>
      </c>
      <c r="G12946" s="7" t="n">
        <v>147.520004272461</v>
      </c>
      <c r="H12946" s="7" t="n">
        <v>3.29999995231628</v>
      </c>
      <c r="I12946" s="7" t="n">
        <v>2</v>
      </c>
      <c r="J12946" s="7" t="n">
        <v>0</v>
      </c>
    </row>
    <row r="12947" spans="1:6">
      <c r="A12947" t="s">
        <v>4</v>
      </c>
      <c r="B12947" s="4" t="s">
        <v>5</v>
      </c>
      <c r="C12947" s="4" t="s">
        <v>10</v>
      </c>
      <c r="D12947" s="4" t="s">
        <v>13</v>
      </c>
    </row>
    <row r="12948" spans="1:6">
      <c r="A12948" t="n">
        <v>96304</v>
      </c>
      <c r="B12948" s="70" t="n">
        <v>56</v>
      </c>
      <c r="C12948" s="7" t="n">
        <v>65534</v>
      </c>
      <c r="D12948" s="7" t="n">
        <v>0</v>
      </c>
    </row>
    <row r="12949" spans="1:6">
      <c r="A12949" t="s">
        <v>4</v>
      </c>
      <c r="B12949" s="4" t="s">
        <v>5</v>
      </c>
      <c r="C12949" s="4" t="s">
        <v>10</v>
      </c>
      <c r="D12949" s="4" t="s">
        <v>10</v>
      </c>
      <c r="E12949" s="4" t="s">
        <v>24</v>
      </c>
      <c r="F12949" s="4" t="s">
        <v>24</v>
      </c>
      <c r="G12949" s="4" t="s">
        <v>24</v>
      </c>
      <c r="H12949" s="4" t="s">
        <v>24</v>
      </c>
      <c r="I12949" s="4" t="s">
        <v>24</v>
      </c>
      <c r="J12949" s="4" t="s">
        <v>13</v>
      </c>
      <c r="K12949" s="4" t="s">
        <v>10</v>
      </c>
    </row>
    <row r="12950" spans="1:6">
      <c r="A12950" t="n">
        <v>96308</v>
      </c>
      <c r="B12950" s="71" t="n">
        <v>55</v>
      </c>
      <c r="C12950" s="7" t="n">
        <v>65534</v>
      </c>
      <c r="D12950" s="7" t="n">
        <v>65026</v>
      </c>
      <c r="E12950" s="7" t="n">
        <v>5.05000019073486</v>
      </c>
      <c r="F12950" s="7" t="n">
        <v>-4.76000022888184</v>
      </c>
      <c r="G12950" s="7" t="n">
        <v>148</v>
      </c>
      <c r="H12950" s="7" t="n">
        <v>0.0500000007450581</v>
      </c>
      <c r="I12950" s="7" t="n">
        <v>2.79999995231628</v>
      </c>
      <c r="J12950" s="7" t="n">
        <v>2</v>
      </c>
      <c r="K12950" s="7" t="n">
        <v>1</v>
      </c>
    </row>
    <row r="12951" spans="1:6">
      <c r="A12951" t="s">
        <v>4</v>
      </c>
      <c r="B12951" s="4" t="s">
        <v>5</v>
      </c>
      <c r="C12951" s="4" t="s">
        <v>10</v>
      </c>
      <c r="D12951" s="4" t="s">
        <v>13</v>
      </c>
    </row>
    <row r="12952" spans="1:6">
      <c r="A12952" t="n">
        <v>96336</v>
      </c>
      <c r="B12952" s="70" t="n">
        <v>56</v>
      </c>
      <c r="C12952" s="7" t="n">
        <v>65534</v>
      </c>
      <c r="D12952" s="7" t="n">
        <v>0</v>
      </c>
    </row>
    <row r="12953" spans="1:6">
      <c r="A12953" t="s">
        <v>4</v>
      </c>
      <c r="B12953" s="4" t="s">
        <v>5</v>
      </c>
      <c r="C12953" s="4" t="s">
        <v>10</v>
      </c>
      <c r="D12953" s="4" t="s">
        <v>10</v>
      </c>
      <c r="E12953" s="4" t="s">
        <v>24</v>
      </c>
      <c r="F12953" s="4" t="s">
        <v>24</v>
      </c>
      <c r="G12953" s="4" t="s">
        <v>24</v>
      </c>
      <c r="H12953" s="4" t="s">
        <v>24</v>
      </c>
      <c r="I12953" s="4" t="s">
        <v>13</v>
      </c>
      <c r="J12953" s="4" t="s">
        <v>10</v>
      </c>
    </row>
    <row r="12954" spans="1:6">
      <c r="A12954" t="n">
        <v>96340</v>
      </c>
      <c r="B12954" s="71" t="n">
        <v>55</v>
      </c>
      <c r="C12954" s="7" t="n">
        <v>65534</v>
      </c>
      <c r="D12954" s="7" t="n">
        <v>65533</v>
      </c>
      <c r="E12954" s="7" t="n">
        <v>4.75</v>
      </c>
      <c r="F12954" s="7" t="n">
        <v>-4.84000015258789</v>
      </c>
      <c r="G12954" s="7" t="n">
        <v>149.330001831055</v>
      </c>
      <c r="H12954" s="7" t="n">
        <v>3.29999995231628</v>
      </c>
      <c r="I12954" s="7" t="n">
        <v>2</v>
      </c>
      <c r="J12954" s="7" t="n">
        <v>0</v>
      </c>
    </row>
    <row r="12955" spans="1:6">
      <c r="A12955" t="s">
        <v>4</v>
      </c>
      <c r="B12955" s="4" t="s">
        <v>5</v>
      </c>
      <c r="C12955" s="4" t="s">
        <v>10</v>
      </c>
      <c r="D12955" s="4" t="s">
        <v>13</v>
      </c>
    </row>
    <row r="12956" spans="1:6">
      <c r="A12956" t="n">
        <v>96364</v>
      </c>
      <c r="B12956" s="70" t="n">
        <v>56</v>
      </c>
      <c r="C12956" s="7" t="n">
        <v>65534</v>
      </c>
      <c r="D12956" s="7" t="n">
        <v>0</v>
      </c>
    </row>
    <row r="12957" spans="1:6">
      <c r="A12957" t="s">
        <v>4</v>
      </c>
      <c r="B12957" s="4" t="s">
        <v>5</v>
      </c>
      <c r="C12957" s="4" t="s">
        <v>10</v>
      </c>
      <c r="D12957" s="4" t="s">
        <v>24</v>
      </c>
      <c r="E12957" s="4" t="s">
        <v>24</v>
      </c>
      <c r="F12957" s="4" t="s">
        <v>13</v>
      </c>
    </row>
    <row r="12958" spans="1:6">
      <c r="A12958" t="n">
        <v>96368</v>
      </c>
      <c r="B12958" s="77" t="n">
        <v>52</v>
      </c>
      <c r="C12958" s="7" t="n">
        <v>65534</v>
      </c>
      <c r="D12958" s="7" t="n">
        <v>200</v>
      </c>
      <c r="E12958" s="7" t="n">
        <v>10</v>
      </c>
      <c r="F12958" s="7" t="n">
        <v>0</v>
      </c>
    </row>
    <row r="12959" spans="1:6">
      <c r="A12959" t="s">
        <v>4</v>
      </c>
      <c r="B12959" s="4" t="s">
        <v>5</v>
      </c>
      <c r="C12959" s="4" t="s">
        <v>10</v>
      </c>
    </row>
    <row r="12960" spans="1:6">
      <c r="A12960" t="n">
        <v>96380</v>
      </c>
      <c r="B12960" s="54" t="n">
        <v>54</v>
      </c>
      <c r="C12960" s="7" t="n">
        <v>65534</v>
      </c>
    </row>
    <row r="12961" spans="1:11">
      <c r="A12961" t="s">
        <v>4</v>
      </c>
      <c r="B12961" s="4" t="s">
        <v>5</v>
      </c>
      <c r="C12961" s="4" t="s">
        <v>10</v>
      </c>
      <c r="D12961" s="4" t="s">
        <v>10</v>
      </c>
      <c r="E12961" s="4" t="s">
        <v>10</v>
      </c>
    </row>
    <row r="12962" spans="1:11">
      <c r="A12962" t="n">
        <v>96383</v>
      </c>
      <c r="B12962" s="45" t="n">
        <v>61</v>
      </c>
      <c r="C12962" s="7" t="n">
        <v>65534</v>
      </c>
      <c r="D12962" s="7" t="n">
        <v>0</v>
      </c>
      <c r="E12962" s="7" t="n">
        <v>1000</v>
      </c>
    </row>
    <row r="12963" spans="1:11">
      <c r="A12963" t="s">
        <v>4</v>
      </c>
      <c r="B12963" s="4" t="s">
        <v>5</v>
      </c>
    </row>
    <row r="12964" spans="1:11">
      <c r="A12964" t="n">
        <v>96390</v>
      </c>
      <c r="B12964" s="5" t="n">
        <v>1</v>
      </c>
    </row>
    <row r="12965" spans="1:11" s="3" customFormat="1" customHeight="0">
      <c r="A12965" s="3" t="s">
        <v>2</v>
      </c>
      <c r="B12965" s="3" t="s">
        <v>756</v>
      </c>
    </row>
    <row r="12966" spans="1:11">
      <c r="A12966" t="s">
        <v>4</v>
      </c>
      <c r="B12966" s="4" t="s">
        <v>5</v>
      </c>
      <c r="C12966" s="4" t="s">
        <v>10</v>
      </c>
    </row>
    <row r="12967" spans="1:11">
      <c r="A12967" t="n">
        <v>96392</v>
      </c>
      <c r="B12967" s="32" t="n">
        <v>16</v>
      </c>
      <c r="C12967" s="7" t="n">
        <v>1000</v>
      </c>
    </row>
    <row r="12968" spans="1:11">
      <c r="A12968" t="s">
        <v>4</v>
      </c>
      <c r="B12968" s="4" t="s">
        <v>5</v>
      </c>
      <c r="C12968" s="4" t="s">
        <v>10</v>
      </c>
      <c r="D12968" s="4" t="s">
        <v>13</v>
      </c>
    </row>
    <row r="12969" spans="1:11">
      <c r="A12969" t="n">
        <v>96395</v>
      </c>
      <c r="B12969" s="51" t="n">
        <v>89</v>
      </c>
      <c r="C12969" s="7" t="n">
        <v>65533</v>
      </c>
      <c r="D12969" s="7" t="n">
        <v>0</v>
      </c>
    </row>
    <row r="12970" spans="1:11">
      <c r="A12970" t="s">
        <v>4</v>
      </c>
      <c r="B12970" s="4" t="s">
        <v>5</v>
      </c>
      <c r="C12970" s="4" t="s">
        <v>13</v>
      </c>
      <c r="D12970" s="4" t="s">
        <v>10</v>
      </c>
      <c r="E12970" s="4" t="s">
        <v>10</v>
      </c>
      <c r="F12970" s="4" t="s">
        <v>13</v>
      </c>
    </row>
    <row r="12971" spans="1:11">
      <c r="A12971" t="n">
        <v>96399</v>
      </c>
      <c r="B12971" s="56" t="n">
        <v>25</v>
      </c>
      <c r="C12971" s="7" t="n">
        <v>1</v>
      </c>
      <c r="D12971" s="7" t="n">
        <v>65535</v>
      </c>
      <c r="E12971" s="7" t="n">
        <v>65535</v>
      </c>
      <c r="F12971" s="7" t="n">
        <v>0</v>
      </c>
    </row>
    <row r="12972" spans="1:11">
      <c r="A12972" t="s">
        <v>4</v>
      </c>
      <c r="B12972" s="4" t="s">
        <v>5</v>
      </c>
      <c r="C12972" s="4" t="s">
        <v>13</v>
      </c>
      <c r="D12972" s="4" t="s">
        <v>10</v>
      </c>
      <c r="E12972" s="4" t="s">
        <v>13</v>
      </c>
      <c r="F12972" s="4" t="s">
        <v>23</v>
      </c>
    </row>
    <row r="12973" spans="1:11">
      <c r="A12973" t="n">
        <v>96406</v>
      </c>
      <c r="B12973" s="11" t="n">
        <v>5</v>
      </c>
      <c r="C12973" s="7" t="n">
        <v>30</v>
      </c>
      <c r="D12973" s="7" t="n">
        <v>10</v>
      </c>
      <c r="E12973" s="7" t="n">
        <v>1</v>
      </c>
      <c r="F12973" s="12" t="n">
        <f t="normal" ca="1">A12981</f>
        <v>0</v>
      </c>
    </row>
    <row r="12974" spans="1:11">
      <c r="A12974" t="s">
        <v>4</v>
      </c>
      <c r="B12974" s="4" t="s">
        <v>5</v>
      </c>
      <c r="C12974" s="4" t="s">
        <v>10</v>
      </c>
      <c r="D12974" s="4" t="s">
        <v>10</v>
      </c>
      <c r="E12974" s="4" t="s">
        <v>10</v>
      </c>
    </row>
    <row r="12975" spans="1:11">
      <c r="A12975" t="n">
        <v>96415</v>
      </c>
      <c r="B12975" s="45" t="n">
        <v>61</v>
      </c>
      <c r="C12975" s="7" t="n">
        <v>16</v>
      </c>
      <c r="D12975" s="7" t="n">
        <v>0</v>
      </c>
      <c r="E12975" s="7" t="n">
        <v>1000</v>
      </c>
    </row>
    <row r="12976" spans="1:11">
      <c r="A12976" t="s">
        <v>4</v>
      </c>
      <c r="B12976" s="4" t="s">
        <v>5</v>
      </c>
      <c r="C12976" s="4" t="s">
        <v>10</v>
      </c>
      <c r="D12976" s="4" t="s">
        <v>13</v>
      </c>
      <c r="E12976" s="4" t="s">
        <v>6</v>
      </c>
      <c r="F12976" s="4" t="s">
        <v>24</v>
      </c>
      <c r="G12976" s="4" t="s">
        <v>24</v>
      </c>
      <c r="H12976" s="4" t="s">
        <v>24</v>
      </c>
    </row>
    <row r="12977" spans="1:8">
      <c r="A12977" t="n">
        <v>96422</v>
      </c>
      <c r="B12977" s="55" t="n">
        <v>48</v>
      </c>
      <c r="C12977" s="7" t="n">
        <v>16</v>
      </c>
      <c r="D12977" s="7" t="n">
        <v>0</v>
      </c>
      <c r="E12977" s="7" t="s">
        <v>54</v>
      </c>
      <c r="F12977" s="7" t="n">
        <v>1</v>
      </c>
      <c r="G12977" s="7" t="n">
        <v>1</v>
      </c>
      <c r="H12977" s="7" t="n">
        <v>0</v>
      </c>
    </row>
    <row r="12978" spans="1:8">
      <c r="A12978" t="s">
        <v>4</v>
      </c>
      <c r="B12978" s="4" t="s">
        <v>5</v>
      </c>
      <c r="C12978" s="4" t="s">
        <v>23</v>
      </c>
    </row>
    <row r="12979" spans="1:8">
      <c r="A12979" t="n">
        <v>96446</v>
      </c>
      <c r="B12979" s="14" t="n">
        <v>3</v>
      </c>
      <c r="C12979" s="12" t="n">
        <f t="normal" ca="1">A12995</f>
        <v>0</v>
      </c>
    </row>
    <row r="12980" spans="1:8">
      <c r="A12980" t="s">
        <v>4</v>
      </c>
      <c r="B12980" s="4" t="s">
        <v>5</v>
      </c>
      <c r="C12980" s="4" t="s">
        <v>13</v>
      </c>
      <c r="D12980" s="4" t="s">
        <v>10</v>
      </c>
      <c r="E12980" s="4" t="s">
        <v>13</v>
      </c>
      <c r="F12980" s="4" t="s">
        <v>23</v>
      </c>
    </row>
    <row r="12981" spans="1:8">
      <c r="A12981" t="n">
        <v>96451</v>
      </c>
      <c r="B12981" s="11" t="n">
        <v>5</v>
      </c>
      <c r="C12981" s="7" t="n">
        <v>30</v>
      </c>
      <c r="D12981" s="7" t="n">
        <v>11</v>
      </c>
      <c r="E12981" s="7" t="n">
        <v>1</v>
      </c>
      <c r="F12981" s="12" t="n">
        <f t="normal" ca="1">A12989</f>
        <v>0</v>
      </c>
    </row>
    <row r="12982" spans="1:8">
      <c r="A12982" t="s">
        <v>4</v>
      </c>
      <c r="B12982" s="4" t="s">
        <v>5</v>
      </c>
      <c r="C12982" s="4" t="s">
        <v>10</v>
      </c>
      <c r="D12982" s="4" t="s">
        <v>10</v>
      </c>
      <c r="E12982" s="4" t="s">
        <v>10</v>
      </c>
    </row>
    <row r="12983" spans="1:8">
      <c r="A12983" t="n">
        <v>96460</v>
      </c>
      <c r="B12983" s="45" t="n">
        <v>61</v>
      </c>
      <c r="C12983" s="7" t="n">
        <v>15</v>
      </c>
      <c r="D12983" s="7" t="n">
        <v>0</v>
      </c>
      <c r="E12983" s="7" t="n">
        <v>1000</v>
      </c>
    </row>
    <row r="12984" spans="1:8">
      <c r="A12984" t="s">
        <v>4</v>
      </c>
      <c r="B12984" s="4" t="s">
        <v>5</v>
      </c>
      <c r="C12984" s="4" t="s">
        <v>10</v>
      </c>
      <c r="D12984" s="4" t="s">
        <v>13</v>
      </c>
      <c r="E12984" s="4" t="s">
        <v>6</v>
      </c>
      <c r="F12984" s="4" t="s">
        <v>24</v>
      </c>
      <c r="G12984" s="4" t="s">
        <v>24</v>
      </c>
      <c r="H12984" s="4" t="s">
        <v>24</v>
      </c>
    </row>
    <row r="12985" spans="1:8">
      <c r="A12985" t="n">
        <v>96467</v>
      </c>
      <c r="B12985" s="55" t="n">
        <v>48</v>
      </c>
      <c r="C12985" s="7" t="n">
        <v>15</v>
      </c>
      <c r="D12985" s="7" t="n">
        <v>0</v>
      </c>
      <c r="E12985" s="7" t="s">
        <v>54</v>
      </c>
      <c r="F12985" s="7" t="n">
        <v>1</v>
      </c>
      <c r="G12985" s="7" t="n">
        <v>1</v>
      </c>
      <c r="H12985" s="7" t="n">
        <v>0</v>
      </c>
    </row>
    <row r="12986" spans="1:8">
      <c r="A12986" t="s">
        <v>4</v>
      </c>
      <c r="B12986" s="4" t="s">
        <v>5</v>
      </c>
      <c r="C12986" s="4" t="s">
        <v>23</v>
      </c>
    </row>
    <row r="12987" spans="1:8">
      <c r="A12987" t="n">
        <v>96491</v>
      </c>
      <c r="B12987" s="14" t="n">
        <v>3</v>
      </c>
      <c r="C12987" s="12" t="n">
        <f t="normal" ca="1">A12995</f>
        <v>0</v>
      </c>
    </row>
    <row r="12988" spans="1:8">
      <c r="A12988" t="s">
        <v>4</v>
      </c>
      <c r="B12988" s="4" t="s">
        <v>5</v>
      </c>
      <c r="C12988" s="4" t="s">
        <v>13</v>
      </c>
      <c r="D12988" s="4" t="s">
        <v>10</v>
      </c>
      <c r="E12988" s="4" t="s">
        <v>13</v>
      </c>
      <c r="F12988" s="4" t="s">
        <v>23</v>
      </c>
    </row>
    <row r="12989" spans="1:8">
      <c r="A12989" t="n">
        <v>96496</v>
      </c>
      <c r="B12989" s="11" t="n">
        <v>5</v>
      </c>
      <c r="C12989" s="7" t="n">
        <v>30</v>
      </c>
      <c r="D12989" s="7" t="n">
        <v>12</v>
      </c>
      <c r="E12989" s="7" t="n">
        <v>1</v>
      </c>
      <c r="F12989" s="12" t="n">
        <f t="normal" ca="1">A12995</f>
        <v>0</v>
      </c>
    </row>
    <row r="12990" spans="1:8">
      <c r="A12990" t="s">
        <v>4</v>
      </c>
      <c r="B12990" s="4" t="s">
        <v>5</v>
      </c>
      <c r="C12990" s="4" t="s">
        <v>10</v>
      </c>
      <c r="D12990" s="4" t="s">
        <v>10</v>
      </c>
      <c r="E12990" s="4" t="s">
        <v>10</v>
      </c>
    </row>
    <row r="12991" spans="1:8">
      <c r="A12991" t="n">
        <v>96505</v>
      </c>
      <c r="B12991" s="45" t="n">
        <v>61</v>
      </c>
      <c r="C12991" s="7" t="n">
        <v>14</v>
      </c>
      <c r="D12991" s="7" t="n">
        <v>0</v>
      </c>
      <c r="E12991" s="7" t="n">
        <v>1000</v>
      </c>
    </row>
    <row r="12992" spans="1:8">
      <c r="A12992" t="s">
        <v>4</v>
      </c>
      <c r="B12992" s="4" t="s">
        <v>5</v>
      </c>
      <c r="C12992" s="4" t="s">
        <v>10</v>
      </c>
      <c r="D12992" s="4" t="s">
        <v>13</v>
      </c>
      <c r="E12992" s="4" t="s">
        <v>6</v>
      </c>
      <c r="F12992" s="4" t="s">
        <v>24</v>
      </c>
      <c r="G12992" s="4" t="s">
        <v>24</v>
      </c>
      <c r="H12992" s="4" t="s">
        <v>24</v>
      </c>
    </row>
    <row r="12993" spans="1:8">
      <c r="A12993" t="n">
        <v>96512</v>
      </c>
      <c r="B12993" s="55" t="n">
        <v>48</v>
      </c>
      <c r="C12993" s="7" t="n">
        <v>14</v>
      </c>
      <c r="D12993" s="7" t="n">
        <v>0</v>
      </c>
      <c r="E12993" s="7" t="s">
        <v>54</v>
      </c>
      <c r="F12993" s="7" t="n">
        <v>1</v>
      </c>
      <c r="G12993" s="7" t="n">
        <v>1</v>
      </c>
      <c r="H12993" s="7" t="n">
        <v>0</v>
      </c>
    </row>
    <row r="12994" spans="1:8">
      <c r="A12994" t="s">
        <v>4</v>
      </c>
      <c r="B12994" s="4" t="s">
        <v>5</v>
      </c>
    </row>
    <row r="12995" spans="1:8">
      <c r="A12995" t="n">
        <v>96536</v>
      </c>
      <c r="B12995" s="5" t="n">
        <v>1</v>
      </c>
    </row>
    <row r="12996" spans="1:8" s="3" customFormat="1" customHeight="0">
      <c r="A12996" s="3" t="s">
        <v>2</v>
      </c>
      <c r="B12996" s="3" t="s">
        <v>757</v>
      </c>
    </row>
    <row r="12997" spans="1:8">
      <c r="A12997" t="s">
        <v>4</v>
      </c>
      <c r="B12997" s="4" t="s">
        <v>5</v>
      </c>
      <c r="C12997" s="4" t="s">
        <v>13</v>
      </c>
      <c r="D12997" s="4" t="s">
        <v>6</v>
      </c>
      <c r="E12997" s="4" t="s">
        <v>10</v>
      </c>
    </row>
    <row r="12998" spans="1:8">
      <c r="A12998" t="n">
        <v>96540</v>
      </c>
      <c r="B12998" s="26" t="n">
        <v>62</v>
      </c>
      <c r="C12998" s="7" t="n">
        <v>0</v>
      </c>
      <c r="D12998" s="7" t="s">
        <v>758</v>
      </c>
      <c r="E12998" s="7" t="n">
        <v>1</v>
      </c>
    </row>
    <row r="12999" spans="1:8">
      <c r="A12999" t="s">
        <v>4</v>
      </c>
      <c r="B12999" s="4" t="s">
        <v>5</v>
      </c>
      <c r="C12999" s="4" t="s">
        <v>13</v>
      </c>
      <c r="D12999" s="4" t="s">
        <v>6</v>
      </c>
      <c r="E12999" s="4" t="s">
        <v>10</v>
      </c>
    </row>
    <row r="13000" spans="1:8">
      <c r="A13000" t="n">
        <v>96554</v>
      </c>
      <c r="B13000" s="26" t="n">
        <v>62</v>
      </c>
      <c r="C13000" s="7" t="n">
        <v>0</v>
      </c>
      <c r="D13000" s="7" t="s">
        <v>38</v>
      </c>
      <c r="E13000" s="7" t="n">
        <v>1</v>
      </c>
    </row>
    <row r="13001" spans="1:8">
      <c r="A13001" t="s">
        <v>4</v>
      </c>
      <c r="B13001" s="4" t="s">
        <v>5</v>
      </c>
    </row>
    <row r="13002" spans="1:8">
      <c r="A13002" t="n">
        <v>96569</v>
      </c>
      <c r="B13002" s="5" t="n">
        <v>1</v>
      </c>
    </row>
    <row r="13003" spans="1:8" s="3" customFormat="1" customHeight="0">
      <c r="A13003" s="3" t="s">
        <v>2</v>
      </c>
      <c r="B13003" s="3" t="s">
        <v>759</v>
      </c>
    </row>
    <row r="13004" spans="1:8">
      <c r="A13004" t="s">
        <v>4</v>
      </c>
      <c r="B13004" s="4" t="s">
        <v>5</v>
      </c>
      <c r="C13004" s="4" t="s">
        <v>13</v>
      </c>
      <c r="D13004" s="4" t="s">
        <v>6</v>
      </c>
      <c r="E13004" s="4" t="s">
        <v>10</v>
      </c>
    </row>
    <row r="13005" spans="1:8">
      <c r="A13005" t="n">
        <v>96572</v>
      </c>
      <c r="B13005" s="26" t="n">
        <v>62</v>
      </c>
      <c r="C13005" s="7" t="n">
        <v>1</v>
      </c>
      <c r="D13005" s="7" t="s">
        <v>758</v>
      </c>
      <c r="E13005" s="7" t="n">
        <v>1</v>
      </c>
    </row>
    <row r="13006" spans="1:8">
      <c r="A13006" t="s">
        <v>4</v>
      </c>
      <c r="B13006" s="4" t="s">
        <v>5</v>
      </c>
      <c r="C13006" s="4" t="s">
        <v>13</v>
      </c>
      <c r="D13006" s="4" t="s">
        <v>6</v>
      </c>
      <c r="E13006" s="4" t="s">
        <v>10</v>
      </c>
    </row>
    <row r="13007" spans="1:8">
      <c r="A13007" t="n">
        <v>96586</v>
      </c>
      <c r="B13007" s="26" t="n">
        <v>62</v>
      </c>
      <c r="C13007" s="7" t="n">
        <v>1</v>
      </c>
      <c r="D13007" s="7" t="s">
        <v>38</v>
      </c>
      <c r="E13007" s="7" t="n">
        <v>1</v>
      </c>
    </row>
    <row r="13008" spans="1:8">
      <c r="A13008" t="s">
        <v>4</v>
      </c>
      <c r="B13008" s="4" t="s">
        <v>5</v>
      </c>
    </row>
    <row r="13009" spans="1:8">
      <c r="A13009" t="n">
        <v>96601</v>
      </c>
      <c r="B13009" s="5" t="n">
        <v>1</v>
      </c>
    </row>
    <row r="13010" spans="1:8" s="3" customFormat="1" customHeight="0">
      <c r="A13010" s="3" t="s">
        <v>2</v>
      </c>
      <c r="B13010" s="3" t="s">
        <v>760</v>
      </c>
    </row>
    <row r="13011" spans="1:8">
      <c r="A13011" t="s">
        <v>4</v>
      </c>
      <c r="B13011" s="4" t="s">
        <v>5</v>
      </c>
      <c r="C13011" s="4" t="s">
        <v>10</v>
      </c>
      <c r="D13011" s="4" t="s">
        <v>13</v>
      </c>
      <c r="E13011" s="4" t="s">
        <v>6</v>
      </c>
      <c r="F13011" s="4" t="s">
        <v>24</v>
      </c>
      <c r="G13011" s="4" t="s">
        <v>24</v>
      </c>
      <c r="H13011" s="4" t="s">
        <v>24</v>
      </c>
    </row>
    <row r="13012" spans="1:8">
      <c r="A13012" t="n">
        <v>96604</v>
      </c>
      <c r="B13012" s="55" t="n">
        <v>48</v>
      </c>
      <c r="C13012" s="7" t="n">
        <v>6</v>
      </c>
      <c r="D13012" s="7" t="n">
        <v>0</v>
      </c>
      <c r="E13012" s="7" t="s">
        <v>163</v>
      </c>
      <c r="F13012" s="7" t="n">
        <v>-1</v>
      </c>
      <c r="G13012" s="7" t="n">
        <v>1</v>
      </c>
      <c r="H13012" s="7" t="n">
        <v>0</v>
      </c>
    </row>
    <row r="13013" spans="1:8">
      <c r="A13013" t="s">
        <v>4</v>
      </c>
      <c r="B13013" s="4" t="s">
        <v>5</v>
      </c>
      <c r="C13013" s="4" t="s">
        <v>10</v>
      </c>
      <c r="D13013" s="4" t="s">
        <v>13</v>
      </c>
      <c r="E13013" s="4" t="s">
        <v>13</v>
      </c>
      <c r="F13013" s="4" t="s">
        <v>6</v>
      </c>
    </row>
    <row r="13014" spans="1:8">
      <c r="A13014" t="n">
        <v>96638</v>
      </c>
      <c r="B13014" s="27" t="n">
        <v>47</v>
      </c>
      <c r="C13014" s="7" t="n">
        <v>65534</v>
      </c>
      <c r="D13014" s="7" t="n">
        <v>0</v>
      </c>
      <c r="E13014" s="7" t="n">
        <v>0</v>
      </c>
      <c r="F13014" s="7" t="s">
        <v>167</v>
      </c>
    </row>
    <row r="13015" spans="1:8">
      <c r="A13015" t="s">
        <v>4</v>
      </c>
      <c r="B13015" s="4" t="s">
        <v>5</v>
      </c>
      <c r="C13015" s="4" t="s">
        <v>10</v>
      </c>
      <c r="D13015" s="4" t="s">
        <v>13</v>
      </c>
    </row>
    <row r="13016" spans="1:8">
      <c r="A13016" t="n">
        <v>96650</v>
      </c>
      <c r="B13016" s="69" t="n">
        <v>96</v>
      </c>
      <c r="C13016" s="7" t="n">
        <v>65534</v>
      </c>
      <c r="D13016" s="7" t="n">
        <v>1</v>
      </c>
    </row>
    <row r="13017" spans="1:8">
      <c r="A13017" t="s">
        <v>4</v>
      </c>
      <c r="B13017" s="4" t="s">
        <v>5</v>
      </c>
      <c r="C13017" s="4" t="s">
        <v>10</v>
      </c>
      <c r="D13017" s="4" t="s">
        <v>13</v>
      </c>
      <c r="E13017" s="4" t="s">
        <v>24</v>
      </c>
      <c r="F13017" s="4" t="s">
        <v>24</v>
      </c>
      <c r="G13017" s="4" t="s">
        <v>24</v>
      </c>
    </row>
    <row r="13018" spans="1:8">
      <c r="A13018" t="n">
        <v>96654</v>
      </c>
      <c r="B13018" s="69" t="n">
        <v>96</v>
      </c>
      <c r="C13018" s="7" t="n">
        <v>65534</v>
      </c>
      <c r="D13018" s="7" t="n">
        <v>2</v>
      </c>
      <c r="E13018" s="7" t="n">
        <v>-0.850000023841858</v>
      </c>
      <c r="F13018" s="7" t="n">
        <v>-5.26999998092651</v>
      </c>
      <c r="G13018" s="7" t="n">
        <v>138</v>
      </c>
    </row>
    <row r="13019" spans="1:8">
      <c r="A13019" t="s">
        <v>4</v>
      </c>
      <c r="B13019" s="4" t="s">
        <v>5</v>
      </c>
      <c r="C13019" s="4" t="s">
        <v>10</v>
      </c>
      <c r="D13019" s="4" t="s">
        <v>13</v>
      </c>
      <c r="E13019" s="4" t="s">
        <v>24</v>
      </c>
      <c r="F13019" s="4" t="s">
        <v>24</v>
      </c>
      <c r="G13019" s="4" t="s">
        <v>24</v>
      </c>
    </row>
    <row r="13020" spans="1:8">
      <c r="A13020" t="n">
        <v>96670</v>
      </c>
      <c r="B13020" s="69" t="n">
        <v>96</v>
      </c>
      <c r="C13020" s="7" t="n">
        <v>65534</v>
      </c>
      <c r="D13020" s="7" t="n">
        <v>2</v>
      </c>
      <c r="E13020" s="7" t="n">
        <v>-0.850000023841858</v>
      </c>
      <c r="F13020" s="7" t="n">
        <v>-5.26999998092651</v>
      </c>
      <c r="G13020" s="7" t="n">
        <v>132</v>
      </c>
    </row>
    <row r="13021" spans="1:8">
      <c r="A13021" t="s">
        <v>4</v>
      </c>
      <c r="B13021" s="4" t="s">
        <v>5</v>
      </c>
      <c r="C13021" s="4" t="s">
        <v>10</v>
      </c>
      <c r="D13021" s="4" t="s">
        <v>13</v>
      </c>
      <c r="E13021" s="4" t="s">
        <v>24</v>
      </c>
      <c r="F13021" s="4" t="s">
        <v>24</v>
      </c>
      <c r="G13021" s="4" t="s">
        <v>24</v>
      </c>
    </row>
    <row r="13022" spans="1:8">
      <c r="A13022" t="n">
        <v>96686</v>
      </c>
      <c r="B13022" s="69" t="n">
        <v>96</v>
      </c>
      <c r="C13022" s="7" t="n">
        <v>65534</v>
      </c>
      <c r="D13022" s="7" t="n">
        <v>2</v>
      </c>
      <c r="E13022" s="7" t="n">
        <v>-1.19000005722046</v>
      </c>
      <c r="F13022" s="7" t="n">
        <v>-5.53999996185303</v>
      </c>
      <c r="G13022" s="7" t="n">
        <v>79.7900009155273</v>
      </c>
    </row>
    <row r="13023" spans="1:8">
      <c r="A13023" t="s">
        <v>4</v>
      </c>
      <c r="B13023" s="4" t="s">
        <v>5</v>
      </c>
      <c r="C13023" s="4" t="s">
        <v>10</v>
      </c>
      <c r="D13023" s="4" t="s">
        <v>13</v>
      </c>
      <c r="E13023" s="4" t="s">
        <v>24</v>
      </c>
      <c r="F13023" s="4" t="s">
        <v>24</v>
      </c>
      <c r="G13023" s="4" t="s">
        <v>24</v>
      </c>
    </row>
    <row r="13024" spans="1:8">
      <c r="A13024" t="n">
        <v>96702</v>
      </c>
      <c r="B13024" s="69" t="n">
        <v>96</v>
      </c>
      <c r="C13024" s="7" t="n">
        <v>65534</v>
      </c>
      <c r="D13024" s="7" t="n">
        <v>2</v>
      </c>
      <c r="E13024" s="7" t="n">
        <v>-0.730000019073486</v>
      </c>
      <c r="F13024" s="7" t="n">
        <v>-4.25</v>
      </c>
      <c r="G13024" s="7" t="n">
        <v>66.9899978637695</v>
      </c>
    </row>
    <row r="13025" spans="1:8">
      <c r="A13025" t="s">
        <v>4</v>
      </c>
      <c r="B13025" s="4" t="s">
        <v>5</v>
      </c>
      <c r="C13025" s="4" t="s">
        <v>10</v>
      </c>
      <c r="D13025" s="4" t="s">
        <v>13</v>
      </c>
      <c r="E13025" s="4" t="s">
        <v>24</v>
      </c>
      <c r="F13025" s="4" t="s">
        <v>24</v>
      </c>
      <c r="G13025" s="4" t="s">
        <v>24</v>
      </c>
    </row>
    <row r="13026" spans="1:8">
      <c r="A13026" t="n">
        <v>96718</v>
      </c>
      <c r="B13026" s="69" t="n">
        <v>96</v>
      </c>
      <c r="C13026" s="7" t="n">
        <v>65534</v>
      </c>
      <c r="D13026" s="7" t="n">
        <v>2</v>
      </c>
      <c r="E13026" s="7" t="n">
        <v>-0.400000005960464</v>
      </c>
      <c r="F13026" s="7" t="n">
        <v>-3.26999998092651</v>
      </c>
      <c r="G13026" s="7" t="n">
        <v>62.9199981689453</v>
      </c>
    </row>
    <row r="13027" spans="1:8">
      <c r="A13027" t="s">
        <v>4</v>
      </c>
      <c r="B13027" s="4" t="s">
        <v>5</v>
      </c>
      <c r="C13027" s="4" t="s">
        <v>10</v>
      </c>
      <c r="D13027" s="4" t="s">
        <v>13</v>
      </c>
      <c r="E13027" s="4" t="s">
        <v>24</v>
      </c>
      <c r="F13027" s="4" t="s">
        <v>24</v>
      </c>
      <c r="G13027" s="4" t="s">
        <v>24</v>
      </c>
    </row>
    <row r="13028" spans="1:8">
      <c r="A13028" t="n">
        <v>96734</v>
      </c>
      <c r="B13028" s="69" t="n">
        <v>96</v>
      </c>
      <c r="C13028" s="7" t="n">
        <v>65534</v>
      </c>
      <c r="D13028" s="7" t="n">
        <v>2</v>
      </c>
      <c r="E13028" s="7" t="n">
        <v>2.22000002861023</v>
      </c>
      <c r="F13028" s="7" t="n">
        <v>1.97000002861023</v>
      </c>
      <c r="G13028" s="7" t="n">
        <v>45.5099983215332</v>
      </c>
    </row>
    <row r="13029" spans="1:8">
      <c r="A13029" t="s">
        <v>4</v>
      </c>
      <c r="B13029" s="4" t="s">
        <v>5</v>
      </c>
      <c r="C13029" s="4" t="s">
        <v>10</v>
      </c>
      <c r="D13029" s="4" t="s">
        <v>13</v>
      </c>
      <c r="E13029" s="4" t="s">
        <v>24</v>
      </c>
      <c r="F13029" s="4" t="s">
        <v>24</v>
      </c>
      <c r="G13029" s="4" t="s">
        <v>24</v>
      </c>
    </row>
    <row r="13030" spans="1:8">
      <c r="A13030" t="n">
        <v>96750</v>
      </c>
      <c r="B13030" s="69" t="n">
        <v>96</v>
      </c>
      <c r="C13030" s="7" t="n">
        <v>65534</v>
      </c>
      <c r="D13030" s="7" t="n">
        <v>2</v>
      </c>
      <c r="E13030" s="7" t="n">
        <v>-3.61999988555908</v>
      </c>
      <c r="F13030" s="7" t="n">
        <v>2.38000011444092</v>
      </c>
      <c r="G13030" s="7" t="n">
        <v>25.5100002288818</v>
      </c>
    </row>
    <row r="13031" spans="1:8">
      <c r="A13031" t="s">
        <v>4</v>
      </c>
      <c r="B13031" s="4" t="s">
        <v>5</v>
      </c>
      <c r="C13031" s="4" t="s">
        <v>10</v>
      </c>
      <c r="D13031" s="4" t="s">
        <v>13</v>
      </c>
      <c r="E13031" s="4" t="s">
        <v>9</v>
      </c>
      <c r="F13031" s="4" t="s">
        <v>13</v>
      </c>
      <c r="G13031" s="4" t="s">
        <v>10</v>
      </c>
    </row>
    <row r="13032" spans="1:8">
      <c r="A13032" t="n">
        <v>96766</v>
      </c>
      <c r="B13032" s="69" t="n">
        <v>96</v>
      </c>
      <c r="C13032" s="7" t="n">
        <v>65534</v>
      </c>
      <c r="D13032" s="7" t="n">
        <v>0</v>
      </c>
      <c r="E13032" s="7" t="n">
        <v>1097859072</v>
      </c>
      <c r="F13032" s="7" t="n">
        <v>0</v>
      </c>
      <c r="G13032" s="7" t="n">
        <v>128</v>
      </c>
    </row>
    <row r="13033" spans="1:8">
      <c r="A13033" t="s">
        <v>4</v>
      </c>
      <c r="B13033" s="4" t="s">
        <v>5</v>
      </c>
      <c r="C13033" s="4" t="s">
        <v>10</v>
      </c>
      <c r="D13033" s="4" t="s">
        <v>13</v>
      </c>
    </row>
    <row r="13034" spans="1:8">
      <c r="A13034" t="n">
        <v>96777</v>
      </c>
      <c r="B13034" s="70" t="n">
        <v>56</v>
      </c>
      <c r="C13034" s="7" t="n">
        <v>65534</v>
      </c>
      <c r="D13034" s="7" t="n">
        <v>0</v>
      </c>
    </row>
    <row r="13035" spans="1:8">
      <c r="A13035" t="s">
        <v>4</v>
      </c>
      <c r="B13035" s="4" t="s">
        <v>5</v>
      </c>
      <c r="C13035" s="4" t="s">
        <v>10</v>
      </c>
      <c r="D13035" s="4" t="s">
        <v>13</v>
      </c>
    </row>
    <row r="13036" spans="1:8">
      <c r="A13036" t="n">
        <v>96781</v>
      </c>
      <c r="B13036" s="69" t="n">
        <v>96</v>
      </c>
      <c r="C13036" s="7" t="n">
        <v>65534</v>
      </c>
      <c r="D13036" s="7" t="n">
        <v>1</v>
      </c>
    </row>
    <row r="13037" spans="1:8">
      <c r="A13037" t="s">
        <v>4</v>
      </c>
      <c r="B13037" s="4" t="s">
        <v>5</v>
      </c>
      <c r="C13037" s="4" t="s">
        <v>10</v>
      </c>
      <c r="D13037" s="4" t="s">
        <v>13</v>
      </c>
      <c r="E13037" s="4" t="s">
        <v>24</v>
      </c>
      <c r="F13037" s="4" t="s">
        <v>24</v>
      </c>
      <c r="G13037" s="4" t="s">
        <v>24</v>
      </c>
    </row>
    <row r="13038" spans="1:8">
      <c r="A13038" t="n">
        <v>96785</v>
      </c>
      <c r="B13038" s="69" t="n">
        <v>96</v>
      </c>
      <c r="C13038" s="7" t="n">
        <v>65534</v>
      </c>
      <c r="D13038" s="7" t="n">
        <v>2</v>
      </c>
      <c r="E13038" s="7" t="n">
        <v>-10.539999961853</v>
      </c>
      <c r="F13038" s="7" t="n">
        <v>2.38000011444092</v>
      </c>
      <c r="G13038" s="7" t="n">
        <v>15.6999998092651</v>
      </c>
    </row>
    <row r="13039" spans="1:8">
      <c r="A13039" t="s">
        <v>4</v>
      </c>
      <c r="B13039" s="4" t="s">
        <v>5</v>
      </c>
      <c r="C13039" s="4" t="s">
        <v>10</v>
      </c>
      <c r="D13039" s="4" t="s">
        <v>13</v>
      </c>
      <c r="E13039" s="4" t="s">
        <v>24</v>
      </c>
      <c r="F13039" s="4" t="s">
        <v>24</v>
      </c>
      <c r="G13039" s="4" t="s">
        <v>24</v>
      </c>
    </row>
    <row r="13040" spans="1:8">
      <c r="A13040" t="n">
        <v>96801</v>
      </c>
      <c r="B13040" s="69" t="n">
        <v>96</v>
      </c>
      <c r="C13040" s="7" t="n">
        <v>65534</v>
      </c>
      <c r="D13040" s="7" t="n">
        <v>2</v>
      </c>
      <c r="E13040" s="7" t="n">
        <v>-28</v>
      </c>
      <c r="F13040" s="7" t="n">
        <v>2.38000011444092</v>
      </c>
      <c r="G13040" s="7" t="n">
        <v>3.75</v>
      </c>
    </row>
    <row r="13041" spans="1:7">
      <c r="A13041" t="s">
        <v>4</v>
      </c>
      <c r="B13041" s="4" t="s">
        <v>5</v>
      </c>
      <c r="C13041" s="4" t="s">
        <v>10</v>
      </c>
      <c r="D13041" s="4" t="s">
        <v>13</v>
      </c>
      <c r="E13041" s="4" t="s">
        <v>9</v>
      </c>
      <c r="F13041" s="4" t="s">
        <v>13</v>
      </c>
      <c r="G13041" s="4" t="s">
        <v>10</v>
      </c>
    </row>
    <row r="13042" spans="1:7">
      <c r="A13042" t="n">
        <v>96817</v>
      </c>
      <c r="B13042" s="69" t="n">
        <v>96</v>
      </c>
      <c r="C13042" s="7" t="n">
        <v>65534</v>
      </c>
      <c r="D13042" s="7" t="n">
        <v>0</v>
      </c>
      <c r="E13042" s="7" t="n">
        <v>1097859072</v>
      </c>
      <c r="F13042" s="7" t="n">
        <v>0</v>
      </c>
      <c r="G13042" s="7" t="n">
        <v>128</v>
      </c>
    </row>
    <row r="13043" spans="1:7">
      <c r="A13043" t="s">
        <v>4</v>
      </c>
      <c r="B13043" s="4" t="s">
        <v>5</v>
      </c>
      <c r="C13043" s="4" t="s">
        <v>10</v>
      </c>
      <c r="D13043" s="4" t="s">
        <v>13</v>
      </c>
    </row>
    <row r="13044" spans="1:7">
      <c r="A13044" t="n">
        <v>96828</v>
      </c>
      <c r="B13044" s="70" t="n">
        <v>56</v>
      </c>
      <c r="C13044" s="7" t="n">
        <v>65534</v>
      </c>
      <c r="D13044" s="7" t="n">
        <v>0</v>
      </c>
    </row>
    <row r="13045" spans="1:7">
      <c r="A13045" t="s">
        <v>4</v>
      </c>
      <c r="B13045" s="4" t="s">
        <v>5</v>
      </c>
      <c r="C13045" s="4" t="s">
        <v>10</v>
      </c>
      <c r="D13045" s="4" t="s">
        <v>9</v>
      </c>
      <c r="E13045" s="4" t="s">
        <v>9</v>
      </c>
      <c r="F13045" s="4" t="s">
        <v>9</v>
      </c>
      <c r="G13045" s="4" t="s">
        <v>9</v>
      </c>
      <c r="H13045" s="4" t="s">
        <v>10</v>
      </c>
      <c r="I13045" s="4" t="s">
        <v>13</v>
      </c>
    </row>
    <row r="13046" spans="1:7">
      <c r="A13046" t="n">
        <v>96832</v>
      </c>
      <c r="B13046" s="88" t="n">
        <v>66</v>
      </c>
      <c r="C13046" s="7" t="n">
        <v>65534</v>
      </c>
      <c r="D13046" s="7" t="n">
        <v>1065353216</v>
      </c>
      <c r="E13046" s="7" t="n">
        <v>1065353216</v>
      </c>
      <c r="F13046" s="7" t="n">
        <v>1065353216</v>
      </c>
      <c r="G13046" s="7" t="n">
        <v>0</v>
      </c>
      <c r="H13046" s="7" t="n">
        <v>500</v>
      </c>
      <c r="I13046" s="7" t="n">
        <v>3</v>
      </c>
    </row>
    <row r="13047" spans="1:7">
      <c r="A13047" t="s">
        <v>4</v>
      </c>
      <c r="B13047" s="4" t="s">
        <v>5</v>
      </c>
      <c r="C13047" s="4" t="s">
        <v>10</v>
      </c>
      <c r="D13047" s="4" t="s">
        <v>9</v>
      </c>
      <c r="E13047" s="4" t="s">
        <v>9</v>
      </c>
      <c r="F13047" s="4" t="s">
        <v>9</v>
      </c>
      <c r="G13047" s="4" t="s">
        <v>9</v>
      </c>
      <c r="H13047" s="4" t="s">
        <v>10</v>
      </c>
      <c r="I13047" s="4" t="s">
        <v>13</v>
      </c>
    </row>
    <row r="13048" spans="1:7">
      <c r="A13048" t="n">
        <v>96854</v>
      </c>
      <c r="B13048" s="88" t="n">
        <v>66</v>
      </c>
      <c r="C13048" s="7" t="n">
        <v>6</v>
      </c>
      <c r="D13048" s="7" t="n">
        <v>1065353216</v>
      </c>
      <c r="E13048" s="7" t="n">
        <v>1065353216</v>
      </c>
      <c r="F13048" s="7" t="n">
        <v>1065353216</v>
      </c>
      <c r="G13048" s="7" t="n">
        <v>0</v>
      </c>
      <c r="H13048" s="7" t="n">
        <v>500</v>
      </c>
      <c r="I13048" s="7" t="n">
        <v>3</v>
      </c>
    </row>
    <row r="13049" spans="1:7">
      <c r="A13049" t="s">
        <v>4</v>
      </c>
      <c r="B13049" s="4" t="s">
        <v>5</v>
      </c>
      <c r="C13049" s="4" t="s">
        <v>10</v>
      </c>
    </row>
    <row r="13050" spans="1:7">
      <c r="A13050" t="n">
        <v>96876</v>
      </c>
      <c r="B13050" s="32" t="n">
        <v>16</v>
      </c>
      <c r="C13050" s="7" t="n">
        <v>400</v>
      </c>
    </row>
    <row r="13051" spans="1:7">
      <c r="A13051" t="s">
        <v>4</v>
      </c>
      <c r="B13051" s="4" t="s">
        <v>5</v>
      </c>
      <c r="C13051" s="4" t="s">
        <v>10</v>
      </c>
      <c r="D13051" s="4" t="s">
        <v>13</v>
      </c>
    </row>
    <row r="13052" spans="1:7">
      <c r="A13052" t="n">
        <v>96879</v>
      </c>
      <c r="B13052" s="70" t="n">
        <v>56</v>
      </c>
      <c r="C13052" s="7" t="n">
        <v>65534</v>
      </c>
      <c r="D13052" s="7" t="n">
        <v>1</v>
      </c>
    </row>
    <row r="13053" spans="1:7">
      <c r="A13053" t="s">
        <v>4</v>
      </c>
      <c r="B13053" s="4" t="s">
        <v>5</v>
      </c>
      <c r="C13053" s="4" t="s">
        <v>10</v>
      </c>
      <c r="D13053" s="4" t="s">
        <v>24</v>
      </c>
      <c r="E13053" s="4" t="s">
        <v>24</v>
      </c>
      <c r="F13053" s="4" t="s">
        <v>24</v>
      </c>
      <c r="G13053" s="4" t="s">
        <v>24</v>
      </c>
    </row>
    <row r="13054" spans="1:7">
      <c r="A13054" t="n">
        <v>96883</v>
      </c>
      <c r="B13054" s="37" t="n">
        <v>46</v>
      </c>
      <c r="C13054" s="7" t="n">
        <v>65534</v>
      </c>
      <c r="D13054" s="7" t="n">
        <v>-38.0499992370605</v>
      </c>
      <c r="E13054" s="7" t="n">
        <v>3.07999992370605</v>
      </c>
      <c r="F13054" s="7" t="n">
        <v>-19.6700000762939</v>
      </c>
      <c r="G13054" s="7" t="n">
        <v>144</v>
      </c>
    </row>
    <row r="13055" spans="1:7">
      <c r="A13055" t="s">
        <v>4</v>
      </c>
      <c r="B13055" s="4" t="s">
        <v>5</v>
      </c>
      <c r="C13055" s="4" t="s">
        <v>10</v>
      </c>
      <c r="D13055" s="4" t="s">
        <v>9</v>
      </c>
      <c r="E13055" s="4" t="s">
        <v>9</v>
      </c>
      <c r="F13055" s="4" t="s">
        <v>9</v>
      </c>
      <c r="G13055" s="4" t="s">
        <v>9</v>
      </c>
      <c r="H13055" s="4" t="s">
        <v>10</v>
      </c>
      <c r="I13055" s="4" t="s">
        <v>13</v>
      </c>
    </row>
    <row r="13056" spans="1:7">
      <c r="A13056" t="n">
        <v>96902</v>
      </c>
      <c r="B13056" s="88" t="n">
        <v>66</v>
      </c>
      <c r="C13056" s="7" t="n">
        <v>65534</v>
      </c>
      <c r="D13056" s="7" t="n">
        <v>1065353216</v>
      </c>
      <c r="E13056" s="7" t="n">
        <v>1065353216</v>
      </c>
      <c r="F13056" s="7" t="n">
        <v>1065353216</v>
      </c>
      <c r="G13056" s="7" t="n">
        <v>1065353216</v>
      </c>
      <c r="H13056" s="7" t="n">
        <v>500</v>
      </c>
      <c r="I13056" s="7" t="n">
        <v>3</v>
      </c>
    </row>
    <row r="13057" spans="1:9">
      <c r="A13057" t="s">
        <v>4</v>
      </c>
      <c r="B13057" s="4" t="s">
        <v>5</v>
      </c>
      <c r="C13057" s="4" t="s">
        <v>10</v>
      </c>
      <c r="D13057" s="4" t="s">
        <v>9</v>
      </c>
      <c r="E13057" s="4" t="s">
        <v>9</v>
      </c>
      <c r="F13057" s="4" t="s">
        <v>9</v>
      </c>
      <c r="G13057" s="4" t="s">
        <v>9</v>
      </c>
      <c r="H13057" s="4" t="s">
        <v>10</v>
      </c>
      <c r="I13057" s="4" t="s">
        <v>13</v>
      </c>
    </row>
    <row r="13058" spans="1:9">
      <c r="A13058" t="n">
        <v>96924</v>
      </c>
      <c r="B13058" s="88" t="n">
        <v>66</v>
      </c>
      <c r="C13058" s="7" t="n">
        <v>6</v>
      </c>
      <c r="D13058" s="7" t="n">
        <v>1065353216</v>
      </c>
      <c r="E13058" s="7" t="n">
        <v>1065353216</v>
      </c>
      <c r="F13058" s="7" t="n">
        <v>1065353216</v>
      </c>
      <c r="G13058" s="7" t="n">
        <v>1065353216</v>
      </c>
      <c r="H13058" s="7" t="n">
        <v>500</v>
      </c>
      <c r="I13058" s="7" t="n">
        <v>3</v>
      </c>
    </row>
    <row r="13059" spans="1:9">
      <c r="A13059" t="s">
        <v>4</v>
      </c>
      <c r="B13059" s="4" t="s">
        <v>5</v>
      </c>
      <c r="C13059" s="4" t="s">
        <v>10</v>
      </c>
      <c r="D13059" s="4" t="s">
        <v>13</v>
      </c>
    </row>
    <row r="13060" spans="1:9">
      <c r="A13060" t="n">
        <v>96946</v>
      </c>
      <c r="B13060" s="69" t="n">
        <v>96</v>
      </c>
      <c r="C13060" s="7" t="n">
        <v>65534</v>
      </c>
      <c r="D13060" s="7" t="n">
        <v>1</v>
      </c>
    </row>
    <row r="13061" spans="1:9">
      <c r="A13061" t="s">
        <v>4</v>
      </c>
      <c r="B13061" s="4" t="s">
        <v>5</v>
      </c>
      <c r="C13061" s="4" t="s">
        <v>10</v>
      </c>
      <c r="D13061" s="4" t="s">
        <v>13</v>
      </c>
      <c r="E13061" s="4" t="s">
        <v>24</v>
      </c>
      <c r="F13061" s="4" t="s">
        <v>24</v>
      </c>
      <c r="G13061" s="4" t="s">
        <v>24</v>
      </c>
    </row>
    <row r="13062" spans="1:9">
      <c r="A13062" t="n">
        <v>96950</v>
      </c>
      <c r="B13062" s="69" t="n">
        <v>96</v>
      </c>
      <c r="C13062" s="7" t="n">
        <v>65534</v>
      </c>
      <c r="D13062" s="7" t="n">
        <v>2</v>
      </c>
      <c r="E13062" s="7" t="n">
        <v>-32.2799987792969</v>
      </c>
      <c r="F13062" s="7" t="n">
        <v>3.07999992370605</v>
      </c>
      <c r="G13062" s="7" t="n">
        <v>-27.3299999237061</v>
      </c>
    </row>
    <row r="13063" spans="1:9">
      <c r="A13063" t="s">
        <v>4</v>
      </c>
      <c r="B13063" s="4" t="s">
        <v>5</v>
      </c>
      <c r="C13063" s="4" t="s">
        <v>10</v>
      </c>
      <c r="D13063" s="4" t="s">
        <v>13</v>
      </c>
      <c r="E13063" s="4" t="s">
        <v>24</v>
      </c>
      <c r="F13063" s="4" t="s">
        <v>24</v>
      </c>
      <c r="G13063" s="4" t="s">
        <v>24</v>
      </c>
    </row>
    <row r="13064" spans="1:9">
      <c r="A13064" t="n">
        <v>96966</v>
      </c>
      <c r="B13064" s="69" t="n">
        <v>96</v>
      </c>
      <c r="C13064" s="7" t="n">
        <v>65534</v>
      </c>
      <c r="D13064" s="7" t="n">
        <v>2</v>
      </c>
      <c r="E13064" s="7" t="n">
        <v>-28.7000007629395</v>
      </c>
      <c r="F13064" s="7" t="n">
        <v>3.07999992370605</v>
      </c>
      <c r="G13064" s="7" t="n">
        <v>-38</v>
      </c>
    </row>
    <row r="13065" spans="1:9">
      <c r="A13065" t="s">
        <v>4</v>
      </c>
      <c r="B13065" s="4" t="s">
        <v>5</v>
      </c>
      <c r="C13065" s="4" t="s">
        <v>10</v>
      </c>
      <c r="D13065" s="4" t="s">
        <v>13</v>
      </c>
      <c r="E13065" s="4" t="s">
        <v>24</v>
      </c>
      <c r="F13065" s="4" t="s">
        <v>24</v>
      </c>
      <c r="G13065" s="4" t="s">
        <v>24</v>
      </c>
    </row>
    <row r="13066" spans="1:9">
      <c r="A13066" t="n">
        <v>96982</v>
      </c>
      <c r="B13066" s="69" t="n">
        <v>96</v>
      </c>
      <c r="C13066" s="7" t="n">
        <v>65534</v>
      </c>
      <c r="D13066" s="7" t="n">
        <v>2</v>
      </c>
      <c r="E13066" s="7" t="n">
        <v>-29.2700004577637</v>
      </c>
      <c r="F13066" s="7" t="n">
        <v>3.07999992370605</v>
      </c>
      <c r="G13066" s="7" t="n">
        <v>-48.1500015258789</v>
      </c>
    </row>
    <row r="13067" spans="1:9">
      <c r="A13067" t="s">
        <v>4</v>
      </c>
      <c r="B13067" s="4" t="s">
        <v>5</v>
      </c>
      <c r="C13067" s="4" t="s">
        <v>10</v>
      </c>
      <c r="D13067" s="4" t="s">
        <v>13</v>
      </c>
      <c r="E13067" s="4" t="s">
        <v>24</v>
      </c>
      <c r="F13067" s="4" t="s">
        <v>24</v>
      </c>
      <c r="G13067" s="4" t="s">
        <v>24</v>
      </c>
    </row>
    <row r="13068" spans="1:9">
      <c r="A13068" t="n">
        <v>96998</v>
      </c>
      <c r="B13068" s="69" t="n">
        <v>96</v>
      </c>
      <c r="C13068" s="7" t="n">
        <v>65534</v>
      </c>
      <c r="D13068" s="7" t="n">
        <v>2</v>
      </c>
      <c r="E13068" s="7" t="n">
        <v>-37.7099990844727</v>
      </c>
      <c r="F13068" s="7" t="n">
        <v>3.07999992370605</v>
      </c>
      <c r="G13068" s="7" t="n">
        <v>-63.5400009155273</v>
      </c>
    </row>
    <row r="13069" spans="1:9">
      <c r="A13069" t="s">
        <v>4</v>
      </c>
      <c r="B13069" s="4" t="s">
        <v>5</v>
      </c>
      <c r="C13069" s="4" t="s">
        <v>10</v>
      </c>
      <c r="D13069" s="4" t="s">
        <v>13</v>
      </c>
      <c r="E13069" s="4" t="s">
        <v>24</v>
      </c>
      <c r="F13069" s="4" t="s">
        <v>24</v>
      </c>
      <c r="G13069" s="4" t="s">
        <v>24</v>
      </c>
    </row>
    <row r="13070" spans="1:9">
      <c r="A13070" t="n">
        <v>97014</v>
      </c>
      <c r="B13070" s="69" t="n">
        <v>96</v>
      </c>
      <c r="C13070" s="7" t="n">
        <v>65534</v>
      </c>
      <c r="D13070" s="7" t="n">
        <v>2</v>
      </c>
      <c r="E13070" s="7" t="n">
        <v>-43.9799995422363</v>
      </c>
      <c r="F13070" s="7" t="n">
        <v>3.07999992370605</v>
      </c>
      <c r="G13070" s="7" t="n">
        <v>-72.8399963378906</v>
      </c>
    </row>
    <row r="13071" spans="1:9">
      <c r="A13071" t="s">
        <v>4</v>
      </c>
      <c r="B13071" s="4" t="s">
        <v>5</v>
      </c>
      <c r="C13071" s="4" t="s">
        <v>10</v>
      </c>
      <c r="D13071" s="4" t="s">
        <v>13</v>
      </c>
      <c r="E13071" s="4" t="s">
        <v>24</v>
      </c>
      <c r="F13071" s="4" t="s">
        <v>24</v>
      </c>
      <c r="G13071" s="4" t="s">
        <v>24</v>
      </c>
    </row>
    <row r="13072" spans="1:9">
      <c r="A13072" t="n">
        <v>97030</v>
      </c>
      <c r="B13072" s="69" t="n">
        <v>96</v>
      </c>
      <c r="C13072" s="7" t="n">
        <v>65534</v>
      </c>
      <c r="D13072" s="7" t="n">
        <v>2</v>
      </c>
      <c r="E13072" s="7" t="n">
        <v>-46.4799995422363</v>
      </c>
      <c r="F13072" s="7" t="n">
        <v>6.01999998092651</v>
      </c>
      <c r="G13072" s="7" t="n">
        <v>-92.8199996948242</v>
      </c>
    </row>
    <row r="13073" spans="1:9">
      <c r="A13073" t="s">
        <v>4</v>
      </c>
      <c r="B13073" s="4" t="s">
        <v>5</v>
      </c>
      <c r="C13073" s="4" t="s">
        <v>10</v>
      </c>
      <c r="D13073" s="4" t="s">
        <v>13</v>
      </c>
      <c r="E13073" s="4" t="s">
        <v>24</v>
      </c>
      <c r="F13073" s="4" t="s">
        <v>24</v>
      </c>
      <c r="G13073" s="4" t="s">
        <v>24</v>
      </c>
    </row>
    <row r="13074" spans="1:9">
      <c r="A13074" t="n">
        <v>97046</v>
      </c>
      <c r="B13074" s="69" t="n">
        <v>96</v>
      </c>
      <c r="C13074" s="7" t="n">
        <v>65534</v>
      </c>
      <c r="D13074" s="7" t="n">
        <v>2</v>
      </c>
      <c r="E13074" s="7" t="n">
        <v>-44</v>
      </c>
      <c r="F13074" s="7" t="n">
        <v>6.05999994277954</v>
      </c>
      <c r="G13074" s="7" t="n">
        <v>-107.569999694824</v>
      </c>
    </row>
    <row r="13075" spans="1:9">
      <c r="A13075" t="s">
        <v>4</v>
      </c>
      <c r="B13075" s="4" t="s">
        <v>5</v>
      </c>
      <c r="C13075" s="4" t="s">
        <v>10</v>
      </c>
      <c r="D13075" s="4" t="s">
        <v>13</v>
      </c>
      <c r="E13075" s="4" t="s">
        <v>9</v>
      </c>
      <c r="F13075" s="4" t="s">
        <v>13</v>
      </c>
      <c r="G13075" s="4" t="s">
        <v>10</v>
      </c>
    </row>
    <row r="13076" spans="1:9">
      <c r="A13076" t="n">
        <v>97062</v>
      </c>
      <c r="B13076" s="69" t="n">
        <v>96</v>
      </c>
      <c r="C13076" s="7" t="n">
        <v>65534</v>
      </c>
      <c r="D13076" s="7" t="n">
        <v>0</v>
      </c>
      <c r="E13076" s="7" t="n">
        <v>1097334784</v>
      </c>
      <c r="F13076" s="7" t="n">
        <v>0</v>
      </c>
      <c r="G13076" s="7" t="n">
        <v>128</v>
      </c>
    </row>
    <row r="13077" spans="1:9">
      <c r="A13077" t="s">
        <v>4</v>
      </c>
      <c r="B13077" s="4" t="s">
        <v>5</v>
      </c>
      <c r="C13077" s="4" t="s">
        <v>10</v>
      </c>
      <c r="D13077" s="4" t="s">
        <v>13</v>
      </c>
    </row>
    <row r="13078" spans="1:9">
      <c r="A13078" t="n">
        <v>97073</v>
      </c>
      <c r="B13078" s="70" t="n">
        <v>56</v>
      </c>
      <c r="C13078" s="7" t="n">
        <v>65534</v>
      </c>
      <c r="D13078" s="7" t="n">
        <v>0</v>
      </c>
    </row>
    <row r="13079" spans="1:9">
      <c r="A13079" t="s">
        <v>4</v>
      </c>
      <c r="B13079" s="4" t="s">
        <v>5</v>
      </c>
      <c r="C13079" s="4" t="s">
        <v>10</v>
      </c>
      <c r="D13079" s="4" t="s">
        <v>13</v>
      </c>
    </row>
    <row r="13080" spans="1:9">
      <c r="A13080" t="n">
        <v>97077</v>
      </c>
      <c r="B13080" s="69" t="n">
        <v>96</v>
      </c>
      <c r="C13080" s="7" t="n">
        <v>65534</v>
      </c>
      <c r="D13080" s="7" t="n">
        <v>1</v>
      </c>
    </row>
    <row r="13081" spans="1:9">
      <c r="A13081" t="s">
        <v>4</v>
      </c>
      <c r="B13081" s="4" t="s">
        <v>5</v>
      </c>
      <c r="C13081" s="4" t="s">
        <v>10</v>
      </c>
      <c r="D13081" s="4" t="s">
        <v>13</v>
      </c>
      <c r="E13081" s="4" t="s">
        <v>24</v>
      </c>
      <c r="F13081" s="4" t="s">
        <v>24</v>
      </c>
      <c r="G13081" s="4" t="s">
        <v>24</v>
      </c>
    </row>
    <row r="13082" spans="1:9">
      <c r="A13082" t="n">
        <v>97081</v>
      </c>
      <c r="B13082" s="69" t="n">
        <v>96</v>
      </c>
      <c r="C13082" s="7" t="n">
        <v>65534</v>
      </c>
      <c r="D13082" s="7" t="n">
        <v>2</v>
      </c>
      <c r="E13082" s="7" t="n">
        <v>-35.6100006103516</v>
      </c>
      <c r="F13082" s="7" t="n">
        <v>6.05999994277954</v>
      </c>
      <c r="G13082" s="7" t="n">
        <v>-124.690002441406</v>
      </c>
    </row>
    <row r="13083" spans="1:9">
      <c r="A13083" t="s">
        <v>4</v>
      </c>
      <c r="B13083" s="4" t="s">
        <v>5</v>
      </c>
      <c r="C13083" s="4" t="s">
        <v>10</v>
      </c>
      <c r="D13083" s="4" t="s">
        <v>13</v>
      </c>
      <c r="E13083" s="4" t="s">
        <v>24</v>
      </c>
      <c r="F13083" s="4" t="s">
        <v>24</v>
      </c>
      <c r="G13083" s="4" t="s">
        <v>24</v>
      </c>
    </row>
    <row r="13084" spans="1:9">
      <c r="A13084" t="n">
        <v>97097</v>
      </c>
      <c r="B13084" s="69" t="n">
        <v>96</v>
      </c>
      <c r="C13084" s="7" t="n">
        <v>65534</v>
      </c>
      <c r="D13084" s="7" t="n">
        <v>2</v>
      </c>
      <c r="E13084" s="7" t="n">
        <v>-19.3199996948242</v>
      </c>
      <c r="F13084" s="7" t="n">
        <v>6.05999994277954</v>
      </c>
      <c r="G13084" s="7" t="n">
        <v>-146.979995727539</v>
      </c>
    </row>
    <row r="13085" spans="1:9">
      <c r="A13085" t="s">
        <v>4</v>
      </c>
      <c r="B13085" s="4" t="s">
        <v>5</v>
      </c>
      <c r="C13085" s="4" t="s">
        <v>10</v>
      </c>
      <c r="D13085" s="4" t="s">
        <v>13</v>
      </c>
      <c r="E13085" s="4" t="s">
        <v>24</v>
      </c>
      <c r="F13085" s="4" t="s">
        <v>24</v>
      </c>
      <c r="G13085" s="4" t="s">
        <v>24</v>
      </c>
    </row>
    <row r="13086" spans="1:9">
      <c r="A13086" t="n">
        <v>97113</v>
      </c>
      <c r="B13086" s="69" t="n">
        <v>96</v>
      </c>
      <c r="C13086" s="7" t="n">
        <v>65534</v>
      </c>
      <c r="D13086" s="7" t="n">
        <v>2</v>
      </c>
      <c r="E13086" s="7" t="n">
        <v>-7.42999982833862</v>
      </c>
      <c r="F13086" s="7" t="n">
        <v>6.05999994277954</v>
      </c>
      <c r="G13086" s="7" t="n">
        <v>-159.229995727539</v>
      </c>
    </row>
    <row r="13087" spans="1:9">
      <c r="A13087" t="s">
        <v>4</v>
      </c>
      <c r="B13087" s="4" t="s">
        <v>5</v>
      </c>
      <c r="C13087" s="4" t="s">
        <v>10</v>
      </c>
      <c r="D13087" s="4" t="s">
        <v>13</v>
      </c>
      <c r="E13087" s="4" t="s">
        <v>24</v>
      </c>
      <c r="F13087" s="4" t="s">
        <v>24</v>
      </c>
      <c r="G13087" s="4" t="s">
        <v>24</v>
      </c>
    </row>
    <row r="13088" spans="1:9">
      <c r="A13088" t="n">
        <v>97129</v>
      </c>
      <c r="B13088" s="69" t="n">
        <v>96</v>
      </c>
      <c r="C13088" s="7" t="n">
        <v>65534</v>
      </c>
      <c r="D13088" s="7" t="n">
        <v>2</v>
      </c>
      <c r="E13088" s="7" t="n">
        <v>8.35000038146973</v>
      </c>
      <c r="F13088" s="7" t="n">
        <v>6.05999994277954</v>
      </c>
      <c r="G13088" s="7" t="n">
        <v>-170.809997558594</v>
      </c>
    </row>
    <row r="13089" spans="1:7">
      <c r="A13089" t="s">
        <v>4</v>
      </c>
      <c r="B13089" s="4" t="s">
        <v>5</v>
      </c>
      <c r="C13089" s="4" t="s">
        <v>10</v>
      </c>
      <c r="D13089" s="4" t="s">
        <v>13</v>
      </c>
      <c r="E13089" s="4" t="s">
        <v>24</v>
      </c>
      <c r="F13089" s="4" t="s">
        <v>24</v>
      </c>
      <c r="G13089" s="4" t="s">
        <v>24</v>
      </c>
    </row>
    <row r="13090" spans="1:7">
      <c r="A13090" t="n">
        <v>97145</v>
      </c>
      <c r="B13090" s="69" t="n">
        <v>96</v>
      </c>
      <c r="C13090" s="7" t="n">
        <v>65534</v>
      </c>
      <c r="D13090" s="7" t="n">
        <v>2</v>
      </c>
      <c r="E13090" s="7" t="n">
        <v>19.4599990844727</v>
      </c>
      <c r="F13090" s="7" t="n">
        <v>6.05999994277954</v>
      </c>
      <c r="G13090" s="7" t="n">
        <v>-177.990005493164</v>
      </c>
    </row>
    <row r="13091" spans="1:7">
      <c r="A13091" t="s">
        <v>4</v>
      </c>
      <c r="B13091" s="4" t="s">
        <v>5</v>
      </c>
      <c r="C13091" s="4" t="s">
        <v>10</v>
      </c>
      <c r="D13091" s="4" t="s">
        <v>13</v>
      </c>
      <c r="E13091" s="4" t="s">
        <v>24</v>
      </c>
      <c r="F13091" s="4" t="s">
        <v>24</v>
      </c>
      <c r="G13091" s="4" t="s">
        <v>24</v>
      </c>
    </row>
    <row r="13092" spans="1:7">
      <c r="A13092" t="n">
        <v>97161</v>
      </c>
      <c r="B13092" s="69" t="n">
        <v>96</v>
      </c>
      <c r="C13092" s="7" t="n">
        <v>65534</v>
      </c>
      <c r="D13092" s="7" t="n">
        <v>2</v>
      </c>
      <c r="E13092" s="7" t="n">
        <v>22.2800006866455</v>
      </c>
      <c r="F13092" s="7" t="n">
        <v>6.05999994277954</v>
      </c>
      <c r="G13092" s="7" t="n">
        <v>-186.600006103516</v>
      </c>
    </row>
    <row r="13093" spans="1:7">
      <c r="A13093" t="s">
        <v>4</v>
      </c>
      <c r="B13093" s="4" t="s">
        <v>5</v>
      </c>
      <c r="C13093" s="4" t="s">
        <v>10</v>
      </c>
      <c r="D13093" s="4" t="s">
        <v>13</v>
      </c>
      <c r="E13093" s="4" t="s">
        <v>24</v>
      </c>
      <c r="F13093" s="4" t="s">
        <v>24</v>
      </c>
      <c r="G13093" s="4" t="s">
        <v>24</v>
      </c>
    </row>
    <row r="13094" spans="1:7">
      <c r="A13094" t="n">
        <v>97177</v>
      </c>
      <c r="B13094" s="69" t="n">
        <v>96</v>
      </c>
      <c r="C13094" s="7" t="n">
        <v>65534</v>
      </c>
      <c r="D13094" s="7" t="n">
        <v>2</v>
      </c>
      <c r="E13094" s="7" t="n">
        <v>18.0400009155273</v>
      </c>
      <c r="F13094" s="7" t="n">
        <v>5.96000003814697</v>
      </c>
      <c r="G13094" s="7" t="n">
        <v>-195.630004882813</v>
      </c>
    </row>
    <row r="13095" spans="1:7">
      <c r="A13095" t="s">
        <v>4</v>
      </c>
      <c r="B13095" s="4" t="s">
        <v>5</v>
      </c>
      <c r="C13095" s="4" t="s">
        <v>10</v>
      </c>
      <c r="D13095" s="4" t="s">
        <v>13</v>
      </c>
      <c r="E13095" s="4" t="s">
        <v>9</v>
      </c>
      <c r="F13095" s="4" t="s">
        <v>13</v>
      </c>
      <c r="G13095" s="4" t="s">
        <v>10</v>
      </c>
    </row>
    <row r="13096" spans="1:7">
      <c r="A13096" t="n">
        <v>97193</v>
      </c>
      <c r="B13096" s="69" t="n">
        <v>96</v>
      </c>
      <c r="C13096" s="7" t="n">
        <v>65534</v>
      </c>
      <c r="D13096" s="7" t="n">
        <v>0</v>
      </c>
      <c r="E13096" s="7" t="n">
        <v>1095761920</v>
      </c>
      <c r="F13096" s="7" t="n">
        <v>0</v>
      </c>
      <c r="G13096" s="7" t="n">
        <v>128</v>
      </c>
    </row>
    <row r="13097" spans="1:7">
      <c r="A13097" t="s">
        <v>4</v>
      </c>
      <c r="B13097" s="4" t="s">
        <v>5</v>
      </c>
      <c r="C13097" s="4" t="s">
        <v>10</v>
      </c>
      <c r="D13097" s="4" t="s">
        <v>13</v>
      </c>
    </row>
    <row r="13098" spans="1:7">
      <c r="A13098" t="n">
        <v>97204</v>
      </c>
      <c r="B13098" s="70" t="n">
        <v>56</v>
      </c>
      <c r="C13098" s="7" t="n">
        <v>65534</v>
      </c>
      <c r="D13098" s="7" t="n">
        <v>0</v>
      </c>
    </row>
    <row r="13099" spans="1:7">
      <c r="A13099" t="s">
        <v>4</v>
      </c>
      <c r="B13099" s="4" t="s">
        <v>5</v>
      </c>
      <c r="C13099" s="4" t="s">
        <v>10</v>
      </c>
      <c r="D13099" s="4" t="s">
        <v>13</v>
      </c>
    </row>
    <row r="13100" spans="1:7">
      <c r="A13100" t="n">
        <v>97208</v>
      </c>
      <c r="B13100" s="69" t="n">
        <v>96</v>
      </c>
      <c r="C13100" s="7" t="n">
        <v>65534</v>
      </c>
      <c r="D13100" s="7" t="n">
        <v>1</v>
      </c>
    </row>
    <row r="13101" spans="1:7">
      <c r="A13101" t="s">
        <v>4</v>
      </c>
      <c r="B13101" s="4" t="s">
        <v>5</v>
      </c>
      <c r="C13101" s="4" t="s">
        <v>10</v>
      </c>
      <c r="D13101" s="4" t="s">
        <v>13</v>
      </c>
      <c r="E13101" s="4" t="s">
        <v>24</v>
      </c>
      <c r="F13101" s="4" t="s">
        <v>24</v>
      </c>
      <c r="G13101" s="4" t="s">
        <v>24</v>
      </c>
    </row>
    <row r="13102" spans="1:7">
      <c r="A13102" t="n">
        <v>97212</v>
      </c>
      <c r="B13102" s="69" t="n">
        <v>96</v>
      </c>
      <c r="C13102" s="7" t="n">
        <v>65534</v>
      </c>
      <c r="D13102" s="7" t="n">
        <v>2</v>
      </c>
      <c r="E13102" s="7" t="n">
        <v>-2.25999999046326</v>
      </c>
      <c r="F13102" s="7" t="n">
        <v>5.88000011444092</v>
      </c>
      <c r="G13102" s="7" t="n">
        <v>-212.029998779297</v>
      </c>
    </row>
    <row r="13103" spans="1:7">
      <c r="A13103" t="s">
        <v>4</v>
      </c>
      <c r="B13103" s="4" t="s">
        <v>5</v>
      </c>
      <c r="C13103" s="4" t="s">
        <v>10</v>
      </c>
      <c r="D13103" s="4" t="s">
        <v>13</v>
      </c>
      <c r="E13103" s="4" t="s">
        <v>24</v>
      </c>
      <c r="F13103" s="4" t="s">
        <v>24</v>
      </c>
      <c r="G13103" s="4" t="s">
        <v>24</v>
      </c>
    </row>
    <row r="13104" spans="1:7">
      <c r="A13104" t="n">
        <v>97228</v>
      </c>
      <c r="B13104" s="69" t="n">
        <v>96</v>
      </c>
      <c r="C13104" s="7" t="n">
        <v>65534</v>
      </c>
      <c r="D13104" s="7" t="n">
        <v>2</v>
      </c>
      <c r="E13104" s="7" t="n">
        <v>-15.1599998474121</v>
      </c>
      <c r="F13104" s="7" t="n">
        <v>5.88000011444092</v>
      </c>
      <c r="G13104" s="7" t="n">
        <v>-221.619995117188</v>
      </c>
    </row>
    <row r="13105" spans="1:7">
      <c r="A13105" t="s">
        <v>4</v>
      </c>
      <c r="B13105" s="4" t="s">
        <v>5</v>
      </c>
      <c r="C13105" s="4" t="s">
        <v>10</v>
      </c>
      <c r="D13105" s="4" t="s">
        <v>13</v>
      </c>
      <c r="E13105" s="4" t="s">
        <v>24</v>
      </c>
      <c r="F13105" s="4" t="s">
        <v>24</v>
      </c>
      <c r="G13105" s="4" t="s">
        <v>24</v>
      </c>
    </row>
    <row r="13106" spans="1:7">
      <c r="A13106" t="n">
        <v>97244</v>
      </c>
      <c r="B13106" s="69" t="n">
        <v>96</v>
      </c>
      <c r="C13106" s="7" t="n">
        <v>65534</v>
      </c>
      <c r="D13106" s="7" t="n">
        <v>2</v>
      </c>
      <c r="E13106" s="7" t="n">
        <v>-22.4400005340576</v>
      </c>
      <c r="F13106" s="7" t="n">
        <v>5.88000011444092</v>
      </c>
      <c r="G13106" s="7" t="n">
        <v>-220.070007324219</v>
      </c>
    </row>
    <row r="13107" spans="1:7">
      <c r="A13107" t="s">
        <v>4</v>
      </c>
      <c r="B13107" s="4" t="s">
        <v>5</v>
      </c>
      <c r="C13107" s="4" t="s">
        <v>10</v>
      </c>
      <c r="D13107" s="4" t="s">
        <v>13</v>
      </c>
      <c r="E13107" s="4" t="s">
        <v>24</v>
      </c>
      <c r="F13107" s="4" t="s">
        <v>24</v>
      </c>
      <c r="G13107" s="4" t="s">
        <v>24</v>
      </c>
    </row>
    <row r="13108" spans="1:7">
      <c r="A13108" t="n">
        <v>97260</v>
      </c>
      <c r="B13108" s="69" t="n">
        <v>96</v>
      </c>
      <c r="C13108" s="7" t="n">
        <v>65534</v>
      </c>
      <c r="D13108" s="7" t="n">
        <v>2</v>
      </c>
      <c r="E13108" s="7" t="n">
        <v>-33.9000015258789</v>
      </c>
      <c r="F13108" s="7" t="n">
        <v>5.88000011444092</v>
      </c>
      <c r="G13108" s="7" t="n">
        <v>-212.600006103516</v>
      </c>
    </row>
    <row r="13109" spans="1:7">
      <c r="A13109" t="s">
        <v>4</v>
      </c>
      <c r="B13109" s="4" t="s">
        <v>5</v>
      </c>
      <c r="C13109" s="4" t="s">
        <v>10</v>
      </c>
      <c r="D13109" s="4" t="s">
        <v>13</v>
      </c>
      <c r="E13109" s="4" t="s">
        <v>24</v>
      </c>
      <c r="F13109" s="4" t="s">
        <v>24</v>
      </c>
      <c r="G13109" s="4" t="s">
        <v>24</v>
      </c>
    </row>
    <row r="13110" spans="1:7">
      <c r="A13110" t="n">
        <v>97276</v>
      </c>
      <c r="B13110" s="69" t="n">
        <v>96</v>
      </c>
      <c r="C13110" s="7" t="n">
        <v>65534</v>
      </c>
      <c r="D13110" s="7" t="n">
        <v>2</v>
      </c>
      <c r="E13110" s="7" t="n">
        <v>-40.7700004577637</v>
      </c>
      <c r="F13110" s="7" t="n">
        <v>5.88000011444092</v>
      </c>
      <c r="G13110" s="7" t="n">
        <v>-212.009994506836</v>
      </c>
    </row>
    <row r="13111" spans="1:7">
      <c r="A13111" t="s">
        <v>4</v>
      </c>
      <c r="B13111" s="4" t="s">
        <v>5</v>
      </c>
      <c r="C13111" s="4" t="s">
        <v>10</v>
      </c>
      <c r="D13111" s="4" t="s">
        <v>13</v>
      </c>
      <c r="E13111" s="4" t="s">
        <v>9</v>
      </c>
      <c r="F13111" s="4" t="s">
        <v>13</v>
      </c>
      <c r="G13111" s="4" t="s">
        <v>10</v>
      </c>
    </row>
    <row r="13112" spans="1:7">
      <c r="A13112" t="n">
        <v>97292</v>
      </c>
      <c r="B13112" s="69" t="n">
        <v>96</v>
      </c>
      <c r="C13112" s="7" t="n">
        <v>65534</v>
      </c>
      <c r="D13112" s="7" t="n">
        <v>0</v>
      </c>
      <c r="E13112" s="7" t="n">
        <v>1094189056</v>
      </c>
      <c r="F13112" s="7" t="n">
        <v>0</v>
      </c>
      <c r="G13112" s="7" t="n">
        <v>128</v>
      </c>
    </row>
    <row r="13113" spans="1:7">
      <c r="A13113" t="s">
        <v>4</v>
      </c>
      <c r="B13113" s="4" t="s">
        <v>5</v>
      </c>
      <c r="C13113" s="4" t="s">
        <v>10</v>
      </c>
      <c r="D13113" s="4" t="s">
        <v>13</v>
      </c>
    </row>
    <row r="13114" spans="1:7">
      <c r="A13114" t="n">
        <v>97303</v>
      </c>
      <c r="B13114" s="70" t="n">
        <v>56</v>
      </c>
      <c r="C13114" s="7" t="n">
        <v>65534</v>
      </c>
      <c r="D13114" s="7" t="n">
        <v>0</v>
      </c>
    </row>
    <row r="13115" spans="1:7">
      <c r="A13115" t="s">
        <v>4</v>
      </c>
      <c r="B13115" s="4" t="s">
        <v>5</v>
      </c>
      <c r="C13115" s="4" t="s">
        <v>10</v>
      </c>
      <c r="D13115" s="4" t="s">
        <v>13</v>
      </c>
    </row>
    <row r="13116" spans="1:7">
      <c r="A13116" t="n">
        <v>97307</v>
      </c>
      <c r="B13116" s="69" t="n">
        <v>96</v>
      </c>
      <c r="C13116" s="7" t="n">
        <v>65534</v>
      </c>
      <c r="D13116" s="7" t="n">
        <v>1</v>
      </c>
    </row>
    <row r="13117" spans="1:7">
      <c r="A13117" t="s">
        <v>4</v>
      </c>
      <c r="B13117" s="4" t="s">
        <v>5</v>
      </c>
      <c r="C13117" s="4" t="s">
        <v>10</v>
      </c>
      <c r="D13117" s="4" t="s">
        <v>13</v>
      </c>
      <c r="E13117" s="4" t="s">
        <v>24</v>
      </c>
      <c r="F13117" s="4" t="s">
        <v>24</v>
      </c>
      <c r="G13117" s="4" t="s">
        <v>24</v>
      </c>
    </row>
    <row r="13118" spans="1:7">
      <c r="A13118" t="n">
        <v>97311</v>
      </c>
      <c r="B13118" s="69" t="n">
        <v>96</v>
      </c>
      <c r="C13118" s="7" t="n">
        <v>65534</v>
      </c>
      <c r="D13118" s="7" t="n">
        <v>2</v>
      </c>
      <c r="E13118" s="7" t="n">
        <v>-49.2999992370605</v>
      </c>
      <c r="F13118" s="7" t="n">
        <v>5.88000011444092</v>
      </c>
      <c r="G13118" s="7" t="n">
        <v>-214.089996337891</v>
      </c>
    </row>
    <row r="13119" spans="1:7">
      <c r="A13119" t="s">
        <v>4</v>
      </c>
      <c r="B13119" s="4" t="s">
        <v>5</v>
      </c>
      <c r="C13119" s="4" t="s">
        <v>10</v>
      </c>
      <c r="D13119" s="4" t="s">
        <v>13</v>
      </c>
      <c r="E13119" s="4" t="s">
        <v>24</v>
      </c>
      <c r="F13119" s="4" t="s">
        <v>24</v>
      </c>
      <c r="G13119" s="4" t="s">
        <v>24</v>
      </c>
    </row>
    <row r="13120" spans="1:7">
      <c r="A13120" t="n">
        <v>97327</v>
      </c>
      <c r="B13120" s="69" t="n">
        <v>96</v>
      </c>
      <c r="C13120" s="7" t="n">
        <v>65534</v>
      </c>
      <c r="D13120" s="7" t="n">
        <v>2</v>
      </c>
      <c r="E13120" s="7" t="n">
        <v>-58.6800003051758</v>
      </c>
      <c r="F13120" s="7" t="n">
        <v>5.88000011444092</v>
      </c>
      <c r="G13120" s="7" t="n">
        <v>-207.639999389648</v>
      </c>
    </row>
    <row r="13121" spans="1:7">
      <c r="A13121" t="s">
        <v>4</v>
      </c>
      <c r="B13121" s="4" t="s">
        <v>5</v>
      </c>
      <c r="C13121" s="4" t="s">
        <v>10</v>
      </c>
      <c r="D13121" s="4" t="s">
        <v>13</v>
      </c>
      <c r="E13121" s="4" t="s">
        <v>24</v>
      </c>
      <c r="F13121" s="4" t="s">
        <v>24</v>
      </c>
      <c r="G13121" s="4" t="s">
        <v>24</v>
      </c>
    </row>
    <row r="13122" spans="1:7">
      <c r="A13122" t="n">
        <v>97343</v>
      </c>
      <c r="B13122" s="69" t="n">
        <v>96</v>
      </c>
      <c r="C13122" s="7" t="n">
        <v>65534</v>
      </c>
      <c r="D13122" s="7" t="n">
        <v>2</v>
      </c>
      <c r="E13122" s="7" t="n">
        <v>-60.060001373291</v>
      </c>
      <c r="F13122" s="7" t="n">
        <v>5.98999977111816</v>
      </c>
      <c r="G13122" s="7" t="n">
        <v>-200.940002441406</v>
      </c>
    </row>
    <row r="13123" spans="1:7">
      <c r="A13123" t="s">
        <v>4</v>
      </c>
      <c r="B13123" s="4" t="s">
        <v>5</v>
      </c>
      <c r="C13123" s="4" t="s">
        <v>10</v>
      </c>
      <c r="D13123" s="4" t="s">
        <v>13</v>
      </c>
      <c r="E13123" s="4" t="s">
        <v>24</v>
      </c>
      <c r="F13123" s="4" t="s">
        <v>24</v>
      </c>
      <c r="G13123" s="4" t="s">
        <v>24</v>
      </c>
    </row>
    <row r="13124" spans="1:7">
      <c r="A13124" t="n">
        <v>97359</v>
      </c>
      <c r="B13124" s="69" t="n">
        <v>96</v>
      </c>
      <c r="C13124" s="7" t="n">
        <v>65534</v>
      </c>
      <c r="D13124" s="7" t="n">
        <v>2</v>
      </c>
      <c r="E13124" s="7" t="n">
        <v>-61.1199989318848</v>
      </c>
      <c r="F13124" s="7" t="n">
        <v>7.44000005722046</v>
      </c>
      <c r="G13124" s="7" t="n">
        <v>-194.75</v>
      </c>
    </row>
    <row r="13125" spans="1:7">
      <c r="A13125" t="s">
        <v>4</v>
      </c>
      <c r="B13125" s="4" t="s">
        <v>5</v>
      </c>
      <c r="C13125" s="4" t="s">
        <v>10</v>
      </c>
      <c r="D13125" s="4" t="s">
        <v>13</v>
      </c>
      <c r="E13125" s="4" t="s">
        <v>24</v>
      </c>
      <c r="F13125" s="4" t="s">
        <v>24</v>
      </c>
      <c r="G13125" s="4" t="s">
        <v>24</v>
      </c>
    </row>
    <row r="13126" spans="1:7">
      <c r="A13126" t="n">
        <v>97375</v>
      </c>
      <c r="B13126" s="69" t="n">
        <v>96</v>
      </c>
      <c r="C13126" s="7" t="n">
        <v>65534</v>
      </c>
      <c r="D13126" s="7" t="n">
        <v>2</v>
      </c>
      <c r="E13126" s="7" t="n">
        <v>-61.0200004577637</v>
      </c>
      <c r="F13126" s="7" t="n">
        <v>10.3500003814697</v>
      </c>
      <c r="G13126" s="7" t="n">
        <v>-185.940002441406</v>
      </c>
    </row>
    <row r="13127" spans="1:7">
      <c r="A13127" t="s">
        <v>4</v>
      </c>
      <c r="B13127" s="4" t="s">
        <v>5</v>
      </c>
      <c r="C13127" s="4" t="s">
        <v>10</v>
      </c>
      <c r="D13127" s="4" t="s">
        <v>13</v>
      </c>
      <c r="E13127" s="4" t="s">
        <v>24</v>
      </c>
      <c r="F13127" s="4" t="s">
        <v>24</v>
      </c>
      <c r="G13127" s="4" t="s">
        <v>24</v>
      </c>
    </row>
    <row r="13128" spans="1:7">
      <c r="A13128" t="n">
        <v>97391</v>
      </c>
      <c r="B13128" s="69" t="n">
        <v>96</v>
      </c>
      <c r="C13128" s="7" t="n">
        <v>65534</v>
      </c>
      <c r="D13128" s="7" t="n">
        <v>2</v>
      </c>
      <c r="E13128" s="7" t="n">
        <v>-51.8199996948242</v>
      </c>
      <c r="F13128" s="7" t="n">
        <v>13.0299997329712</v>
      </c>
      <c r="G13128" s="7" t="n">
        <v>-177.630004882813</v>
      </c>
    </row>
    <row r="13129" spans="1:7">
      <c r="A13129" t="s">
        <v>4</v>
      </c>
      <c r="B13129" s="4" t="s">
        <v>5</v>
      </c>
      <c r="C13129" s="4" t="s">
        <v>10</v>
      </c>
      <c r="D13129" s="4" t="s">
        <v>13</v>
      </c>
      <c r="E13129" s="4" t="s">
        <v>24</v>
      </c>
      <c r="F13129" s="4" t="s">
        <v>24</v>
      </c>
      <c r="G13129" s="4" t="s">
        <v>24</v>
      </c>
    </row>
    <row r="13130" spans="1:7">
      <c r="A13130" t="n">
        <v>97407</v>
      </c>
      <c r="B13130" s="69" t="n">
        <v>96</v>
      </c>
      <c r="C13130" s="7" t="n">
        <v>65534</v>
      </c>
      <c r="D13130" s="7" t="n">
        <v>2</v>
      </c>
      <c r="E13130" s="7" t="n">
        <v>-27.5</v>
      </c>
      <c r="F13130" s="7" t="n">
        <v>13.210000038147</v>
      </c>
      <c r="G13130" s="7" t="n">
        <v>-176.270004272461</v>
      </c>
    </row>
    <row r="13131" spans="1:7">
      <c r="A13131" t="s">
        <v>4</v>
      </c>
      <c r="B13131" s="4" t="s">
        <v>5</v>
      </c>
      <c r="C13131" s="4" t="s">
        <v>10</v>
      </c>
      <c r="D13131" s="4" t="s">
        <v>13</v>
      </c>
      <c r="E13131" s="4" t="s">
        <v>9</v>
      </c>
      <c r="F13131" s="4" t="s">
        <v>13</v>
      </c>
      <c r="G13131" s="4" t="s">
        <v>10</v>
      </c>
    </row>
    <row r="13132" spans="1:7">
      <c r="A13132" t="n">
        <v>97423</v>
      </c>
      <c r="B13132" s="69" t="n">
        <v>96</v>
      </c>
      <c r="C13132" s="7" t="n">
        <v>65534</v>
      </c>
      <c r="D13132" s="7" t="n">
        <v>0</v>
      </c>
      <c r="E13132" s="7" t="n">
        <v>1092616192</v>
      </c>
      <c r="F13132" s="7" t="n">
        <v>0</v>
      </c>
      <c r="G13132" s="7" t="n">
        <v>128</v>
      </c>
    </row>
    <row r="13133" spans="1:7">
      <c r="A13133" t="s">
        <v>4</v>
      </c>
      <c r="B13133" s="4" t="s">
        <v>5</v>
      </c>
      <c r="C13133" s="4" t="s">
        <v>10</v>
      </c>
      <c r="D13133" s="4" t="s">
        <v>13</v>
      </c>
    </row>
    <row r="13134" spans="1:7">
      <c r="A13134" t="n">
        <v>97434</v>
      </c>
      <c r="B13134" s="70" t="n">
        <v>56</v>
      </c>
      <c r="C13134" s="7" t="n">
        <v>65534</v>
      </c>
      <c r="D13134" s="7" t="n">
        <v>0</v>
      </c>
    </row>
    <row r="13135" spans="1:7">
      <c r="A13135" t="s">
        <v>4</v>
      </c>
      <c r="B13135" s="4" t="s">
        <v>5</v>
      </c>
      <c r="C13135" s="4" t="s">
        <v>10</v>
      </c>
      <c r="D13135" s="4" t="s">
        <v>13</v>
      </c>
      <c r="E13135" s="4" t="s">
        <v>13</v>
      </c>
      <c r="F13135" s="4" t="s">
        <v>6</v>
      </c>
    </row>
    <row r="13136" spans="1:7">
      <c r="A13136" t="n">
        <v>97438</v>
      </c>
      <c r="B13136" s="27" t="n">
        <v>47</v>
      </c>
      <c r="C13136" s="7" t="n">
        <v>65534</v>
      </c>
      <c r="D13136" s="7" t="n">
        <v>0</v>
      </c>
      <c r="E13136" s="7" t="n">
        <v>0</v>
      </c>
      <c r="F13136" s="7" t="s">
        <v>172</v>
      </c>
    </row>
    <row r="13137" spans="1:7">
      <c r="A13137" t="s">
        <v>4</v>
      </c>
      <c r="B13137" s="4" t="s">
        <v>5</v>
      </c>
      <c r="C13137" s="4" t="s">
        <v>10</v>
      </c>
      <c r="D13137" s="4" t="s">
        <v>13</v>
      </c>
      <c r="E13137" s="4" t="s">
        <v>6</v>
      </c>
      <c r="F13137" s="4" t="s">
        <v>24</v>
      </c>
      <c r="G13137" s="4" t="s">
        <v>24</v>
      </c>
      <c r="H13137" s="4" t="s">
        <v>24</v>
      </c>
    </row>
    <row r="13138" spans="1:7">
      <c r="A13138" t="n">
        <v>97451</v>
      </c>
      <c r="B13138" s="55" t="n">
        <v>48</v>
      </c>
      <c r="C13138" s="7" t="n">
        <v>6</v>
      </c>
      <c r="D13138" s="7" t="n">
        <v>0</v>
      </c>
      <c r="E13138" s="7" t="s">
        <v>164</v>
      </c>
      <c r="F13138" s="7" t="n">
        <v>-1</v>
      </c>
      <c r="G13138" s="7" t="n">
        <v>1</v>
      </c>
      <c r="H13138" s="7" t="n">
        <v>0</v>
      </c>
    </row>
    <row r="13139" spans="1:7">
      <c r="A13139" t="s">
        <v>4</v>
      </c>
      <c r="B13139" s="4" t="s">
        <v>5</v>
      </c>
    </row>
    <row r="13140" spans="1:7">
      <c r="A13140" t="n">
        <v>97486</v>
      </c>
      <c r="B13140" s="5" t="n">
        <v>1</v>
      </c>
    </row>
    <row r="13141" spans="1:7" s="3" customFormat="1" customHeight="0">
      <c r="A13141" s="3" t="s">
        <v>2</v>
      </c>
      <c r="B13141" s="3" t="s">
        <v>761</v>
      </c>
    </row>
    <row r="13142" spans="1:7">
      <c r="A13142" t="s">
        <v>4</v>
      </c>
      <c r="B13142" s="4" t="s">
        <v>5</v>
      </c>
      <c r="C13142" s="4" t="s">
        <v>13</v>
      </c>
      <c r="D13142" s="4" t="s">
        <v>9</v>
      </c>
      <c r="E13142" s="4" t="s">
        <v>9</v>
      </c>
      <c r="F13142" s="4" t="s">
        <v>9</v>
      </c>
      <c r="G13142" s="4" t="s">
        <v>9</v>
      </c>
      <c r="H13142" s="4" t="s">
        <v>9</v>
      </c>
      <c r="I13142" s="4" t="s">
        <v>9</v>
      </c>
      <c r="J13142" s="4" t="s">
        <v>9</v>
      </c>
      <c r="K13142" s="4" t="s">
        <v>9</v>
      </c>
    </row>
    <row r="13143" spans="1:7">
      <c r="A13143" t="n">
        <v>97488</v>
      </c>
      <c r="B13143" s="21" t="n">
        <v>74</v>
      </c>
      <c r="C13143" s="7" t="n">
        <v>6</v>
      </c>
      <c r="D13143" s="7" t="n">
        <v>99</v>
      </c>
      <c r="E13143" s="7" t="n">
        <v>0</v>
      </c>
      <c r="F13143" s="7" t="n">
        <v>0</v>
      </c>
      <c r="G13143" s="7" t="n">
        <v>0</v>
      </c>
      <c r="H13143" s="7" t="n">
        <v>0</v>
      </c>
      <c r="I13143" s="7" t="n">
        <v>0</v>
      </c>
      <c r="J13143" s="7" t="n">
        <v>0</v>
      </c>
      <c r="K13143" s="7" t="n">
        <v>0</v>
      </c>
    </row>
    <row r="13144" spans="1:7">
      <c r="A13144" t="s">
        <v>4</v>
      </c>
      <c r="B13144" s="4" t="s">
        <v>5</v>
      </c>
      <c r="C13144" s="4" t="s">
        <v>10</v>
      </c>
    </row>
    <row r="13145" spans="1:7">
      <c r="A13145" t="n">
        <v>97522</v>
      </c>
      <c r="B13145" s="17" t="n">
        <v>13</v>
      </c>
      <c r="C13145" s="7" t="n">
        <v>6754</v>
      </c>
    </row>
    <row r="13146" spans="1:7">
      <c r="A13146" t="s">
        <v>4</v>
      </c>
      <c r="B13146" s="4" t="s">
        <v>5</v>
      </c>
      <c r="C13146" s="4" t="s">
        <v>10</v>
      </c>
      <c r="D13146" s="4" t="s">
        <v>13</v>
      </c>
    </row>
    <row r="13147" spans="1:7">
      <c r="A13147" t="n">
        <v>97525</v>
      </c>
      <c r="B13147" s="70" t="n">
        <v>56</v>
      </c>
      <c r="C13147" s="7" t="n">
        <v>0</v>
      </c>
      <c r="D13147" s="7" t="n">
        <v>1</v>
      </c>
    </row>
    <row r="13148" spans="1:7">
      <c r="A13148" t="s">
        <v>4</v>
      </c>
      <c r="B13148" s="4" t="s">
        <v>5</v>
      </c>
      <c r="C13148" s="4" t="s">
        <v>10</v>
      </c>
      <c r="D13148" s="4" t="s">
        <v>13</v>
      </c>
    </row>
    <row r="13149" spans="1:7">
      <c r="A13149" t="n">
        <v>97529</v>
      </c>
      <c r="B13149" s="70" t="n">
        <v>56</v>
      </c>
      <c r="C13149" s="7" t="n">
        <v>6513</v>
      </c>
      <c r="D13149" s="7" t="n">
        <v>1</v>
      </c>
    </row>
    <row r="13150" spans="1:7">
      <c r="A13150" t="s">
        <v>4</v>
      </c>
      <c r="B13150" s="4" t="s">
        <v>5</v>
      </c>
      <c r="C13150" s="4" t="s">
        <v>10</v>
      </c>
      <c r="D13150" s="4" t="s">
        <v>13</v>
      </c>
    </row>
    <row r="13151" spans="1:7">
      <c r="A13151" t="n">
        <v>97533</v>
      </c>
      <c r="B13151" s="95" t="n">
        <v>21</v>
      </c>
      <c r="C13151" s="7" t="n">
        <v>6513</v>
      </c>
      <c r="D13151" s="7" t="n">
        <v>2</v>
      </c>
    </row>
    <row r="13152" spans="1:7">
      <c r="A13152" t="s">
        <v>4</v>
      </c>
      <c r="B13152" s="4" t="s">
        <v>5</v>
      </c>
      <c r="C13152" s="4" t="s">
        <v>10</v>
      </c>
      <c r="D13152" s="4" t="s">
        <v>13</v>
      </c>
    </row>
    <row r="13153" spans="1:11">
      <c r="A13153" t="n">
        <v>97537</v>
      </c>
      <c r="B13153" s="25" t="n">
        <v>106</v>
      </c>
      <c r="C13153" s="7" t="n">
        <v>9999</v>
      </c>
      <c r="D13153" s="7" t="n">
        <v>1</v>
      </c>
    </row>
    <row r="13154" spans="1:11">
      <c r="A13154" t="s">
        <v>4</v>
      </c>
      <c r="B13154" s="4" t="s">
        <v>5</v>
      </c>
      <c r="C13154" s="4" t="s">
        <v>13</v>
      </c>
      <c r="D13154" s="4" t="s">
        <v>13</v>
      </c>
      <c r="E13154" s="4" t="s">
        <v>13</v>
      </c>
      <c r="F13154" s="4" t="s">
        <v>9</v>
      </c>
      <c r="G13154" s="4" t="s">
        <v>13</v>
      </c>
      <c r="H13154" s="4" t="s">
        <v>13</v>
      </c>
      <c r="I13154" s="4" t="s">
        <v>23</v>
      </c>
    </row>
    <row r="13155" spans="1:11">
      <c r="A13155" t="n">
        <v>97541</v>
      </c>
      <c r="B13155" s="11" t="n">
        <v>5</v>
      </c>
      <c r="C13155" s="7" t="n">
        <v>35</v>
      </c>
      <c r="D13155" s="7" t="n">
        <v>2</v>
      </c>
      <c r="E13155" s="7" t="n">
        <v>0</v>
      </c>
      <c r="F13155" s="7" t="n">
        <v>1</v>
      </c>
      <c r="G13155" s="7" t="n">
        <v>3</v>
      </c>
      <c r="H13155" s="7" t="n">
        <v>1</v>
      </c>
      <c r="I13155" s="12" t="n">
        <f t="normal" ca="1">A13205</f>
        <v>0</v>
      </c>
    </row>
    <row r="13156" spans="1:11">
      <c r="A13156" t="s">
        <v>4</v>
      </c>
      <c r="B13156" s="4" t="s">
        <v>5</v>
      </c>
      <c r="C13156" s="4" t="s">
        <v>13</v>
      </c>
      <c r="D13156" s="4" t="s">
        <v>10</v>
      </c>
      <c r="E13156" s="4" t="s">
        <v>10</v>
      </c>
      <c r="F13156" s="4" t="s">
        <v>10</v>
      </c>
      <c r="G13156" s="4" t="s">
        <v>10</v>
      </c>
      <c r="H13156" s="4" t="s">
        <v>13</v>
      </c>
    </row>
    <row r="13157" spans="1:11">
      <c r="A13157" t="n">
        <v>97555</v>
      </c>
      <c r="B13157" s="56" t="n">
        <v>25</v>
      </c>
      <c r="C13157" s="7" t="n">
        <v>5</v>
      </c>
      <c r="D13157" s="7" t="n">
        <v>65535</v>
      </c>
      <c r="E13157" s="7" t="n">
        <v>160</v>
      </c>
      <c r="F13157" s="7" t="n">
        <v>65535</v>
      </c>
      <c r="G13157" s="7" t="n">
        <v>65535</v>
      </c>
      <c r="H13157" s="7" t="n">
        <v>0</v>
      </c>
    </row>
    <row r="13158" spans="1:11">
      <c r="A13158" t="s">
        <v>4</v>
      </c>
      <c r="B13158" s="4" t="s">
        <v>5</v>
      </c>
      <c r="C13158" s="4" t="s">
        <v>10</v>
      </c>
      <c r="D13158" s="4" t="s">
        <v>13</v>
      </c>
      <c r="E13158" s="4" t="s">
        <v>81</v>
      </c>
      <c r="F13158" s="4" t="s">
        <v>13</v>
      </c>
      <c r="G13158" s="4" t="s">
        <v>13</v>
      </c>
      <c r="H13158" s="4" t="s">
        <v>13</v>
      </c>
      <c r="I13158" s="4" t="s">
        <v>13</v>
      </c>
    </row>
    <row r="13159" spans="1:11">
      <c r="A13159" t="n">
        <v>97566</v>
      </c>
      <c r="B13159" s="57" t="n">
        <v>24</v>
      </c>
      <c r="C13159" s="7" t="n">
        <v>65533</v>
      </c>
      <c r="D13159" s="7" t="n">
        <v>7</v>
      </c>
      <c r="E13159" s="7" t="s">
        <v>762</v>
      </c>
      <c r="F13159" s="7" t="n">
        <v>6</v>
      </c>
      <c r="G13159" s="7" t="n">
        <v>8</v>
      </c>
      <c r="H13159" s="7" t="n">
        <v>2</v>
      </c>
      <c r="I13159" s="7" t="n">
        <v>0</v>
      </c>
    </row>
    <row r="13160" spans="1:11">
      <c r="A13160" t="s">
        <v>4</v>
      </c>
      <c r="B13160" s="4" t="s">
        <v>5</v>
      </c>
      <c r="C13160" s="4" t="s">
        <v>13</v>
      </c>
      <c r="D13160" s="4" t="s">
        <v>13</v>
      </c>
      <c r="E13160" s="4" t="s">
        <v>9</v>
      </c>
      <c r="F13160" s="4" t="s">
        <v>13</v>
      </c>
      <c r="G13160" s="4" t="s">
        <v>13</v>
      </c>
    </row>
    <row r="13161" spans="1:11">
      <c r="A13161" t="n">
        <v>97594</v>
      </c>
      <c r="B13161" s="99" t="n">
        <v>18</v>
      </c>
      <c r="C13161" s="7" t="n">
        <v>0</v>
      </c>
      <c r="D13161" s="7" t="n">
        <v>0</v>
      </c>
      <c r="E13161" s="7" t="n">
        <v>0</v>
      </c>
      <c r="F13161" s="7" t="n">
        <v>19</v>
      </c>
      <c r="G13161" s="7" t="n">
        <v>1</v>
      </c>
    </row>
    <row r="13162" spans="1:11">
      <c r="A13162" t="s">
        <v>4</v>
      </c>
      <c r="B13162" s="4" t="s">
        <v>5</v>
      </c>
      <c r="C13162" s="4" t="s">
        <v>13</v>
      </c>
      <c r="D13162" s="4" t="s">
        <v>13</v>
      </c>
      <c r="E13162" s="4" t="s">
        <v>10</v>
      </c>
      <c r="F13162" s="4" t="s">
        <v>24</v>
      </c>
    </row>
    <row r="13163" spans="1:11">
      <c r="A13163" t="n">
        <v>97603</v>
      </c>
      <c r="B13163" s="100" t="n">
        <v>107</v>
      </c>
      <c r="C13163" s="7" t="n">
        <v>0</v>
      </c>
      <c r="D13163" s="7" t="n">
        <v>0</v>
      </c>
      <c r="E13163" s="7" t="n">
        <v>0</v>
      </c>
      <c r="F13163" s="7" t="n">
        <v>32</v>
      </c>
    </row>
    <row r="13164" spans="1:11">
      <c r="A13164" t="s">
        <v>4</v>
      </c>
      <c r="B13164" s="4" t="s">
        <v>5</v>
      </c>
      <c r="C13164" s="4" t="s">
        <v>13</v>
      </c>
      <c r="D13164" s="4" t="s">
        <v>13</v>
      </c>
      <c r="E13164" s="4" t="s">
        <v>6</v>
      </c>
      <c r="F13164" s="4" t="s">
        <v>10</v>
      </c>
    </row>
    <row r="13165" spans="1:11">
      <c r="A13165" t="n">
        <v>97612</v>
      </c>
      <c r="B13165" s="100" t="n">
        <v>107</v>
      </c>
      <c r="C13165" s="7" t="n">
        <v>1</v>
      </c>
      <c r="D13165" s="7" t="n">
        <v>0</v>
      </c>
      <c r="E13165" s="7" t="s">
        <v>763</v>
      </c>
      <c r="F13165" s="7" t="n">
        <v>1</v>
      </c>
    </row>
    <row r="13166" spans="1:11">
      <c r="A13166" t="s">
        <v>4</v>
      </c>
      <c r="B13166" s="4" t="s">
        <v>5</v>
      </c>
      <c r="C13166" s="4" t="s">
        <v>13</v>
      </c>
      <c r="D13166" s="4" t="s">
        <v>13</v>
      </c>
      <c r="E13166" s="4" t="s">
        <v>6</v>
      </c>
      <c r="F13166" s="4" t="s">
        <v>10</v>
      </c>
    </row>
    <row r="13167" spans="1:11">
      <c r="A13167" t="n">
        <v>97637</v>
      </c>
      <c r="B13167" s="100" t="n">
        <v>107</v>
      </c>
      <c r="C13167" s="7" t="n">
        <v>1</v>
      </c>
      <c r="D13167" s="7" t="n">
        <v>0</v>
      </c>
      <c r="E13167" s="7" t="s">
        <v>764</v>
      </c>
      <c r="F13167" s="7" t="n">
        <v>2</v>
      </c>
    </row>
    <row r="13168" spans="1:11">
      <c r="A13168" t="s">
        <v>4</v>
      </c>
      <c r="B13168" s="4" t="s">
        <v>5</v>
      </c>
      <c r="C13168" s="4" t="s">
        <v>13</v>
      </c>
      <c r="D13168" s="4" t="s">
        <v>13</v>
      </c>
      <c r="E13168" s="4" t="s">
        <v>13</v>
      </c>
      <c r="F13168" s="4" t="s">
        <v>10</v>
      </c>
      <c r="G13168" s="4" t="s">
        <v>10</v>
      </c>
      <c r="H13168" s="4" t="s">
        <v>13</v>
      </c>
    </row>
    <row r="13169" spans="1:9">
      <c r="A13169" t="n">
        <v>97656</v>
      </c>
      <c r="B13169" s="100" t="n">
        <v>107</v>
      </c>
      <c r="C13169" s="7" t="n">
        <v>2</v>
      </c>
      <c r="D13169" s="7" t="n">
        <v>0</v>
      </c>
      <c r="E13169" s="7" t="n">
        <v>0</v>
      </c>
      <c r="F13169" s="7" t="n">
        <v>65535</v>
      </c>
      <c r="G13169" s="7" t="n">
        <v>65535</v>
      </c>
      <c r="H13169" s="7" t="n">
        <v>0</v>
      </c>
    </row>
    <row r="13170" spans="1:9">
      <c r="A13170" t="s">
        <v>4</v>
      </c>
      <c r="B13170" s="4" t="s">
        <v>5</v>
      </c>
      <c r="C13170" s="4" t="s">
        <v>13</v>
      </c>
      <c r="D13170" s="4" t="s">
        <v>13</v>
      </c>
      <c r="E13170" s="4" t="s">
        <v>13</v>
      </c>
    </row>
    <row r="13171" spans="1:9">
      <c r="A13171" t="n">
        <v>97665</v>
      </c>
      <c r="B13171" s="100" t="n">
        <v>107</v>
      </c>
      <c r="C13171" s="7" t="n">
        <v>4</v>
      </c>
      <c r="D13171" s="7" t="n">
        <v>0</v>
      </c>
      <c r="E13171" s="7" t="n">
        <v>0</v>
      </c>
    </row>
    <row r="13172" spans="1:9">
      <c r="A13172" t="s">
        <v>4</v>
      </c>
      <c r="B13172" s="4" t="s">
        <v>5</v>
      </c>
      <c r="C13172" s="4" t="s">
        <v>13</v>
      </c>
      <c r="D13172" s="4" t="s">
        <v>13</v>
      </c>
    </row>
    <row r="13173" spans="1:9">
      <c r="A13173" t="n">
        <v>97669</v>
      </c>
      <c r="B13173" s="100" t="n">
        <v>107</v>
      </c>
      <c r="C13173" s="7" t="n">
        <v>3</v>
      </c>
      <c r="D13173" s="7" t="n">
        <v>0</v>
      </c>
    </row>
    <row r="13174" spans="1:9">
      <c r="A13174" t="s">
        <v>4</v>
      </c>
      <c r="B13174" s="4" t="s">
        <v>5</v>
      </c>
      <c r="C13174" s="4" t="s">
        <v>13</v>
      </c>
    </row>
    <row r="13175" spans="1:9">
      <c r="A13175" t="n">
        <v>97672</v>
      </c>
      <c r="B13175" s="58" t="n">
        <v>27</v>
      </c>
      <c r="C13175" s="7" t="n">
        <v>0</v>
      </c>
    </row>
    <row r="13176" spans="1:9">
      <c r="A13176" t="s">
        <v>4</v>
      </c>
      <c r="B13176" s="4" t="s">
        <v>5</v>
      </c>
      <c r="C13176" s="4" t="s">
        <v>13</v>
      </c>
      <c r="D13176" s="4" t="s">
        <v>13</v>
      </c>
      <c r="E13176" s="4" t="s">
        <v>13</v>
      </c>
      <c r="F13176" s="4" t="s">
        <v>13</v>
      </c>
      <c r="G13176" s="4" t="s">
        <v>10</v>
      </c>
      <c r="H13176" s="4" t="s">
        <v>23</v>
      </c>
      <c r="I13176" s="4" t="s">
        <v>10</v>
      </c>
      <c r="J13176" s="4" t="s">
        <v>23</v>
      </c>
      <c r="K13176" s="4" t="s">
        <v>23</v>
      </c>
    </row>
    <row r="13177" spans="1:9">
      <c r="A13177" t="n">
        <v>97674</v>
      </c>
      <c r="B13177" s="101" t="n">
        <v>6</v>
      </c>
      <c r="C13177" s="7" t="n">
        <v>35</v>
      </c>
      <c r="D13177" s="7" t="n">
        <v>0</v>
      </c>
      <c r="E13177" s="7" t="n">
        <v>1</v>
      </c>
      <c r="F13177" s="7" t="n">
        <v>2</v>
      </c>
      <c r="G13177" s="7" t="n">
        <v>1</v>
      </c>
      <c r="H13177" s="12" t="n">
        <f t="normal" ca="1">A13179</f>
        <v>0</v>
      </c>
      <c r="I13177" s="7" t="n">
        <v>2</v>
      </c>
      <c r="J13177" s="12" t="n">
        <f t="normal" ca="1">A13201</f>
        <v>0</v>
      </c>
      <c r="K13177" s="12" t="n">
        <f t="normal" ca="1">A13201</f>
        <v>0</v>
      </c>
    </row>
    <row r="13178" spans="1:9">
      <c r="A13178" t="s">
        <v>4</v>
      </c>
      <c r="B13178" s="4" t="s">
        <v>5</v>
      </c>
      <c r="C13178" s="4" t="s">
        <v>10</v>
      </c>
    </row>
    <row r="13179" spans="1:9">
      <c r="A13179" t="n">
        <v>97695</v>
      </c>
      <c r="B13179" s="17" t="n">
        <v>13</v>
      </c>
      <c r="C13179" s="7" t="n">
        <v>15</v>
      </c>
    </row>
    <row r="13180" spans="1:9">
      <c r="A13180" t="s">
        <v>4</v>
      </c>
      <c r="B13180" s="4" t="s">
        <v>5</v>
      </c>
      <c r="C13180" s="4" t="s">
        <v>10</v>
      </c>
    </row>
    <row r="13181" spans="1:9">
      <c r="A13181" t="n">
        <v>97698</v>
      </c>
      <c r="B13181" s="17" t="n">
        <v>13</v>
      </c>
      <c r="C13181" s="7" t="n">
        <v>16</v>
      </c>
    </row>
    <row r="13182" spans="1:9">
      <c r="A13182" t="s">
        <v>4</v>
      </c>
      <c r="B13182" s="4" t="s">
        <v>5</v>
      </c>
      <c r="C13182" s="4" t="s">
        <v>10</v>
      </c>
    </row>
    <row r="13183" spans="1:9">
      <c r="A13183" t="n">
        <v>97701</v>
      </c>
      <c r="B13183" s="17" t="n">
        <v>13</v>
      </c>
      <c r="C13183" s="7" t="n">
        <v>17</v>
      </c>
    </row>
    <row r="13184" spans="1:9">
      <c r="A13184" t="s">
        <v>4</v>
      </c>
      <c r="B13184" s="4" t="s">
        <v>5</v>
      </c>
      <c r="C13184" s="4" t="s">
        <v>10</v>
      </c>
    </row>
    <row r="13185" spans="1:11">
      <c r="A13185" t="n">
        <v>97704</v>
      </c>
      <c r="B13185" s="17" t="n">
        <v>13</v>
      </c>
      <c r="C13185" s="7" t="n">
        <v>18</v>
      </c>
    </row>
    <row r="13186" spans="1:11">
      <c r="A13186" t="s">
        <v>4</v>
      </c>
      <c r="B13186" s="4" t="s">
        <v>5</v>
      </c>
      <c r="C13186" s="4" t="s">
        <v>10</v>
      </c>
    </row>
    <row r="13187" spans="1:11">
      <c r="A13187" t="n">
        <v>97707</v>
      </c>
      <c r="B13187" s="17" t="n">
        <v>13</v>
      </c>
      <c r="C13187" s="7" t="n">
        <v>19</v>
      </c>
    </row>
    <row r="13188" spans="1:11">
      <c r="A13188" t="s">
        <v>4</v>
      </c>
      <c r="B13188" s="4" t="s">
        <v>5</v>
      </c>
      <c r="C13188" s="4" t="s">
        <v>10</v>
      </c>
    </row>
    <row r="13189" spans="1:11">
      <c r="A13189" t="n">
        <v>97710</v>
      </c>
      <c r="B13189" s="17" t="n">
        <v>13</v>
      </c>
      <c r="C13189" s="7" t="n">
        <v>20</v>
      </c>
    </row>
    <row r="13190" spans="1:11">
      <c r="A13190" t="s">
        <v>4</v>
      </c>
      <c r="B13190" s="4" t="s">
        <v>5</v>
      </c>
      <c r="C13190" s="4" t="s">
        <v>10</v>
      </c>
    </row>
    <row r="13191" spans="1:11">
      <c r="A13191" t="n">
        <v>97713</v>
      </c>
      <c r="B13191" s="17" t="n">
        <v>13</v>
      </c>
      <c r="C13191" s="7" t="n">
        <v>4675</v>
      </c>
    </row>
    <row r="13192" spans="1:11">
      <c r="A13192" t="s">
        <v>4</v>
      </c>
      <c r="B13192" s="4" t="s">
        <v>5</v>
      </c>
      <c r="C13192" s="4" t="s">
        <v>10</v>
      </c>
    </row>
    <row r="13193" spans="1:11">
      <c r="A13193" t="n">
        <v>97716</v>
      </c>
      <c r="B13193" s="17" t="n">
        <v>13</v>
      </c>
      <c r="C13193" s="7" t="n">
        <v>4724</v>
      </c>
    </row>
    <row r="13194" spans="1:11">
      <c r="A13194" t="s">
        <v>4</v>
      </c>
      <c r="B13194" s="4" t="s">
        <v>5</v>
      </c>
      <c r="C13194" s="4" t="s">
        <v>10</v>
      </c>
    </row>
    <row r="13195" spans="1:11">
      <c r="A13195" t="n">
        <v>97719</v>
      </c>
      <c r="B13195" s="17" t="n">
        <v>13</v>
      </c>
      <c r="C13195" s="7" t="n">
        <v>4676</v>
      </c>
    </row>
    <row r="13196" spans="1:11">
      <c r="A13196" t="s">
        <v>4</v>
      </c>
      <c r="B13196" s="4" t="s">
        <v>5</v>
      </c>
      <c r="C13196" s="4" t="s">
        <v>13</v>
      </c>
      <c r="D13196" s="4" t="s">
        <v>6</v>
      </c>
    </row>
    <row r="13197" spans="1:11">
      <c r="A13197" t="n">
        <v>97722</v>
      </c>
      <c r="B13197" s="65" t="n">
        <v>4</v>
      </c>
      <c r="C13197" s="7" t="n">
        <v>11</v>
      </c>
      <c r="D13197" s="7" t="s">
        <v>765</v>
      </c>
    </row>
    <row r="13198" spans="1:11">
      <c r="A13198" t="s">
        <v>4</v>
      </c>
      <c r="B13198" s="4" t="s">
        <v>5</v>
      </c>
      <c r="C13198" s="4" t="s">
        <v>23</v>
      </c>
    </row>
    <row r="13199" spans="1:11">
      <c r="A13199" t="n">
        <v>97737</v>
      </c>
      <c r="B13199" s="14" t="n">
        <v>3</v>
      </c>
      <c r="C13199" s="12" t="n">
        <f t="normal" ca="1">A13203</f>
        <v>0</v>
      </c>
    </row>
    <row r="13200" spans="1:11">
      <c r="A13200" t="s">
        <v>4</v>
      </c>
      <c r="B13200" s="4" t="s">
        <v>5</v>
      </c>
      <c r="C13200" s="4" t="s">
        <v>23</v>
      </c>
    </row>
    <row r="13201" spans="1:4">
      <c r="A13201" t="n">
        <v>97742</v>
      </c>
      <c r="B13201" s="14" t="n">
        <v>3</v>
      </c>
      <c r="C13201" s="12" t="n">
        <f t="normal" ca="1">A13203</f>
        <v>0</v>
      </c>
    </row>
    <row r="13202" spans="1:4">
      <c r="A13202" t="s">
        <v>4</v>
      </c>
      <c r="B13202" s="4" t="s">
        <v>5</v>
      </c>
      <c r="C13202" s="4" t="s">
        <v>23</v>
      </c>
    </row>
    <row r="13203" spans="1:4">
      <c r="A13203" t="n">
        <v>97747</v>
      </c>
      <c r="B13203" s="14" t="n">
        <v>3</v>
      </c>
      <c r="C13203" s="12" t="n">
        <f t="normal" ca="1">A13217</f>
        <v>0</v>
      </c>
    </row>
    <row r="13204" spans="1:4">
      <c r="A13204" t="s">
        <v>4</v>
      </c>
      <c r="B13204" s="4" t="s">
        <v>5</v>
      </c>
      <c r="C13204" s="4" t="s">
        <v>10</v>
      </c>
    </row>
    <row r="13205" spans="1:4">
      <c r="A13205" t="n">
        <v>97752</v>
      </c>
      <c r="B13205" s="32" t="n">
        <v>16</v>
      </c>
      <c r="C13205" s="7" t="n">
        <v>300</v>
      </c>
    </row>
    <row r="13206" spans="1:4">
      <c r="A13206" t="s">
        <v>4</v>
      </c>
      <c r="B13206" s="4" t="s">
        <v>5</v>
      </c>
      <c r="C13206" s="4" t="s">
        <v>13</v>
      </c>
      <c r="D13206" s="4" t="s">
        <v>6</v>
      </c>
    </row>
    <row r="13207" spans="1:4">
      <c r="A13207" t="n">
        <v>97755</v>
      </c>
      <c r="B13207" s="9" t="n">
        <v>2</v>
      </c>
      <c r="C13207" s="7" t="n">
        <v>10</v>
      </c>
      <c r="D13207" s="7" t="s">
        <v>766</v>
      </c>
    </row>
    <row r="13208" spans="1:4">
      <c r="A13208" t="s">
        <v>4</v>
      </c>
      <c r="B13208" s="4" t="s">
        <v>5</v>
      </c>
      <c r="C13208" s="4" t="s">
        <v>10</v>
      </c>
      <c r="D13208" s="4" t="s">
        <v>13</v>
      </c>
      <c r="E13208" s="4" t="s">
        <v>13</v>
      </c>
    </row>
    <row r="13209" spans="1:4">
      <c r="A13209" t="n">
        <v>97768</v>
      </c>
      <c r="B13209" s="60" t="n">
        <v>104</v>
      </c>
      <c r="C13209" s="7" t="n">
        <v>150</v>
      </c>
      <c r="D13209" s="7" t="n">
        <v>3</v>
      </c>
      <c r="E13209" s="7" t="n">
        <v>1</v>
      </c>
    </row>
    <row r="13210" spans="1:4">
      <c r="A13210" t="s">
        <v>4</v>
      </c>
      <c r="B13210" s="4" t="s">
        <v>5</v>
      </c>
    </row>
    <row r="13211" spans="1:4">
      <c r="A13211" t="n">
        <v>97773</v>
      </c>
      <c r="B13211" s="5" t="n">
        <v>1</v>
      </c>
    </row>
    <row r="13212" spans="1:4">
      <c r="A13212" t="s">
        <v>4</v>
      </c>
      <c r="B13212" s="4" t="s">
        <v>5</v>
      </c>
      <c r="C13212" s="4" t="s">
        <v>10</v>
      </c>
      <c r="D13212" s="4" t="s">
        <v>13</v>
      </c>
      <c r="E13212" s="4" t="s">
        <v>13</v>
      </c>
    </row>
    <row r="13213" spans="1:4">
      <c r="A13213" t="n">
        <v>97774</v>
      </c>
      <c r="B13213" s="60" t="n">
        <v>104</v>
      </c>
      <c r="C13213" s="7" t="n">
        <v>150</v>
      </c>
      <c r="D13213" s="7" t="n">
        <v>3</v>
      </c>
      <c r="E13213" s="7" t="n">
        <v>2</v>
      </c>
    </row>
    <row r="13214" spans="1:4">
      <c r="A13214" t="s">
        <v>4</v>
      </c>
      <c r="B13214" s="4" t="s">
        <v>5</v>
      </c>
    </row>
    <row r="13215" spans="1:4">
      <c r="A13215" t="n">
        <v>97779</v>
      </c>
      <c r="B13215" s="5" t="n">
        <v>1</v>
      </c>
    </row>
    <row r="13216" spans="1:4">
      <c r="A13216" t="s">
        <v>4</v>
      </c>
      <c r="B13216" s="4" t="s">
        <v>5</v>
      </c>
      <c r="C13216" s="4" t="s">
        <v>13</v>
      </c>
      <c r="D13216" s="4" t="s">
        <v>10</v>
      </c>
    </row>
    <row r="13217" spans="1:5">
      <c r="A13217" t="n">
        <v>97780</v>
      </c>
      <c r="B13217" s="28" t="n">
        <v>22</v>
      </c>
      <c r="C13217" s="7" t="n">
        <v>0</v>
      </c>
      <c r="D13217" s="7" t="n">
        <v>0</v>
      </c>
    </row>
    <row r="13218" spans="1:5">
      <c r="A13218" t="s">
        <v>4</v>
      </c>
      <c r="B13218" s="4" t="s">
        <v>5</v>
      </c>
      <c r="C13218" s="4" t="s">
        <v>10</v>
      </c>
    </row>
    <row r="13219" spans="1:5">
      <c r="A13219" t="n">
        <v>97784</v>
      </c>
      <c r="B13219" s="17" t="n">
        <v>13</v>
      </c>
      <c r="C13219" s="7" t="n">
        <v>6547</v>
      </c>
    </row>
    <row r="13220" spans="1:5">
      <c r="A13220" t="s">
        <v>4</v>
      </c>
      <c r="B13220" s="4" t="s">
        <v>5</v>
      </c>
      <c r="C13220" s="4" t="s">
        <v>13</v>
      </c>
      <c r="D13220" s="4" t="s">
        <v>10</v>
      </c>
      <c r="E13220" s="4" t="s">
        <v>13</v>
      </c>
      <c r="F13220" s="4" t="s">
        <v>23</v>
      </c>
    </row>
    <row r="13221" spans="1:5">
      <c r="A13221" t="n">
        <v>97787</v>
      </c>
      <c r="B13221" s="11" t="n">
        <v>5</v>
      </c>
      <c r="C13221" s="7" t="n">
        <v>30</v>
      </c>
      <c r="D13221" s="7" t="n">
        <v>8</v>
      </c>
      <c r="E13221" s="7" t="n">
        <v>1</v>
      </c>
      <c r="F13221" s="12" t="n">
        <f t="normal" ca="1">A13231</f>
        <v>0</v>
      </c>
    </row>
    <row r="13222" spans="1:5">
      <c r="A13222" t="s">
        <v>4</v>
      </c>
      <c r="B13222" s="4" t="s">
        <v>5</v>
      </c>
      <c r="C13222" s="4" t="s">
        <v>13</v>
      </c>
      <c r="D13222" s="4" t="s">
        <v>10</v>
      </c>
      <c r="E13222" s="4" t="s">
        <v>10</v>
      </c>
      <c r="F13222" s="4" t="s">
        <v>6</v>
      </c>
      <c r="G13222" s="4" t="s">
        <v>6</v>
      </c>
    </row>
    <row r="13223" spans="1:5">
      <c r="A13223" t="n">
        <v>97796</v>
      </c>
      <c r="B13223" s="67" t="n">
        <v>128</v>
      </c>
      <c r="C13223" s="7" t="n">
        <v>1</v>
      </c>
      <c r="D13223" s="7" t="n">
        <v>9</v>
      </c>
      <c r="E13223" s="7" t="n">
        <v>7030</v>
      </c>
      <c r="F13223" s="7" t="s">
        <v>12</v>
      </c>
      <c r="G13223" s="7" t="s">
        <v>12</v>
      </c>
    </row>
    <row r="13224" spans="1:5">
      <c r="A13224" t="s">
        <v>4</v>
      </c>
      <c r="B13224" s="4" t="s">
        <v>5</v>
      </c>
      <c r="C13224" s="4" t="s">
        <v>10</v>
      </c>
      <c r="D13224" s="4" t="s">
        <v>24</v>
      </c>
      <c r="E13224" s="4" t="s">
        <v>24</v>
      </c>
      <c r="F13224" s="4" t="s">
        <v>24</v>
      </c>
      <c r="G13224" s="4" t="s">
        <v>24</v>
      </c>
    </row>
    <row r="13225" spans="1:5">
      <c r="A13225" t="n">
        <v>97804</v>
      </c>
      <c r="B13225" s="37" t="n">
        <v>46</v>
      </c>
      <c r="C13225" s="7" t="n">
        <v>9</v>
      </c>
      <c r="D13225" s="7" t="n">
        <v>-6.30000019073486</v>
      </c>
      <c r="E13225" s="7" t="n">
        <v>-113.209999084473</v>
      </c>
      <c r="F13225" s="7" t="n">
        <v>-188.690002441406</v>
      </c>
      <c r="G13225" s="7" t="n">
        <v>145.800003051758</v>
      </c>
    </row>
    <row r="13226" spans="1:5">
      <c r="A13226" t="s">
        <v>4</v>
      </c>
      <c r="B13226" s="4" t="s">
        <v>5</v>
      </c>
      <c r="C13226" s="4" t="s">
        <v>10</v>
      </c>
      <c r="D13226" s="4" t="s">
        <v>24</v>
      </c>
      <c r="E13226" s="4" t="s">
        <v>24</v>
      </c>
      <c r="F13226" s="4" t="s">
        <v>24</v>
      </c>
      <c r="G13226" s="4" t="s">
        <v>24</v>
      </c>
    </row>
    <row r="13227" spans="1:5">
      <c r="A13227" t="n">
        <v>97823</v>
      </c>
      <c r="B13227" s="37" t="n">
        <v>46</v>
      </c>
      <c r="C13227" s="7" t="n">
        <v>7030</v>
      </c>
      <c r="D13227" s="7" t="n">
        <v>-6.30000019073486</v>
      </c>
      <c r="E13227" s="7" t="n">
        <v>-113.209999084473</v>
      </c>
      <c r="F13227" s="7" t="n">
        <v>-188.690002441406</v>
      </c>
      <c r="G13227" s="7" t="n">
        <v>145.800003051758</v>
      </c>
    </row>
    <row r="13228" spans="1:5">
      <c r="A13228" t="s">
        <v>4</v>
      </c>
      <c r="B13228" s="4" t="s">
        <v>5</v>
      </c>
      <c r="C13228" s="4" t="s">
        <v>10</v>
      </c>
      <c r="D13228" s="4" t="s">
        <v>9</v>
      </c>
    </row>
    <row r="13229" spans="1:5">
      <c r="A13229" t="n">
        <v>97842</v>
      </c>
      <c r="B13229" s="38" t="n">
        <v>43</v>
      </c>
      <c r="C13229" s="7" t="n">
        <v>7030</v>
      </c>
      <c r="D13229" s="7" t="n">
        <v>128</v>
      </c>
    </row>
    <row r="13230" spans="1:5">
      <c r="A13230" t="s">
        <v>4</v>
      </c>
      <c r="B13230" s="4" t="s">
        <v>5</v>
      </c>
      <c r="C13230" s="4" t="s">
        <v>10</v>
      </c>
      <c r="D13230" s="4" t="s">
        <v>9</v>
      </c>
    </row>
    <row r="13231" spans="1:5">
      <c r="A13231" t="n">
        <v>97849</v>
      </c>
      <c r="B13231" s="35" t="n">
        <v>44</v>
      </c>
      <c r="C13231" s="7" t="n">
        <v>68</v>
      </c>
      <c r="D13231" s="7" t="n">
        <v>1048576</v>
      </c>
    </row>
    <row r="13232" spans="1:5">
      <c r="A13232" t="s">
        <v>4</v>
      </c>
      <c r="B13232" s="4" t="s">
        <v>5</v>
      </c>
      <c r="C13232" s="4" t="s">
        <v>10</v>
      </c>
      <c r="D13232" s="4" t="s">
        <v>9</v>
      </c>
    </row>
    <row r="13233" spans="1:7">
      <c r="A13233" t="n">
        <v>97856</v>
      </c>
      <c r="B13233" s="35" t="n">
        <v>44</v>
      </c>
      <c r="C13233" s="7" t="n">
        <v>6513</v>
      </c>
      <c r="D13233" s="7" t="n">
        <v>1048576</v>
      </c>
    </row>
    <row r="13234" spans="1:7">
      <c r="A13234" t="s">
        <v>4</v>
      </c>
      <c r="B13234" s="4" t="s">
        <v>5</v>
      </c>
      <c r="C13234" s="4" t="s">
        <v>10</v>
      </c>
      <c r="D13234" s="4" t="s">
        <v>9</v>
      </c>
    </row>
    <row r="13235" spans="1:7">
      <c r="A13235" t="n">
        <v>97863</v>
      </c>
      <c r="B13235" s="35" t="n">
        <v>44</v>
      </c>
      <c r="C13235" s="7" t="n">
        <v>0</v>
      </c>
      <c r="D13235" s="7" t="n">
        <v>1048576</v>
      </c>
    </row>
    <row r="13236" spans="1:7">
      <c r="A13236" t="s">
        <v>4</v>
      </c>
      <c r="B13236" s="4" t="s">
        <v>5</v>
      </c>
      <c r="C13236" s="4" t="s">
        <v>10</v>
      </c>
      <c r="D13236" s="4" t="s">
        <v>9</v>
      </c>
    </row>
    <row r="13237" spans="1:7">
      <c r="A13237" t="n">
        <v>97870</v>
      </c>
      <c r="B13237" s="35" t="n">
        <v>44</v>
      </c>
      <c r="C13237" s="7" t="n">
        <v>6</v>
      </c>
      <c r="D13237" s="7" t="n">
        <v>1048576</v>
      </c>
    </row>
    <row r="13238" spans="1:7">
      <c r="A13238" t="s">
        <v>4</v>
      </c>
      <c r="B13238" s="4" t="s">
        <v>5</v>
      </c>
      <c r="C13238" s="4" t="s">
        <v>13</v>
      </c>
      <c r="D13238" s="4" t="s">
        <v>10</v>
      </c>
      <c r="E13238" s="4" t="s">
        <v>10</v>
      </c>
      <c r="F13238" s="4" t="s">
        <v>6</v>
      </c>
      <c r="G13238" s="4" t="s">
        <v>6</v>
      </c>
    </row>
    <row r="13239" spans="1:7">
      <c r="A13239" t="n">
        <v>97877</v>
      </c>
      <c r="B13239" s="67" t="n">
        <v>128</v>
      </c>
      <c r="C13239" s="7" t="n">
        <v>1</v>
      </c>
      <c r="D13239" s="7" t="n">
        <v>0</v>
      </c>
      <c r="E13239" s="7" t="n">
        <v>68</v>
      </c>
      <c r="F13239" s="7" t="s">
        <v>12</v>
      </c>
      <c r="G13239" s="7" t="s">
        <v>12</v>
      </c>
    </row>
    <row r="13240" spans="1:7">
      <c r="A13240" t="s">
        <v>4</v>
      </c>
      <c r="B13240" s="4" t="s">
        <v>5</v>
      </c>
      <c r="C13240" s="4" t="s">
        <v>13</v>
      </c>
      <c r="D13240" s="4" t="s">
        <v>10</v>
      </c>
      <c r="E13240" s="4" t="s">
        <v>10</v>
      </c>
      <c r="F13240" s="4" t="s">
        <v>6</v>
      </c>
      <c r="G13240" s="4" t="s">
        <v>6</v>
      </c>
    </row>
    <row r="13241" spans="1:7">
      <c r="A13241" t="n">
        <v>97885</v>
      </c>
      <c r="B13241" s="67" t="n">
        <v>128</v>
      </c>
      <c r="C13241" s="7" t="n">
        <v>1</v>
      </c>
      <c r="D13241" s="7" t="n">
        <v>6</v>
      </c>
      <c r="E13241" s="7" t="n">
        <v>6513</v>
      </c>
      <c r="F13241" s="7" t="s">
        <v>12</v>
      </c>
      <c r="G13241" s="7" t="s">
        <v>12</v>
      </c>
    </row>
    <row r="13242" spans="1:7">
      <c r="A13242" t="s">
        <v>4</v>
      </c>
      <c r="B13242" s="4" t="s">
        <v>5</v>
      </c>
      <c r="C13242" s="4" t="s">
        <v>10</v>
      </c>
      <c r="D13242" s="4" t="s">
        <v>13</v>
      </c>
      <c r="E13242" s="4" t="s">
        <v>6</v>
      </c>
      <c r="F13242" s="4" t="s">
        <v>24</v>
      </c>
      <c r="G13242" s="4" t="s">
        <v>24</v>
      </c>
      <c r="H13242" s="4" t="s">
        <v>24</v>
      </c>
    </row>
    <row r="13243" spans="1:7">
      <c r="A13243" t="n">
        <v>97893</v>
      </c>
      <c r="B13243" s="55" t="n">
        <v>48</v>
      </c>
      <c r="C13243" s="7" t="n">
        <v>6513</v>
      </c>
      <c r="D13243" s="7" t="n">
        <v>0</v>
      </c>
      <c r="E13243" s="7" t="s">
        <v>54</v>
      </c>
      <c r="F13243" s="7" t="n">
        <v>0</v>
      </c>
      <c r="G13243" s="7" t="n">
        <v>1</v>
      </c>
      <c r="H13243" s="7" t="n">
        <v>0</v>
      </c>
    </row>
    <row r="13244" spans="1:7">
      <c r="A13244" t="s">
        <v>4</v>
      </c>
      <c r="B13244" s="4" t="s">
        <v>5</v>
      </c>
      <c r="C13244" s="4" t="s">
        <v>10</v>
      </c>
      <c r="D13244" s="4" t="s">
        <v>13</v>
      </c>
      <c r="E13244" s="4" t="s">
        <v>6</v>
      </c>
      <c r="F13244" s="4" t="s">
        <v>24</v>
      </c>
      <c r="G13244" s="4" t="s">
        <v>24</v>
      </c>
      <c r="H13244" s="4" t="s">
        <v>24</v>
      </c>
    </row>
    <row r="13245" spans="1:7">
      <c r="A13245" t="n">
        <v>97917</v>
      </c>
      <c r="B13245" s="55" t="n">
        <v>48</v>
      </c>
      <c r="C13245" s="7" t="n">
        <v>6</v>
      </c>
      <c r="D13245" s="7" t="n">
        <v>0</v>
      </c>
      <c r="E13245" s="7" t="s">
        <v>54</v>
      </c>
      <c r="F13245" s="7" t="n">
        <v>0</v>
      </c>
      <c r="G13245" s="7" t="n">
        <v>1</v>
      </c>
      <c r="H13245" s="7" t="n">
        <v>0</v>
      </c>
    </row>
    <row r="13246" spans="1:7">
      <c r="A13246" t="s">
        <v>4</v>
      </c>
      <c r="B13246" s="4" t="s">
        <v>5</v>
      </c>
      <c r="C13246" s="4" t="s">
        <v>13</v>
      </c>
    </row>
    <row r="13247" spans="1:7">
      <c r="A13247" t="n">
        <v>97941</v>
      </c>
      <c r="B13247" s="30" t="n">
        <v>64</v>
      </c>
      <c r="C13247" s="7" t="n">
        <v>18</v>
      </c>
    </row>
    <row r="13248" spans="1:7">
      <c r="A13248" t="s">
        <v>4</v>
      </c>
      <c r="B13248" s="4" t="s">
        <v>5</v>
      </c>
      <c r="C13248" s="4" t="s">
        <v>13</v>
      </c>
      <c r="D13248" s="4" t="s">
        <v>10</v>
      </c>
    </row>
    <row r="13249" spans="1:8">
      <c r="A13249" t="n">
        <v>97943</v>
      </c>
      <c r="B13249" s="30" t="n">
        <v>64</v>
      </c>
      <c r="C13249" s="7" t="n">
        <v>0</v>
      </c>
      <c r="D13249" s="7" t="n">
        <v>0</v>
      </c>
    </row>
    <row r="13250" spans="1:8">
      <c r="A13250" t="s">
        <v>4</v>
      </c>
      <c r="B13250" s="4" t="s">
        <v>5</v>
      </c>
      <c r="C13250" s="4" t="s">
        <v>13</v>
      </c>
      <c r="D13250" s="4" t="s">
        <v>10</v>
      </c>
      <c r="E13250" s="4" t="s">
        <v>13</v>
      </c>
      <c r="F13250" s="4" t="s">
        <v>23</v>
      </c>
    </row>
    <row r="13251" spans="1:8">
      <c r="A13251" t="n">
        <v>97947</v>
      </c>
      <c r="B13251" s="11" t="n">
        <v>5</v>
      </c>
      <c r="C13251" s="7" t="n">
        <v>30</v>
      </c>
      <c r="D13251" s="7" t="n">
        <v>10</v>
      </c>
      <c r="E13251" s="7" t="n">
        <v>1</v>
      </c>
      <c r="F13251" s="12" t="n">
        <f t="normal" ca="1">A13257</f>
        <v>0</v>
      </c>
    </row>
    <row r="13252" spans="1:8">
      <c r="A13252" t="s">
        <v>4</v>
      </c>
      <c r="B13252" s="4" t="s">
        <v>5</v>
      </c>
      <c r="C13252" s="4" t="s">
        <v>13</v>
      </c>
      <c r="D13252" s="4" t="s">
        <v>10</v>
      </c>
    </row>
    <row r="13253" spans="1:8">
      <c r="A13253" t="n">
        <v>97956</v>
      </c>
      <c r="B13253" s="30" t="n">
        <v>64</v>
      </c>
      <c r="C13253" s="7" t="n">
        <v>0</v>
      </c>
      <c r="D13253" s="7" t="n">
        <v>16</v>
      </c>
    </row>
    <row r="13254" spans="1:8">
      <c r="A13254" t="s">
        <v>4</v>
      </c>
      <c r="B13254" s="4" t="s">
        <v>5</v>
      </c>
      <c r="C13254" s="4" t="s">
        <v>23</v>
      </c>
    </row>
    <row r="13255" spans="1:8">
      <c r="A13255" t="n">
        <v>97960</v>
      </c>
      <c r="B13255" s="14" t="n">
        <v>3</v>
      </c>
      <c r="C13255" s="12" t="n">
        <f t="normal" ca="1">A13267</f>
        <v>0</v>
      </c>
    </row>
    <row r="13256" spans="1:8">
      <c r="A13256" t="s">
        <v>4</v>
      </c>
      <c r="B13256" s="4" t="s">
        <v>5</v>
      </c>
      <c r="C13256" s="4" t="s">
        <v>13</v>
      </c>
      <c r="D13256" s="4" t="s">
        <v>10</v>
      </c>
      <c r="E13256" s="4" t="s">
        <v>13</v>
      </c>
      <c r="F13256" s="4" t="s">
        <v>23</v>
      </c>
    </row>
    <row r="13257" spans="1:8">
      <c r="A13257" t="n">
        <v>97965</v>
      </c>
      <c r="B13257" s="11" t="n">
        <v>5</v>
      </c>
      <c r="C13257" s="7" t="n">
        <v>30</v>
      </c>
      <c r="D13257" s="7" t="n">
        <v>11</v>
      </c>
      <c r="E13257" s="7" t="n">
        <v>1</v>
      </c>
      <c r="F13257" s="12" t="n">
        <f t="normal" ca="1">A13263</f>
        <v>0</v>
      </c>
    </row>
    <row r="13258" spans="1:8">
      <c r="A13258" t="s">
        <v>4</v>
      </c>
      <c r="B13258" s="4" t="s">
        <v>5</v>
      </c>
      <c r="C13258" s="4" t="s">
        <v>13</v>
      </c>
      <c r="D13258" s="4" t="s">
        <v>10</v>
      </c>
    </row>
    <row r="13259" spans="1:8">
      <c r="A13259" t="n">
        <v>97974</v>
      </c>
      <c r="B13259" s="30" t="n">
        <v>64</v>
      </c>
      <c r="C13259" s="7" t="n">
        <v>0</v>
      </c>
      <c r="D13259" s="7" t="n">
        <v>15</v>
      </c>
    </row>
    <row r="13260" spans="1:8">
      <c r="A13260" t="s">
        <v>4</v>
      </c>
      <c r="B13260" s="4" t="s">
        <v>5</v>
      </c>
      <c r="C13260" s="4" t="s">
        <v>23</v>
      </c>
    </row>
    <row r="13261" spans="1:8">
      <c r="A13261" t="n">
        <v>97978</v>
      </c>
      <c r="B13261" s="14" t="n">
        <v>3</v>
      </c>
      <c r="C13261" s="12" t="n">
        <f t="normal" ca="1">A13267</f>
        <v>0</v>
      </c>
    </row>
    <row r="13262" spans="1:8">
      <c r="A13262" t="s">
        <v>4</v>
      </c>
      <c r="B13262" s="4" t="s">
        <v>5</v>
      </c>
      <c r="C13262" s="4" t="s">
        <v>13</v>
      </c>
      <c r="D13262" s="4" t="s">
        <v>10</v>
      </c>
      <c r="E13262" s="4" t="s">
        <v>13</v>
      </c>
      <c r="F13262" s="4" t="s">
        <v>23</v>
      </c>
    </row>
    <row r="13263" spans="1:8">
      <c r="A13263" t="n">
        <v>97983</v>
      </c>
      <c r="B13263" s="11" t="n">
        <v>5</v>
      </c>
      <c r="C13263" s="7" t="n">
        <v>30</v>
      </c>
      <c r="D13263" s="7" t="n">
        <v>12</v>
      </c>
      <c r="E13263" s="7" t="n">
        <v>1</v>
      </c>
      <c r="F13263" s="12" t="n">
        <f t="normal" ca="1">A13267</f>
        <v>0</v>
      </c>
    </row>
    <row r="13264" spans="1:8">
      <c r="A13264" t="s">
        <v>4</v>
      </c>
      <c r="B13264" s="4" t="s">
        <v>5</v>
      </c>
      <c r="C13264" s="4" t="s">
        <v>13</v>
      </c>
      <c r="D13264" s="4" t="s">
        <v>10</v>
      </c>
    </row>
    <row r="13265" spans="1:6">
      <c r="A13265" t="n">
        <v>97992</v>
      </c>
      <c r="B13265" s="30" t="n">
        <v>64</v>
      </c>
      <c r="C13265" s="7" t="n">
        <v>0</v>
      </c>
      <c r="D13265" s="7" t="n">
        <v>14</v>
      </c>
    </row>
    <row r="13266" spans="1:6">
      <c r="A13266" t="s">
        <v>4</v>
      </c>
      <c r="B13266" s="4" t="s">
        <v>5</v>
      </c>
      <c r="C13266" s="4" t="s">
        <v>10</v>
      </c>
      <c r="D13266" s="4" t="s">
        <v>13</v>
      </c>
    </row>
    <row r="13267" spans="1:6">
      <c r="A13267" t="n">
        <v>97996</v>
      </c>
      <c r="B13267" s="95" t="n">
        <v>21</v>
      </c>
      <c r="C13267" s="7" t="n">
        <v>5</v>
      </c>
      <c r="D13267" s="7" t="n">
        <v>2</v>
      </c>
    </row>
    <row r="13268" spans="1:6">
      <c r="A13268" t="s">
        <v>4</v>
      </c>
      <c r="B13268" s="4" t="s">
        <v>5</v>
      </c>
      <c r="C13268" s="4" t="s">
        <v>10</v>
      </c>
      <c r="D13268" s="4" t="s">
        <v>13</v>
      </c>
    </row>
    <row r="13269" spans="1:6">
      <c r="A13269" t="n">
        <v>98000</v>
      </c>
      <c r="B13269" s="95" t="n">
        <v>21</v>
      </c>
      <c r="C13269" s="7" t="n">
        <v>3</v>
      </c>
      <c r="D13269" s="7" t="n">
        <v>2</v>
      </c>
    </row>
    <row r="13270" spans="1:6">
      <c r="A13270" t="s">
        <v>4</v>
      </c>
      <c r="B13270" s="4" t="s">
        <v>5</v>
      </c>
      <c r="C13270" s="4" t="s">
        <v>13</v>
      </c>
      <c r="D13270" s="4" t="s">
        <v>10</v>
      </c>
    </row>
    <row r="13271" spans="1:6">
      <c r="A13271" t="n">
        <v>98004</v>
      </c>
      <c r="B13271" s="30" t="n">
        <v>64</v>
      </c>
      <c r="C13271" s="7" t="n">
        <v>0</v>
      </c>
      <c r="D13271" s="7" t="n">
        <v>3</v>
      </c>
    </row>
    <row r="13272" spans="1:6">
      <c r="A13272" t="s">
        <v>4</v>
      </c>
      <c r="B13272" s="4" t="s">
        <v>5</v>
      </c>
      <c r="C13272" s="4" t="s">
        <v>13</v>
      </c>
      <c r="D13272" s="4" t="s">
        <v>10</v>
      </c>
    </row>
    <row r="13273" spans="1:6">
      <c r="A13273" t="n">
        <v>98008</v>
      </c>
      <c r="B13273" s="30" t="n">
        <v>64</v>
      </c>
      <c r="C13273" s="7" t="n">
        <v>0</v>
      </c>
      <c r="D13273" s="7" t="n">
        <v>5</v>
      </c>
    </row>
    <row r="13274" spans="1:6">
      <c r="A13274" t="s">
        <v>4</v>
      </c>
      <c r="B13274" s="4" t="s">
        <v>5</v>
      </c>
      <c r="C13274" s="4" t="s">
        <v>13</v>
      </c>
      <c r="D13274" s="4" t="s">
        <v>10</v>
      </c>
      <c r="E13274" s="4" t="s">
        <v>13</v>
      </c>
      <c r="F13274" s="4" t="s">
        <v>23</v>
      </c>
    </row>
    <row r="13275" spans="1:6">
      <c r="A13275" t="n">
        <v>98012</v>
      </c>
      <c r="B13275" s="11" t="n">
        <v>5</v>
      </c>
      <c r="C13275" s="7" t="n">
        <v>30</v>
      </c>
      <c r="D13275" s="7" t="n">
        <v>0</v>
      </c>
      <c r="E13275" s="7" t="n">
        <v>1</v>
      </c>
      <c r="F13275" s="12" t="n">
        <f t="normal" ca="1">A13281</f>
        <v>0</v>
      </c>
    </row>
    <row r="13276" spans="1:6">
      <c r="A13276" t="s">
        <v>4</v>
      </c>
      <c r="B13276" s="4" t="s">
        <v>5</v>
      </c>
      <c r="C13276" s="4" t="s">
        <v>10</v>
      </c>
      <c r="D13276" s="4" t="s">
        <v>13</v>
      </c>
    </row>
    <row r="13277" spans="1:6">
      <c r="A13277" t="n">
        <v>98021</v>
      </c>
      <c r="B13277" s="95" t="n">
        <v>21</v>
      </c>
      <c r="C13277" s="7" t="n">
        <v>1</v>
      </c>
      <c r="D13277" s="7" t="n">
        <v>2</v>
      </c>
    </row>
    <row r="13278" spans="1:6">
      <c r="A13278" t="s">
        <v>4</v>
      </c>
      <c r="B13278" s="4" t="s">
        <v>5</v>
      </c>
      <c r="C13278" s="4" t="s">
        <v>13</v>
      </c>
      <c r="D13278" s="4" t="s">
        <v>10</v>
      </c>
    </row>
    <row r="13279" spans="1:6">
      <c r="A13279" t="n">
        <v>98025</v>
      </c>
      <c r="B13279" s="30" t="n">
        <v>64</v>
      </c>
      <c r="C13279" s="7" t="n">
        <v>0</v>
      </c>
      <c r="D13279" s="7" t="n">
        <v>1</v>
      </c>
    </row>
    <row r="13280" spans="1:6">
      <c r="A13280" t="s">
        <v>4</v>
      </c>
      <c r="B13280" s="4" t="s">
        <v>5</v>
      </c>
      <c r="C13280" s="4" t="s">
        <v>13</v>
      </c>
      <c r="D13280" s="4" t="s">
        <v>10</v>
      </c>
      <c r="E13280" s="4" t="s">
        <v>13</v>
      </c>
      <c r="F13280" s="4" t="s">
        <v>23</v>
      </c>
    </row>
    <row r="13281" spans="1:6">
      <c r="A13281" t="n">
        <v>98029</v>
      </c>
      <c r="B13281" s="11" t="n">
        <v>5</v>
      </c>
      <c r="C13281" s="7" t="n">
        <v>30</v>
      </c>
      <c r="D13281" s="7" t="n">
        <v>1</v>
      </c>
      <c r="E13281" s="7" t="n">
        <v>1</v>
      </c>
      <c r="F13281" s="12" t="n">
        <f t="normal" ca="1">A13287</f>
        <v>0</v>
      </c>
    </row>
    <row r="13282" spans="1:6">
      <c r="A13282" t="s">
        <v>4</v>
      </c>
      <c r="B13282" s="4" t="s">
        <v>5</v>
      </c>
      <c r="C13282" s="4" t="s">
        <v>10</v>
      </c>
      <c r="D13282" s="4" t="s">
        <v>13</v>
      </c>
    </row>
    <row r="13283" spans="1:6">
      <c r="A13283" t="n">
        <v>98038</v>
      </c>
      <c r="B13283" s="95" t="n">
        <v>21</v>
      </c>
      <c r="C13283" s="7" t="n">
        <v>2</v>
      </c>
      <c r="D13283" s="7" t="n">
        <v>2</v>
      </c>
    </row>
    <row r="13284" spans="1:6">
      <c r="A13284" t="s">
        <v>4</v>
      </c>
      <c r="B13284" s="4" t="s">
        <v>5</v>
      </c>
      <c r="C13284" s="4" t="s">
        <v>13</v>
      </c>
      <c r="D13284" s="4" t="s">
        <v>10</v>
      </c>
    </row>
    <row r="13285" spans="1:6">
      <c r="A13285" t="n">
        <v>98042</v>
      </c>
      <c r="B13285" s="30" t="n">
        <v>64</v>
      </c>
      <c r="C13285" s="7" t="n">
        <v>0</v>
      </c>
      <c r="D13285" s="7" t="n">
        <v>2</v>
      </c>
    </row>
    <row r="13286" spans="1:6">
      <c r="A13286" t="s">
        <v>4</v>
      </c>
      <c r="B13286" s="4" t="s">
        <v>5</v>
      </c>
      <c r="C13286" s="4" t="s">
        <v>13</v>
      </c>
      <c r="D13286" s="4" t="s">
        <v>10</v>
      </c>
      <c r="E13286" s="4" t="s">
        <v>13</v>
      </c>
      <c r="F13286" s="4" t="s">
        <v>23</v>
      </c>
    </row>
    <row r="13287" spans="1:6">
      <c r="A13287" t="n">
        <v>98046</v>
      </c>
      <c r="B13287" s="11" t="n">
        <v>5</v>
      </c>
      <c r="C13287" s="7" t="n">
        <v>30</v>
      </c>
      <c r="D13287" s="7" t="n">
        <v>3</v>
      </c>
      <c r="E13287" s="7" t="n">
        <v>1</v>
      </c>
      <c r="F13287" s="12" t="n">
        <f t="normal" ca="1">A13293</f>
        <v>0</v>
      </c>
    </row>
    <row r="13288" spans="1:6">
      <c r="A13288" t="s">
        <v>4</v>
      </c>
      <c r="B13288" s="4" t="s">
        <v>5</v>
      </c>
      <c r="C13288" s="4" t="s">
        <v>10</v>
      </c>
      <c r="D13288" s="4" t="s">
        <v>13</v>
      </c>
    </row>
    <row r="13289" spans="1:6">
      <c r="A13289" t="n">
        <v>98055</v>
      </c>
      <c r="B13289" s="95" t="n">
        <v>21</v>
      </c>
      <c r="C13289" s="7" t="n">
        <v>4</v>
      </c>
      <c r="D13289" s="7" t="n">
        <v>2</v>
      </c>
    </row>
    <row r="13290" spans="1:6">
      <c r="A13290" t="s">
        <v>4</v>
      </c>
      <c r="B13290" s="4" t="s">
        <v>5</v>
      </c>
      <c r="C13290" s="4" t="s">
        <v>13</v>
      </c>
      <c r="D13290" s="4" t="s">
        <v>10</v>
      </c>
    </row>
    <row r="13291" spans="1:6">
      <c r="A13291" t="n">
        <v>98059</v>
      </c>
      <c r="B13291" s="30" t="n">
        <v>64</v>
      </c>
      <c r="C13291" s="7" t="n">
        <v>0</v>
      </c>
      <c r="D13291" s="7" t="n">
        <v>4</v>
      </c>
    </row>
    <row r="13292" spans="1:6">
      <c r="A13292" t="s">
        <v>4</v>
      </c>
      <c r="B13292" s="4" t="s">
        <v>5</v>
      </c>
      <c r="C13292" s="4" t="s">
        <v>13</v>
      </c>
      <c r="D13292" s="4" t="s">
        <v>10</v>
      </c>
      <c r="E13292" s="4" t="s">
        <v>13</v>
      </c>
      <c r="F13292" s="4" t="s">
        <v>23</v>
      </c>
    </row>
    <row r="13293" spans="1:6">
      <c r="A13293" t="n">
        <v>98063</v>
      </c>
      <c r="B13293" s="11" t="n">
        <v>5</v>
      </c>
      <c r="C13293" s="7" t="n">
        <v>30</v>
      </c>
      <c r="D13293" s="7" t="n">
        <v>6</v>
      </c>
      <c r="E13293" s="7" t="n">
        <v>1</v>
      </c>
      <c r="F13293" s="12" t="n">
        <f t="normal" ca="1">A13299</f>
        <v>0</v>
      </c>
    </row>
    <row r="13294" spans="1:6">
      <c r="A13294" t="s">
        <v>4</v>
      </c>
      <c r="B13294" s="4" t="s">
        <v>5</v>
      </c>
      <c r="C13294" s="4" t="s">
        <v>10</v>
      </c>
      <c r="D13294" s="4" t="s">
        <v>13</v>
      </c>
    </row>
    <row r="13295" spans="1:6">
      <c r="A13295" t="n">
        <v>98072</v>
      </c>
      <c r="B13295" s="95" t="n">
        <v>21</v>
      </c>
      <c r="C13295" s="7" t="n">
        <v>7</v>
      </c>
      <c r="D13295" s="7" t="n">
        <v>2</v>
      </c>
    </row>
    <row r="13296" spans="1:6">
      <c r="A13296" t="s">
        <v>4</v>
      </c>
      <c r="B13296" s="4" t="s">
        <v>5</v>
      </c>
      <c r="C13296" s="4" t="s">
        <v>13</v>
      </c>
      <c r="D13296" s="4" t="s">
        <v>10</v>
      </c>
    </row>
    <row r="13297" spans="1:6">
      <c r="A13297" t="n">
        <v>98076</v>
      </c>
      <c r="B13297" s="30" t="n">
        <v>64</v>
      </c>
      <c r="C13297" s="7" t="n">
        <v>0</v>
      </c>
      <c r="D13297" s="7" t="n">
        <v>7</v>
      </c>
    </row>
    <row r="13298" spans="1:6">
      <c r="A13298" t="s">
        <v>4</v>
      </c>
      <c r="B13298" s="4" t="s">
        <v>5</v>
      </c>
      <c r="C13298" s="4" t="s">
        <v>13</v>
      </c>
      <c r="D13298" s="4" t="s">
        <v>10</v>
      </c>
      <c r="E13298" s="4" t="s">
        <v>13</v>
      </c>
      <c r="F13298" s="4" t="s">
        <v>23</v>
      </c>
    </row>
    <row r="13299" spans="1:6">
      <c r="A13299" t="n">
        <v>98080</v>
      </c>
      <c r="B13299" s="11" t="n">
        <v>5</v>
      </c>
      <c r="C13299" s="7" t="n">
        <v>30</v>
      </c>
      <c r="D13299" s="7" t="n">
        <v>7</v>
      </c>
      <c r="E13299" s="7" t="n">
        <v>1</v>
      </c>
      <c r="F13299" s="12" t="n">
        <f t="normal" ca="1">A13305</f>
        <v>0</v>
      </c>
    </row>
    <row r="13300" spans="1:6">
      <c r="A13300" t="s">
        <v>4</v>
      </c>
      <c r="B13300" s="4" t="s">
        <v>5</v>
      </c>
      <c r="C13300" s="4" t="s">
        <v>10</v>
      </c>
      <c r="D13300" s="4" t="s">
        <v>13</v>
      </c>
    </row>
    <row r="13301" spans="1:6">
      <c r="A13301" t="n">
        <v>98089</v>
      </c>
      <c r="B13301" s="95" t="n">
        <v>21</v>
      </c>
      <c r="C13301" s="7" t="n">
        <v>8</v>
      </c>
      <c r="D13301" s="7" t="n">
        <v>2</v>
      </c>
    </row>
    <row r="13302" spans="1:6">
      <c r="A13302" t="s">
        <v>4</v>
      </c>
      <c r="B13302" s="4" t="s">
        <v>5</v>
      </c>
      <c r="C13302" s="4" t="s">
        <v>13</v>
      </c>
      <c r="D13302" s="4" t="s">
        <v>10</v>
      </c>
    </row>
    <row r="13303" spans="1:6">
      <c r="A13303" t="n">
        <v>98093</v>
      </c>
      <c r="B13303" s="30" t="n">
        <v>64</v>
      </c>
      <c r="C13303" s="7" t="n">
        <v>0</v>
      </c>
      <c r="D13303" s="7" t="n">
        <v>8</v>
      </c>
    </row>
    <row r="13304" spans="1:6">
      <c r="A13304" t="s">
        <v>4</v>
      </c>
      <c r="B13304" s="4" t="s">
        <v>5</v>
      </c>
      <c r="C13304" s="4" t="s">
        <v>13</v>
      </c>
      <c r="D13304" s="4" t="s">
        <v>10</v>
      </c>
      <c r="E13304" s="4" t="s">
        <v>13</v>
      </c>
      <c r="F13304" s="4" t="s">
        <v>23</v>
      </c>
    </row>
    <row r="13305" spans="1:6">
      <c r="A13305" t="n">
        <v>98097</v>
      </c>
      <c r="B13305" s="11" t="n">
        <v>5</v>
      </c>
      <c r="C13305" s="7" t="n">
        <v>30</v>
      </c>
      <c r="D13305" s="7" t="n">
        <v>8</v>
      </c>
      <c r="E13305" s="7" t="n">
        <v>1</v>
      </c>
      <c r="F13305" s="12" t="n">
        <f t="normal" ca="1">A13311</f>
        <v>0</v>
      </c>
    </row>
    <row r="13306" spans="1:6">
      <c r="A13306" t="s">
        <v>4</v>
      </c>
      <c r="B13306" s="4" t="s">
        <v>5</v>
      </c>
      <c r="C13306" s="4" t="s">
        <v>10</v>
      </c>
      <c r="D13306" s="4" t="s">
        <v>13</v>
      </c>
    </row>
    <row r="13307" spans="1:6">
      <c r="A13307" t="n">
        <v>98106</v>
      </c>
      <c r="B13307" s="95" t="n">
        <v>21</v>
      </c>
      <c r="C13307" s="7" t="n">
        <v>7030</v>
      </c>
      <c r="D13307" s="7" t="n">
        <v>2</v>
      </c>
    </row>
    <row r="13308" spans="1:6">
      <c r="A13308" t="s">
        <v>4</v>
      </c>
      <c r="B13308" s="4" t="s">
        <v>5</v>
      </c>
      <c r="C13308" s="4" t="s">
        <v>13</v>
      </c>
      <c r="D13308" s="4" t="s">
        <v>10</v>
      </c>
    </row>
    <row r="13309" spans="1:6">
      <c r="A13309" t="n">
        <v>98110</v>
      </c>
      <c r="B13309" s="30" t="n">
        <v>64</v>
      </c>
      <c r="C13309" s="7" t="n">
        <v>0</v>
      </c>
      <c r="D13309" s="7" t="n">
        <v>9</v>
      </c>
    </row>
    <row r="13310" spans="1:6">
      <c r="A13310" t="s">
        <v>4</v>
      </c>
      <c r="B13310" s="4" t="s">
        <v>5</v>
      </c>
      <c r="C13310" s="4" t="s">
        <v>13</v>
      </c>
      <c r="D13310" s="4" t="s">
        <v>10</v>
      </c>
    </row>
    <row r="13311" spans="1:6">
      <c r="A13311" t="n">
        <v>98114</v>
      </c>
      <c r="B13311" s="30" t="n">
        <v>64</v>
      </c>
      <c r="C13311" s="7" t="n">
        <v>4</v>
      </c>
      <c r="D13311" s="7" t="n">
        <v>0</v>
      </c>
    </row>
    <row r="13312" spans="1:6">
      <c r="A13312" t="s">
        <v>4</v>
      </c>
      <c r="B13312" s="4" t="s">
        <v>5</v>
      </c>
      <c r="C13312" s="4" t="s">
        <v>9</v>
      </c>
    </row>
    <row r="13313" spans="1:6">
      <c r="A13313" t="n">
        <v>98118</v>
      </c>
      <c r="B13313" s="46" t="n">
        <v>15</v>
      </c>
      <c r="C13313" s="7" t="n">
        <v>4096</v>
      </c>
    </row>
    <row r="13314" spans="1:6">
      <c r="A13314" t="s">
        <v>4</v>
      </c>
      <c r="B13314" s="4" t="s">
        <v>5</v>
      </c>
      <c r="C13314" s="4" t="s">
        <v>13</v>
      </c>
    </row>
    <row r="13315" spans="1:6">
      <c r="A13315" t="n">
        <v>98123</v>
      </c>
      <c r="B13315" s="84" t="n">
        <v>117</v>
      </c>
      <c r="C13315" s="7" t="n">
        <v>3</v>
      </c>
    </row>
    <row r="13316" spans="1:6">
      <c r="A13316" t="s">
        <v>4</v>
      </c>
      <c r="B13316" s="4" t="s">
        <v>5</v>
      </c>
      <c r="C13316" s="4" t="s">
        <v>13</v>
      </c>
      <c r="D13316" s="4" t="s">
        <v>13</v>
      </c>
      <c r="E13316" s="4" t="s">
        <v>13</v>
      </c>
      <c r="F13316" s="4" t="s">
        <v>9</v>
      </c>
      <c r="G13316" s="4" t="s">
        <v>13</v>
      </c>
      <c r="H13316" s="4" t="s">
        <v>13</v>
      </c>
      <c r="I13316" s="4" t="s">
        <v>23</v>
      </c>
    </row>
    <row r="13317" spans="1:6">
      <c r="A13317" t="n">
        <v>98125</v>
      </c>
      <c r="B13317" s="11" t="n">
        <v>5</v>
      </c>
      <c r="C13317" s="7" t="n">
        <v>35</v>
      </c>
      <c r="D13317" s="7" t="n">
        <v>2</v>
      </c>
      <c r="E13317" s="7" t="n">
        <v>0</v>
      </c>
      <c r="F13317" s="7" t="n">
        <v>1</v>
      </c>
      <c r="G13317" s="7" t="n">
        <v>2</v>
      </c>
      <c r="H13317" s="7" t="n">
        <v>1</v>
      </c>
      <c r="I13317" s="12" t="n">
        <f t="normal" ca="1">A13325</f>
        <v>0</v>
      </c>
    </row>
    <row r="13318" spans="1:6">
      <c r="A13318" t="s">
        <v>4</v>
      </c>
      <c r="B13318" s="4" t="s">
        <v>5</v>
      </c>
      <c r="C13318" s="4" t="s">
        <v>10</v>
      </c>
    </row>
    <row r="13319" spans="1:6">
      <c r="A13319" t="n">
        <v>98139</v>
      </c>
      <c r="B13319" s="17" t="n">
        <v>13</v>
      </c>
      <c r="C13319" s="7" t="n">
        <v>6753</v>
      </c>
    </row>
    <row r="13320" spans="1:6">
      <c r="A13320" t="s">
        <v>4</v>
      </c>
      <c r="B13320" s="4" t="s">
        <v>5</v>
      </c>
      <c r="C13320" s="4" t="s">
        <v>13</v>
      </c>
      <c r="D13320" s="4" t="s">
        <v>10</v>
      </c>
    </row>
    <row r="13321" spans="1:6">
      <c r="A13321" t="n">
        <v>98142</v>
      </c>
      <c r="B13321" s="10" t="n">
        <v>162</v>
      </c>
      <c r="C13321" s="7" t="n">
        <v>1</v>
      </c>
      <c r="D13321" s="7" t="n">
        <v>4236</v>
      </c>
    </row>
    <row r="13322" spans="1:6">
      <c r="A13322" t="s">
        <v>4</v>
      </c>
      <c r="B13322" s="4" t="s">
        <v>5</v>
      </c>
      <c r="C13322" s="4" t="s">
        <v>23</v>
      </c>
    </row>
    <row r="13323" spans="1:6">
      <c r="A13323" t="n">
        <v>98146</v>
      </c>
      <c r="B13323" s="14" t="n">
        <v>3</v>
      </c>
      <c r="C13323" s="12" t="n">
        <f t="normal" ca="1">A13329</f>
        <v>0</v>
      </c>
    </row>
    <row r="13324" spans="1:6">
      <c r="A13324" t="s">
        <v>4</v>
      </c>
      <c r="B13324" s="4" t="s">
        <v>5</v>
      </c>
      <c r="C13324" s="4" t="s">
        <v>10</v>
      </c>
    </row>
    <row r="13325" spans="1:6">
      <c r="A13325" t="n">
        <v>98151</v>
      </c>
      <c r="B13325" s="17" t="n">
        <v>13</v>
      </c>
      <c r="C13325" s="7" t="n">
        <v>6753</v>
      </c>
    </row>
    <row r="13326" spans="1:6">
      <c r="A13326" t="s">
        <v>4</v>
      </c>
      <c r="B13326" s="4" t="s">
        <v>5</v>
      </c>
      <c r="C13326" s="4" t="s">
        <v>13</v>
      </c>
      <c r="D13326" s="4" t="s">
        <v>10</v>
      </c>
    </row>
    <row r="13327" spans="1:6">
      <c r="A13327" t="n">
        <v>98154</v>
      </c>
      <c r="B13327" s="10" t="n">
        <v>162</v>
      </c>
      <c r="C13327" s="7" t="n">
        <v>1</v>
      </c>
      <c r="D13327" s="7" t="n">
        <v>4237</v>
      </c>
    </row>
    <row r="13328" spans="1:6">
      <c r="A13328" t="s">
        <v>4</v>
      </c>
      <c r="B13328" s="4" t="s">
        <v>5</v>
      </c>
    </row>
    <row r="13329" spans="1:9">
      <c r="A13329" t="n">
        <v>98158</v>
      </c>
      <c r="B13329" s="5" t="n">
        <v>1</v>
      </c>
    </row>
    <row r="13330" spans="1:9" s="3" customFormat="1" customHeight="0">
      <c r="A13330" s="3" t="s">
        <v>2</v>
      </c>
      <c r="B13330" s="3" t="s">
        <v>767</v>
      </c>
    </row>
    <row r="13331" spans="1:9">
      <c r="A13331" t="s">
        <v>4</v>
      </c>
      <c r="B13331" s="4" t="s">
        <v>5</v>
      </c>
      <c r="C13331" s="4" t="s">
        <v>10</v>
      </c>
      <c r="D13331" s="4" t="s">
        <v>10</v>
      </c>
      <c r="E13331" s="4" t="s">
        <v>9</v>
      </c>
      <c r="F13331" s="4" t="s">
        <v>6</v>
      </c>
      <c r="G13331" s="4" t="s">
        <v>8</v>
      </c>
      <c r="H13331" s="4" t="s">
        <v>10</v>
      </c>
      <c r="I13331" s="4" t="s">
        <v>10</v>
      </c>
      <c r="J13331" s="4" t="s">
        <v>9</v>
      </c>
      <c r="K13331" s="4" t="s">
        <v>6</v>
      </c>
      <c r="L13331" s="4" t="s">
        <v>8</v>
      </c>
      <c r="M13331" s="4" t="s">
        <v>10</v>
      </c>
      <c r="N13331" s="4" t="s">
        <v>10</v>
      </c>
      <c r="O13331" s="4" t="s">
        <v>9</v>
      </c>
      <c r="P13331" s="4" t="s">
        <v>6</v>
      </c>
      <c r="Q13331" s="4" t="s">
        <v>8</v>
      </c>
      <c r="R13331" s="4" t="s">
        <v>10</v>
      </c>
      <c r="S13331" s="4" t="s">
        <v>10</v>
      </c>
      <c r="T13331" s="4" t="s">
        <v>9</v>
      </c>
      <c r="U13331" s="4" t="s">
        <v>6</v>
      </c>
      <c r="V13331" s="4" t="s">
        <v>8</v>
      </c>
      <c r="W13331" s="4" t="s">
        <v>10</v>
      </c>
      <c r="X13331" s="4" t="s">
        <v>10</v>
      </c>
      <c r="Y13331" s="4" t="s">
        <v>9</v>
      </c>
      <c r="Z13331" s="4" t="s">
        <v>6</v>
      </c>
      <c r="AA13331" s="4" t="s">
        <v>8</v>
      </c>
      <c r="AB13331" s="4" t="s">
        <v>10</v>
      </c>
      <c r="AC13331" s="4" t="s">
        <v>10</v>
      </c>
      <c r="AD13331" s="4" t="s">
        <v>9</v>
      </c>
      <c r="AE13331" s="4" t="s">
        <v>6</v>
      </c>
      <c r="AF13331" s="4" t="s">
        <v>8</v>
      </c>
      <c r="AG13331" s="4" t="s">
        <v>10</v>
      </c>
      <c r="AH13331" s="4" t="s">
        <v>10</v>
      </c>
      <c r="AI13331" s="4" t="s">
        <v>9</v>
      </c>
      <c r="AJ13331" s="4" t="s">
        <v>6</v>
      </c>
      <c r="AK13331" s="4" t="s">
        <v>8</v>
      </c>
      <c r="AL13331" s="4" t="s">
        <v>10</v>
      </c>
      <c r="AM13331" s="4" t="s">
        <v>10</v>
      </c>
      <c r="AN13331" s="4" t="s">
        <v>9</v>
      </c>
      <c r="AO13331" s="4" t="s">
        <v>6</v>
      </c>
      <c r="AP13331" s="4" t="s">
        <v>8</v>
      </c>
      <c r="AQ13331" s="4" t="s">
        <v>10</v>
      </c>
      <c r="AR13331" s="4" t="s">
        <v>10</v>
      </c>
      <c r="AS13331" s="4" t="s">
        <v>9</v>
      </c>
      <c r="AT13331" s="4" t="s">
        <v>6</v>
      </c>
      <c r="AU13331" s="4" t="s">
        <v>8</v>
      </c>
      <c r="AV13331" s="4" t="s">
        <v>10</v>
      </c>
      <c r="AW13331" s="4" t="s">
        <v>10</v>
      </c>
      <c r="AX13331" s="4" t="s">
        <v>9</v>
      </c>
      <c r="AY13331" s="4" t="s">
        <v>6</v>
      </c>
      <c r="AZ13331" s="4" t="s">
        <v>8</v>
      </c>
      <c r="BA13331" s="4" t="s">
        <v>10</v>
      </c>
      <c r="BB13331" s="4" t="s">
        <v>10</v>
      </c>
      <c r="BC13331" s="4" t="s">
        <v>9</v>
      </c>
      <c r="BD13331" s="4" t="s">
        <v>6</v>
      </c>
      <c r="BE13331" s="4" t="s">
        <v>8</v>
      </c>
      <c r="BF13331" s="4" t="s">
        <v>10</v>
      </c>
      <c r="BG13331" s="4" t="s">
        <v>10</v>
      </c>
      <c r="BH13331" s="4" t="s">
        <v>9</v>
      </c>
      <c r="BI13331" s="4" t="s">
        <v>6</v>
      </c>
      <c r="BJ13331" s="4" t="s">
        <v>8</v>
      </c>
      <c r="BK13331" s="4" t="s">
        <v>10</v>
      </c>
      <c r="BL13331" s="4" t="s">
        <v>10</v>
      </c>
      <c r="BM13331" s="4" t="s">
        <v>9</v>
      </c>
      <c r="BN13331" s="4" t="s">
        <v>6</v>
      </c>
      <c r="BO13331" s="4" t="s">
        <v>8</v>
      </c>
      <c r="BP13331" s="4" t="s">
        <v>10</v>
      </c>
      <c r="BQ13331" s="4" t="s">
        <v>10</v>
      </c>
      <c r="BR13331" s="4" t="s">
        <v>9</v>
      </c>
      <c r="BS13331" s="4" t="s">
        <v>6</v>
      </c>
      <c r="BT13331" s="4" t="s">
        <v>8</v>
      </c>
      <c r="BU13331" s="4" t="s">
        <v>10</v>
      </c>
      <c r="BV13331" s="4" t="s">
        <v>10</v>
      </c>
      <c r="BW13331" s="4" t="s">
        <v>9</v>
      </c>
      <c r="BX13331" s="4" t="s">
        <v>6</v>
      </c>
      <c r="BY13331" s="4" t="s">
        <v>8</v>
      </c>
      <c r="BZ13331" s="4" t="s">
        <v>10</v>
      </c>
      <c r="CA13331" s="4" t="s">
        <v>10</v>
      </c>
      <c r="CB13331" s="4" t="s">
        <v>9</v>
      </c>
      <c r="CC13331" s="4" t="s">
        <v>6</v>
      </c>
      <c r="CD13331" s="4" t="s">
        <v>8</v>
      </c>
      <c r="CE13331" s="4" t="s">
        <v>10</v>
      </c>
      <c r="CF13331" s="4" t="s">
        <v>10</v>
      </c>
      <c r="CG13331" s="4" t="s">
        <v>9</v>
      </c>
      <c r="CH13331" s="4" t="s">
        <v>6</v>
      </c>
      <c r="CI13331" s="4" t="s">
        <v>8</v>
      </c>
      <c r="CJ13331" s="4" t="s">
        <v>10</v>
      </c>
      <c r="CK13331" s="4" t="s">
        <v>10</v>
      </c>
      <c r="CL13331" s="4" t="s">
        <v>9</v>
      </c>
      <c r="CM13331" s="4" t="s">
        <v>6</v>
      </c>
      <c r="CN13331" s="4" t="s">
        <v>8</v>
      </c>
      <c r="CO13331" s="4" t="s">
        <v>10</v>
      </c>
      <c r="CP13331" s="4" t="s">
        <v>10</v>
      </c>
      <c r="CQ13331" s="4" t="s">
        <v>9</v>
      </c>
      <c r="CR13331" s="4" t="s">
        <v>6</v>
      </c>
      <c r="CS13331" s="4" t="s">
        <v>8</v>
      </c>
      <c r="CT13331" s="4" t="s">
        <v>10</v>
      </c>
      <c r="CU13331" s="4" t="s">
        <v>10</v>
      </c>
      <c r="CV13331" s="4" t="s">
        <v>9</v>
      </c>
      <c r="CW13331" s="4" t="s">
        <v>6</v>
      </c>
      <c r="CX13331" s="4" t="s">
        <v>8</v>
      </c>
      <c r="CY13331" s="4" t="s">
        <v>10</v>
      </c>
      <c r="CZ13331" s="4" t="s">
        <v>10</v>
      </c>
      <c r="DA13331" s="4" t="s">
        <v>9</v>
      </c>
      <c r="DB13331" s="4" t="s">
        <v>6</v>
      </c>
      <c r="DC13331" s="4" t="s">
        <v>8</v>
      </c>
      <c r="DD13331" s="4" t="s">
        <v>10</v>
      </c>
      <c r="DE13331" s="4" t="s">
        <v>10</v>
      </c>
      <c r="DF13331" s="4" t="s">
        <v>9</v>
      </c>
      <c r="DG13331" s="4" t="s">
        <v>6</v>
      </c>
      <c r="DH13331" s="4" t="s">
        <v>8</v>
      </c>
      <c r="DI13331" s="4" t="s">
        <v>10</v>
      </c>
      <c r="DJ13331" s="4" t="s">
        <v>10</v>
      </c>
      <c r="DK13331" s="4" t="s">
        <v>9</v>
      </c>
      <c r="DL13331" s="4" t="s">
        <v>6</v>
      </c>
      <c r="DM13331" s="4" t="s">
        <v>8</v>
      </c>
      <c r="DN13331" s="4" t="s">
        <v>10</v>
      </c>
      <c r="DO13331" s="4" t="s">
        <v>10</v>
      </c>
      <c r="DP13331" s="4" t="s">
        <v>9</v>
      </c>
      <c r="DQ13331" s="4" t="s">
        <v>6</v>
      </c>
      <c r="DR13331" s="4" t="s">
        <v>8</v>
      </c>
      <c r="DS13331" s="4" t="s">
        <v>10</v>
      </c>
      <c r="DT13331" s="4" t="s">
        <v>10</v>
      </c>
      <c r="DU13331" s="4" t="s">
        <v>9</v>
      </c>
      <c r="DV13331" s="4" t="s">
        <v>6</v>
      </c>
      <c r="DW13331" s="4" t="s">
        <v>8</v>
      </c>
      <c r="DX13331" s="4" t="s">
        <v>10</v>
      </c>
      <c r="DY13331" s="4" t="s">
        <v>10</v>
      </c>
      <c r="DZ13331" s="4" t="s">
        <v>9</v>
      </c>
      <c r="EA13331" s="4" t="s">
        <v>6</v>
      </c>
      <c r="EB13331" s="4" t="s">
        <v>8</v>
      </c>
      <c r="EC13331" s="4" t="s">
        <v>10</v>
      </c>
      <c r="ED13331" s="4" t="s">
        <v>10</v>
      </c>
      <c r="EE13331" s="4" t="s">
        <v>9</v>
      </c>
      <c r="EF13331" s="4" t="s">
        <v>6</v>
      </c>
      <c r="EG13331" s="4" t="s">
        <v>8</v>
      </c>
      <c r="EH13331" s="4" t="s">
        <v>10</v>
      </c>
      <c r="EI13331" s="4" t="s">
        <v>10</v>
      </c>
      <c r="EJ13331" s="4" t="s">
        <v>9</v>
      </c>
      <c r="EK13331" s="4" t="s">
        <v>6</v>
      </c>
      <c r="EL13331" s="4" t="s">
        <v>8</v>
      </c>
      <c r="EM13331" s="4" t="s">
        <v>10</v>
      </c>
      <c r="EN13331" s="4" t="s">
        <v>10</v>
      </c>
      <c r="EO13331" s="4" t="s">
        <v>9</v>
      </c>
      <c r="EP13331" s="4" t="s">
        <v>6</v>
      </c>
      <c r="EQ13331" s="4" t="s">
        <v>8</v>
      </c>
      <c r="ER13331" s="4" t="s">
        <v>10</v>
      </c>
      <c r="ES13331" s="4" t="s">
        <v>10</v>
      </c>
      <c r="ET13331" s="4" t="s">
        <v>9</v>
      </c>
      <c r="EU13331" s="4" t="s">
        <v>6</v>
      </c>
      <c r="EV13331" s="4" t="s">
        <v>8</v>
      </c>
      <c r="EW13331" s="4" t="s">
        <v>10</v>
      </c>
      <c r="EX13331" s="4" t="s">
        <v>10</v>
      </c>
      <c r="EY13331" s="4" t="s">
        <v>9</v>
      </c>
      <c r="EZ13331" s="4" t="s">
        <v>6</v>
      </c>
      <c r="FA13331" s="4" t="s">
        <v>8</v>
      </c>
      <c r="FB13331" s="4" t="s">
        <v>10</v>
      </c>
      <c r="FC13331" s="4" t="s">
        <v>10</v>
      </c>
      <c r="FD13331" s="4" t="s">
        <v>9</v>
      </c>
      <c r="FE13331" s="4" t="s">
        <v>6</v>
      </c>
      <c r="FF13331" s="4" t="s">
        <v>8</v>
      </c>
      <c r="FG13331" s="4" t="s">
        <v>10</v>
      </c>
      <c r="FH13331" s="4" t="s">
        <v>10</v>
      </c>
      <c r="FI13331" s="4" t="s">
        <v>9</v>
      </c>
      <c r="FJ13331" s="4" t="s">
        <v>6</v>
      </c>
      <c r="FK13331" s="4" t="s">
        <v>8</v>
      </c>
      <c r="FL13331" s="4" t="s">
        <v>10</v>
      </c>
      <c r="FM13331" s="4" t="s">
        <v>10</v>
      </c>
      <c r="FN13331" s="4" t="s">
        <v>9</v>
      </c>
      <c r="FO13331" s="4" t="s">
        <v>6</v>
      </c>
      <c r="FP13331" s="4" t="s">
        <v>8</v>
      </c>
      <c r="FQ13331" s="4" t="s">
        <v>10</v>
      </c>
      <c r="FR13331" s="4" t="s">
        <v>10</v>
      </c>
      <c r="FS13331" s="4" t="s">
        <v>9</v>
      </c>
      <c r="FT13331" s="4" t="s">
        <v>6</v>
      </c>
      <c r="FU13331" s="4" t="s">
        <v>8</v>
      </c>
      <c r="FV13331" s="4" t="s">
        <v>10</v>
      </c>
      <c r="FW13331" s="4" t="s">
        <v>10</v>
      </c>
      <c r="FX13331" s="4" t="s">
        <v>9</v>
      </c>
      <c r="FY13331" s="4" t="s">
        <v>6</v>
      </c>
      <c r="FZ13331" s="4" t="s">
        <v>8</v>
      </c>
      <c r="GA13331" s="4" t="s">
        <v>10</v>
      </c>
      <c r="GB13331" s="4" t="s">
        <v>10</v>
      </c>
      <c r="GC13331" s="4" t="s">
        <v>9</v>
      </c>
      <c r="GD13331" s="4" t="s">
        <v>6</v>
      </c>
      <c r="GE13331" s="4" t="s">
        <v>8</v>
      </c>
      <c r="GF13331" s="4" t="s">
        <v>10</v>
      </c>
      <c r="GG13331" s="4" t="s">
        <v>10</v>
      </c>
      <c r="GH13331" s="4" t="s">
        <v>9</v>
      </c>
      <c r="GI13331" s="4" t="s">
        <v>6</v>
      </c>
      <c r="GJ13331" s="4" t="s">
        <v>8</v>
      </c>
      <c r="GK13331" s="4" t="s">
        <v>10</v>
      </c>
      <c r="GL13331" s="4" t="s">
        <v>10</v>
      </c>
      <c r="GM13331" s="4" t="s">
        <v>9</v>
      </c>
      <c r="GN13331" s="4" t="s">
        <v>6</v>
      </c>
      <c r="GO13331" s="4" t="s">
        <v>8</v>
      </c>
      <c r="GP13331" s="4" t="s">
        <v>10</v>
      </c>
      <c r="GQ13331" s="4" t="s">
        <v>10</v>
      </c>
      <c r="GR13331" s="4" t="s">
        <v>9</v>
      </c>
      <c r="GS13331" s="4" t="s">
        <v>6</v>
      </c>
      <c r="GT13331" s="4" t="s">
        <v>8</v>
      </c>
      <c r="GU13331" s="4" t="s">
        <v>10</v>
      </c>
      <c r="GV13331" s="4" t="s">
        <v>10</v>
      </c>
      <c r="GW13331" s="4" t="s">
        <v>9</v>
      </c>
      <c r="GX13331" s="4" t="s">
        <v>6</v>
      </c>
      <c r="GY13331" s="4" t="s">
        <v>8</v>
      </c>
      <c r="GZ13331" s="4" t="s">
        <v>10</v>
      </c>
      <c r="HA13331" s="4" t="s">
        <v>10</v>
      </c>
      <c r="HB13331" s="4" t="s">
        <v>9</v>
      </c>
      <c r="HC13331" s="4" t="s">
        <v>6</v>
      </c>
      <c r="HD13331" s="4" t="s">
        <v>8</v>
      </c>
      <c r="HE13331" s="4" t="s">
        <v>10</v>
      </c>
      <c r="HF13331" s="4" t="s">
        <v>10</v>
      </c>
      <c r="HG13331" s="4" t="s">
        <v>9</v>
      </c>
      <c r="HH13331" s="4" t="s">
        <v>6</v>
      </c>
      <c r="HI13331" s="4" t="s">
        <v>8</v>
      </c>
      <c r="HJ13331" s="4" t="s">
        <v>10</v>
      </c>
      <c r="HK13331" s="4" t="s">
        <v>10</v>
      </c>
      <c r="HL13331" s="4" t="s">
        <v>9</v>
      </c>
      <c r="HM13331" s="4" t="s">
        <v>6</v>
      </c>
      <c r="HN13331" s="4" t="s">
        <v>8</v>
      </c>
      <c r="HO13331" s="4" t="s">
        <v>10</v>
      </c>
      <c r="HP13331" s="4" t="s">
        <v>10</v>
      </c>
      <c r="HQ13331" s="4" t="s">
        <v>9</v>
      </c>
      <c r="HR13331" s="4" t="s">
        <v>6</v>
      </c>
      <c r="HS13331" s="4" t="s">
        <v>8</v>
      </c>
      <c r="HT13331" s="4" t="s">
        <v>10</v>
      </c>
      <c r="HU13331" s="4" t="s">
        <v>10</v>
      </c>
      <c r="HV13331" s="4" t="s">
        <v>9</v>
      </c>
      <c r="HW13331" s="4" t="s">
        <v>6</v>
      </c>
      <c r="HX13331" s="4" t="s">
        <v>8</v>
      </c>
      <c r="HY13331" s="4" t="s">
        <v>10</v>
      </c>
      <c r="HZ13331" s="4" t="s">
        <v>10</v>
      </c>
      <c r="IA13331" s="4" t="s">
        <v>9</v>
      </c>
      <c r="IB13331" s="4" t="s">
        <v>6</v>
      </c>
      <c r="IC13331" s="4" t="s">
        <v>8</v>
      </c>
      <c r="ID13331" s="4" t="s">
        <v>10</v>
      </c>
      <c r="IE13331" s="4" t="s">
        <v>10</v>
      </c>
      <c r="IF13331" s="4" t="s">
        <v>9</v>
      </c>
      <c r="IG13331" s="4" t="s">
        <v>6</v>
      </c>
      <c r="IH13331" s="4" t="s">
        <v>8</v>
      </c>
    </row>
    <row r="13332" spans="1:9">
      <c r="A13332" t="n">
        <v>98160</v>
      </c>
      <c r="B13332" s="102" t="n">
        <v>257</v>
      </c>
      <c r="C13332" s="7" t="n">
        <v>7</v>
      </c>
      <c r="D13332" s="7" t="n">
        <v>65533</v>
      </c>
      <c r="E13332" s="7" t="n">
        <v>61769</v>
      </c>
      <c r="F13332" s="7" t="s">
        <v>12</v>
      </c>
      <c r="G13332" s="7" t="n">
        <f t="normal" ca="1">32-LENB(INDIRECT(ADDRESS(13332,6)))</f>
        <v>0</v>
      </c>
      <c r="H13332" s="7" t="n">
        <v>7</v>
      </c>
      <c r="I13332" s="7" t="n">
        <v>65533</v>
      </c>
      <c r="J13332" s="7" t="n">
        <v>61770</v>
      </c>
      <c r="K13332" s="7" t="s">
        <v>12</v>
      </c>
      <c r="L13332" s="7" t="n">
        <f t="normal" ca="1">32-LENB(INDIRECT(ADDRESS(13332,11)))</f>
        <v>0</v>
      </c>
      <c r="M13332" s="7" t="n">
        <v>7</v>
      </c>
      <c r="N13332" s="7" t="n">
        <v>65533</v>
      </c>
      <c r="O13332" s="7" t="n">
        <v>61771</v>
      </c>
      <c r="P13332" s="7" t="s">
        <v>12</v>
      </c>
      <c r="Q13332" s="7" t="n">
        <f t="normal" ca="1">32-LENB(INDIRECT(ADDRESS(13332,16)))</f>
        <v>0</v>
      </c>
      <c r="R13332" s="7" t="n">
        <v>7</v>
      </c>
      <c r="S13332" s="7" t="n">
        <v>65533</v>
      </c>
      <c r="T13332" s="7" t="n">
        <v>61772</v>
      </c>
      <c r="U13332" s="7" t="s">
        <v>12</v>
      </c>
      <c r="V13332" s="7" t="n">
        <f t="normal" ca="1">32-LENB(INDIRECT(ADDRESS(13332,21)))</f>
        <v>0</v>
      </c>
      <c r="W13332" s="7" t="n">
        <v>7</v>
      </c>
      <c r="X13332" s="7" t="n">
        <v>65533</v>
      </c>
      <c r="Y13332" s="7" t="n">
        <v>61773</v>
      </c>
      <c r="Z13332" s="7" t="s">
        <v>12</v>
      </c>
      <c r="AA13332" s="7" t="n">
        <f t="normal" ca="1">32-LENB(INDIRECT(ADDRESS(13332,26)))</f>
        <v>0</v>
      </c>
      <c r="AB13332" s="7" t="n">
        <v>7</v>
      </c>
      <c r="AC13332" s="7" t="n">
        <v>65533</v>
      </c>
      <c r="AD13332" s="7" t="n">
        <v>61774</v>
      </c>
      <c r="AE13332" s="7" t="s">
        <v>12</v>
      </c>
      <c r="AF13332" s="7" t="n">
        <f t="normal" ca="1">32-LENB(INDIRECT(ADDRESS(13332,31)))</f>
        <v>0</v>
      </c>
      <c r="AG13332" s="7" t="n">
        <v>7</v>
      </c>
      <c r="AH13332" s="7" t="n">
        <v>65533</v>
      </c>
      <c r="AI13332" s="7" t="n">
        <v>61775</v>
      </c>
      <c r="AJ13332" s="7" t="s">
        <v>12</v>
      </c>
      <c r="AK13332" s="7" t="n">
        <f t="normal" ca="1">32-LENB(INDIRECT(ADDRESS(13332,36)))</f>
        <v>0</v>
      </c>
      <c r="AL13332" s="7" t="n">
        <v>7</v>
      </c>
      <c r="AM13332" s="7" t="n">
        <v>65533</v>
      </c>
      <c r="AN13332" s="7" t="n">
        <v>61776</v>
      </c>
      <c r="AO13332" s="7" t="s">
        <v>12</v>
      </c>
      <c r="AP13332" s="7" t="n">
        <f t="normal" ca="1">32-LENB(INDIRECT(ADDRESS(13332,41)))</f>
        <v>0</v>
      </c>
      <c r="AQ13332" s="7" t="n">
        <v>7</v>
      </c>
      <c r="AR13332" s="7" t="n">
        <v>65533</v>
      </c>
      <c r="AS13332" s="7" t="n">
        <v>61777</v>
      </c>
      <c r="AT13332" s="7" t="s">
        <v>12</v>
      </c>
      <c r="AU13332" s="7" t="n">
        <f t="normal" ca="1">32-LENB(INDIRECT(ADDRESS(13332,46)))</f>
        <v>0</v>
      </c>
      <c r="AV13332" s="7" t="n">
        <v>7</v>
      </c>
      <c r="AW13332" s="7" t="n">
        <v>65533</v>
      </c>
      <c r="AX13332" s="7" t="n">
        <v>61778</v>
      </c>
      <c r="AY13332" s="7" t="s">
        <v>12</v>
      </c>
      <c r="AZ13332" s="7" t="n">
        <f t="normal" ca="1">32-LENB(INDIRECT(ADDRESS(13332,51)))</f>
        <v>0</v>
      </c>
      <c r="BA13332" s="7" t="n">
        <v>7</v>
      </c>
      <c r="BB13332" s="7" t="n">
        <v>65533</v>
      </c>
      <c r="BC13332" s="7" t="n">
        <v>61779</v>
      </c>
      <c r="BD13332" s="7" t="s">
        <v>12</v>
      </c>
      <c r="BE13332" s="7" t="n">
        <f t="normal" ca="1">32-LENB(INDIRECT(ADDRESS(13332,56)))</f>
        <v>0</v>
      </c>
      <c r="BF13332" s="7" t="n">
        <v>7</v>
      </c>
      <c r="BG13332" s="7" t="n">
        <v>65533</v>
      </c>
      <c r="BH13332" s="7" t="n">
        <v>61780</v>
      </c>
      <c r="BI13332" s="7" t="s">
        <v>12</v>
      </c>
      <c r="BJ13332" s="7" t="n">
        <f t="normal" ca="1">32-LENB(INDIRECT(ADDRESS(13332,61)))</f>
        <v>0</v>
      </c>
      <c r="BK13332" s="7" t="n">
        <v>7</v>
      </c>
      <c r="BL13332" s="7" t="n">
        <v>65533</v>
      </c>
      <c r="BM13332" s="7" t="n">
        <v>61781</v>
      </c>
      <c r="BN13332" s="7" t="s">
        <v>12</v>
      </c>
      <c r="BO13332" s="7" t="n">
        <f t="normal" ca="1">32-LENB(INDIRECT(ADDRESS(13332,66)))</f>
        <v>0</v>
      </c>
      <c r="BP13332" s="7" t="n">
        <v>7</v>
      </c>
      <c r="BQ13332" s="7" t="n">
        <v>65533</v>
      </c>
      <c r="BR13332" s="7" t="n">
        <v>61782</v>
      </c>
      <c r="BS13332" s="7" t="s">
        <v>12</v>
      </c>
      <c r="BT13332" s="7" t="n">
        <f t="normal" ca="1">32-LENB(INDIRECT(ADDRESS(13332,71)))</f>
        <v>0</v>
      </c>
      <c r="BU13332" s="7" t="n">
        <v>7</v>
      </c>
      <c r="BV13332" s="7" t="n">
        <v>65533</v>
      </c>
      <c r="BW13332" s="7" t="n">
        <v>61783</v>
      </c>
      <c r="BX13332" s="7" t="s">
        <v>12</v>
      </c>
      <c r="BY13332" s="7" t="n">
        <f t="normal" ca="1">32-LENB(INDIRECT(ADDRESS(13332,76)))</f>
        <v>0</v>
      </c>
      <c r="BZ13332" s="7" t="n">
        <v>7</v>
      </c>
      <c r="CA13332" s="7" t="n">
        <v>65533</v>
      </c>
      <c r="CB13332" s="7" t="n">
        <v>61784</v>
      </c>
      <c r="CC13332" s="7" t="s">
        <v>12</v>
      </c>
      <c r="CD13332" s="7" t="n">
        <f t="normal" ca="1">32-LENB(INDIRECT(ADDRESS(13332,81)))</f>
        <v>0</v>
      </c>
      <c r="CE13332" s="7" t="n">
        <v>7</v>
      </c>
      <c r="CF13332" s="7" t="n">
        <v>65533</v>
      </c>
      <c r="CG13332" s="7" t="n">
        <v>61785</v>
      </c>
      <c r="CH13332" s="7" t="s">
        <v>12</v>
      </c>
      <c r="CI13332" s="7" t="n">
        <f t="normal" ca="1">32-LENB(INDIRECT(ADDRESS(13332,86)))</f>
        <v>0</v>
      </c>
      <c r="CJ13332" s="7" t="n">
        <v>7</v>
      </c>
      <c r="CK13332" s="7" t="n">
        <v>65533</v>
      </c>
      <c r="CL13332" s="7" t="n">
        <v>61786</v>
      </c>
      <c r="CM13332" s="7" t="s">
        <v>12</v>
      </c>
      <c r="CN13332" s="7" t="n">
        <f t="normal" ca="1">32-LENB(INDIRECT(ADDRESS(13332,91)))</f>
        <v>0</v>
      </c>
      <c r="CO13332" s="7" t="n">
        <v>7</v>
      </c>
      <c r="CP13332" s="7" t="n">
        <v>65533</v>
      </c>
      <c r="CQ13332" s="7" t="n">
        <v>61787</v>
      </c>
      <c r="CR13332" s="7" t="s">
        <v>12</v>
      </c>
      <c r="CS13332" s="7" t="n">
        <f t="normal" ca="1">32-LENB(INDIRECT(ADDRESS(13332,96)))</f>
        <v>0</v>
      </c>
      <c r="CT13332" s="7" t="n">
        <v>7</v>
      </c>
      <c r="CU13332" s="7" t="n">
        <v>65533</v>
      </c>
      <c r="CV13332" s="7" t="n">
        <v>61788</v>
      </c>
      <c r="CW13332" s="7" t="s">
        <v>12</v>
      </c>
      <c r="CX13332" s="7" t="n">
        <f t="normal" ca="1">32-LENB(INDIRECT(ADDRESS(13332,101)))</f>
        <v>0</v>
      </c>
      <c r="CY13332" s="7" t="n">
        <v>7</v>
      </c>
      <c r="CZ13332" s="7" t="n">
        <v>65533</v>
      </c>
      <c r="DA13332" s="7" t="n">
        <v>61789</v>
      </c>
      <c r="DB13332" s="7" t="s">
        <v>12</v>
      </c>
      <c r="DC13332" s="7" t="n">
        <f t="normal" ca="1">32-LENB(INDIRECT(ADDRESS(13332,106)))</f>
        <v>0</v>
      </c>
      <c r="DD13332" s="7" t="n">
        <v>7</v>
      </c>
      <c r="DE13332" s="7" t="n">
        <v>65533</v>
      </c>
      <c r="DF13332" s="7" t="n">
        <v>61790</v>
      </c>
      <c r="DG13332" s="7" t="s">
        <v>12</v>
      </c>
      <c r="DH13332" s="7" t="n">
        <f t="normal" ca="1">32-LENB(INDIRECT(ADDRESS(13332,111)))</f>
        <v>0</v>
      </c>
      <c r="DI13332" s="7" t="n">
        <v>4</v>
      </c>
      <c r="DJ13332" s="7" t="n">
        <v>65533</v>
      </c>
      <c r="DK13332" s="7" t="n">
        <v>2000</v>
      </c>
      <c r="DL13332" s="7" t="s">
        <v>12</v>
      </c>
      <c r="DM13332" s="7" t="n">
        <f t="normal" ca="1">32-LENB(INDIRECT(ADDRESS(13332,116)))</f>
        <v>0</v>
      </c>
      <c r="DN13332" s="7" t="n">
        <v>7</v>
      </c>
      <c r="DO13332" s="7" t="n">
        <v>65533</v>
      </c>
      <c r="DP13332" s="7" t="n">
        <v>61791</v>
      </c>
      <c r="DQ13332" s="7" t="s">
        <v>12</v>
      </c>
      <c r="DR13332" s="7" t="n">
        <f t="normal" ca="1">32-LENB(INDIRECT(ADDRESS(13332,121)))</f>
        <v>0</v>
      </c>
      <c r="DS13332" s="7" t="n">
        <v>7</v>
      </c>
      <c r="DT13332" s="7" t="n">
        <v>65533</v>
      </c>
      <c r="DU13332" s="7" t="n">
        <v>61792</v>
      </c>
      <c r="DV13332" s="7" t="s">
        <v>12</v>
      </c>
      <c r="DW13332" s="7" t="n">
        <f t="normal" ca="1">32-LENB(INDIRECT(ADDRESS(13332,126)))</f>
        <v>0</v>
      </c>
      <c r="DX13332" s="7" t="n">
        <v>7</v>
      </c>
      <c r="DY13332" s="7" t="n">
        <v>65533</v>
      </c>
      <c r="DZ13332" s="7" t="n">
        <v>61793</v>
      </c>
      <c r="EA13332" s="7" t="s">
        <v>12</v>
      </c>
      <c r="EB13332" s="7" t="n">
        <f t="normal" ca="1">32-LENB(INDIRECT(ADDRESS(13332,131)))</f>
        <v>0</v>
      </c>
      <c r="EC13332" s="7" t="n">
        <v>7</v>
      </c>
      <c r="ED13332" s="7" t="n">
        <v>65533</v>
      </c>
      <c r="EE13332" s="7" t="n">
        <v>61794</v>
      </c>
      <c r="EF13332" s="7" t="s">
        <v>12</v>
      </c>
      <c r="EG13332" s="7" t="n">
        <f t="normal" ca="1">32-LENB(INDIRECT(ADDRESS(13332,136)))</f>
        <v>0</v>
      </c>
      <c r="EH13332" s="7" t="n">
        <v>7</v>
      </c>
      <c r="EI13332" s="7" t="n">
        <v>65533</v>
      </c>
      <c r="EJ13332" s="7" t="n">
        <v>61795</v>
      </c>
      <c r="EK13332" s="7" t="s">
        <v>12</v>
      </c>
      <c r="EL13332" s="7" t="n">
        <f t="normal" ca="1">32-LENB(INDIRECT(ADDRESS(13332,141)))</f>
        <v>0</v>
      </c>
      <c r="EM13332" s="7" t="n">
        <v>7</v>
      </c>
      <c r="EN13332" s="7" t="n">
        <v>65533</v>
      </c>
      <c r="EO13332" s="7" t="n">
        <v>61796</v>
      </c>
      <c r="EP13332" s="7" t="s">
        <v>12</v>
      </c>
      <c r="EQ13332" s="7" t="n">
        <f t="normal" ca="1">32-LENB(INDIRECT(ADDRESS(13332,146)))</f>
        <v>0</v>
      </c>
      <c r="ER13332" s="7" t="n">
        <v>7</v>
      </c>
      <c r="ES13332" s="7" t="n">
        <v>65533</v>
      </c>
      <c r="ET13332" s="7" t="n">
        <v>61797</v>
      </c>
      <c r="EU13332" s="7" t="s">
        <v>12</v>
      </c>
      <c r="EV13332" s="7" t="n">
        <f t="normal" ca="1">32-LENB(INDIRECT(ADDRESS(13332,151)))</f>
        <v>0</v>
      </c>
      <c r="EW13332" s="7" t="n">
        <v>7</v>
      </c>
      <c r="EX13332" s="7" t="n">
        <v>65533</v>
      </c>
      <c r="EY13332" s="7" t="n">
        <v>61798</v>
      </c>
      <c r="EZ13332" s="7" t="s">
        <v>12</v>
      </c>
      <c r="FA13332" s="7" t="n">
        <f t="normal" ca="1">32-LENB(INDIRECT(ADDRESS(13332,156)))</f>
        <v>0</v>
      </c>
      <c r="FB13332" s="7" t="n">
        <v>7</v>
      </c>
      <c r="FC13332" s="7" t="n">
        <v>65533</v>
      </c>
      <c r="FD13332" s="7" t="n">
        <v>61799</v>
      </c>
      <c r="FE13332" s="7" t="s">
        <v>12</v>
      </c>
      <c r="FF13332" s="7" t="n">
        <f t="normal" ca="1">32-LENB(INDIRECT(ADDRESS(13332,161)))</f>
        <v>0</v>
      </c>
      <c r="FG13332" s="7" t="n">
        <v>7</v>
      </c>
      <c r="FH13332" s="7" t="n">
        <v>65533</v>
      </c>
      <c r="FI13332" s="7" t="n">
        <v>61800</v>
      </c>
      <c r="FJ13332" s="7" t="s">
        <v>12</v>
      </c>
      <c r="FK13332" s="7" t="n">
        <f t="normal" ca="1">32-LENB(INDIRECT(ADDRESS(13332,166)))</f>
        <v>0</v>
      </c>
      <c r="FL13332" s="7" t="n">
        <v>7</v>
      </c>
      <c r="FM13332" s="7" t="n">
        <v>65533</v>
      </c>
      <c r="FN13332" s="7" t="n">
        <v>61801</v>
      </c>
      <c r="FO13332" s="7" t="s">
        <v>12</v>
      </c>
      <c r="FP13332" s="7" t="n">
        <f t="normal" ca="1">32-LENB(INDIRECT(ADDRESS(13332,171)))</f>
        <v>0</v>
      </c>
      <c r="FQ13332" s="7" t="n">
        <v>7</v>
      </c>
      <c r="FR13332" s="7" t="n">
        <v>65533</v>
      </c>
      <c r="FS13332" s="7" t="n">
        <v>61802</v>
      </c>
      <c r="FT13332" s="7" t="s">
        <v>12</v>
      </c>
      <c r="FU13332" s="7" t="n">
        <f t="normal" ca="1">32-LENB(INDIRECT(ADDRESS(13332,176)))</f>
        <v>0</v>
      </c>
      <c r="FV13332" s="7" t="n">
        <v>7</v>
      </c>
      <c r="FW13332" s="7" t="n">
        <v>65533</v>
      </c>
      <c r="FX13332" s="7" t="n">
        <v>61803</v>
      </c>
      <c r="FY13332" s="7" t="s">
        <v>12</v>
      </c>
      <c r="FZ13332" s="7" t="n">
        <f t="normal" ca="1">32-LENB(INDIRECT(ADDRESS(13332,181)))</f>
        <v>0</v>
      </c>
      <c r="GA13332" s="7" t="n">
        <v>7</v>
      </c>
      <c r="GB13332" s="7" t="n">
        <v>65533</v>
      </c>
      <c r="GC13332" s="7" t="n">
        <v>61804</v>
      </c>
      <c r="GD13332" s="7" t="s">
        <v>12</v>
      </c>
      <c r="GE13332" s="7" t="n">
        <f t="normal" ca="1">32-LENB(INDIRECT(ADDRESS(13332,186)))</f>
        <v>0</v>
      </c>
      <c r="GF13332" s="7" t="n">
        <v>7</v>
      </c>
      <c r="GG13332" s="7" t="n">
        <v>65533</v>
      </c>
      <c r="GH13332" s="7" t="n">
        <v>61805</v>
      </c>
      <c r="GI13332" s="7" t="s">
        <v>12</v>
      </c>
      <c r="GJ13332" s="7" t="n">
        <f t="normal" ca="1">32-LENB(INDIRECT(ADDRESS(13332,191)))</f>
        <v>0</v>
      </c>
      <c r="GK13332" s="7" t="n">
        <v>4</v>
      </c>
      <c r="GL13332" s="7" t="n">
        <v>65533</v>
      </c>
      <c r="GM13332" s="7" t="n">
        <v>12326</v>
      </c>
      <c r="GN13332" s="7" t="s">
        <v>12</v>
      </c>
      <c r="GO13332" s="7" t="n">
        <f t="normal" ca="1">32-LENB(INDIRECT(ADDRESS(13332,196)))</f>
        <v>0</v>
      </c>
      <c r="GP13332" s="7" t="n">
        <v>7</v>
      </c>
      <c r="GQ13332" s="7" t="n">
        <v>65533</v>
      </c>
      <c r="GR13332" s="7" t="n">
        <v>6383</v>
      </c>
      <c r="GS13332" s="7" t="s">
        <v>12</v>
      </c>
      <c r="GT13332" s="7" t="n">
        <f t="normal" ca="1">32-LENB(INDIRECT(ADDRESS(13332,201)))</f>
        <v>0</v>
      </c>
      <c r="GU13332" s="7" t="n">
        <v>7</v>
      </c>
      <c r="GV13332" s="7" t="n">
        <v>65533</v>
      </c>
      <c r="GW13332" s="7" t="n">
        <v>1367</v>
      </c>
      <c r="GX13332" s="7" t="s">
        <v>12</v>
      </c>
      <c r="GY13332" s="7" t="n">
        <f t="normal" ca="1">32-LENB(INDIRECT(ADDRESS(13332,206)))</f>
        <v>0</v>
      </c>
      <c r="GZ13332" s="7" t="n">
        <v>7</v>
      </c>
      <c r="HA13332" s="7" t="n">
        <v>65533</v>
      </c>
      <c r="HB13332" s="7" t="n">
        <v>4376</v>
      </c>
      <c r="HC13332" s="7" t="s">
        <v>12</v>
      </c>
      <c r="HD13332" s="7" t="n">
        <f t="normal" ca="1">32-LENB(INDIRECT(ADDRESS(13332,211)))</f>
        <v>0</v>
      </c>
      <c r="HE13332" s="7" t="n">
        <v>7</v>
      </c>
      <c r="HF13332" s="7" t="n">
        <v>65533</v>
      </c>
      <c r="HG13332" s="7" t="n">
        <v>5345</v>
      </c>
      <c r="HH13332" s="7" t="s">
        <v>12</v>
      </c>
      <c r="HI13332" s="7" t="n">
        <f t="normal" ca="1">32-LENB(INDIRECT(ADDRESS(13332,216)))</f>
        <v>0</v>
      </c>
      <c r="HJ13332" s="7" t="n">
        <v>7</v>
      </c>
      <c r="HK13332" s="7" t="n">
        <v>65533</v>
      </c>
      <c r="HL13332" s="7" t="n">
        <v>7380</v>
      </c>
      <c r="HM13332" s="7" t="s">
        <v>12</v>
      </c>
      <c r="HN13332" s="7" t="n">
        <f t="normal" ca="1">32-LENB(INDIRECT(ADDRESS(13332,221)))</f>
        <v>0</v>
      </c>
      <c r="HO13332" s="7" t="n">
        <v>7</v>
      </c>
      <c r="HP13332" s="7" t="n">
        <v>65533</v>
      </c>
      <c r="HQ13332" s="7" t="n">
        <v>9349</v>
      </c>
      <c r="HR13332" s="7" t="s">
        <v>12</v>
      </c>
      <c r="HS13332" s="7" t="n">
        <f t="normal" ca="1">32-LENB(INDIRECT(ADDRESS(13332,226)))</f>
        <v>0</v>
      </c>
      <c r="HT13332" s="7" t="n">
        <v>7</v>
      </c>
      <c r="HU13332" s="7" t="n">
        <v>65533</v>
      </c>
      <c r="HV13332" s="7" t="n">
        <v>52677</v>
      </c>
      <c r="HW13332" s="7" t="s">
        <v>12</v>
      </c>
      <c r="HX13332" s="7" t="n">
        <f t="normal" ca="1">32-LENB(INDIRECT(ADDRESS(13332,231)))</f>
        <v>0</v>
      </c>
      <c r="HY13332" s="7" t="n">
        <v>4</v>
      </c>
      <c r="HZ13332" s="7" t="n">
        <v>65533</v>
      </c>
      <c r="IA13332" s="7" t="n">
        <v>12105</v>
      </c>
      <c r="IB13332" s="7" t="s">
        <v>12</v>
      </c>
      <c r="IC13332" s="7" t="n">
        <f t="normal" ca="1">32-LENB(INDIRECT(ADDRESS(13332,236)))</f>
        <v>0</v>
      </c>
      <c r="ID13332" s="7" t="n">
        <v>0</v>
      </c>
      <c r="IE13332" s="7" t="n">
        <v>65533</v>
      </c>
      <c r="IF13332" s="7" t="n">
        <v>0</v>
      </c>
      <c r="IG13332" s="7" t="s">
        <v>12</v>
      </c>
      <c r="IH13332" s="7" t="n">
        <f t="normal" ca="1">32-LENB(INDIRECT(ADDRESS(13332,241)))</f>
        <v>0</v>
      </c>
    </row>
    <row r="13333" spans="1:9">
      <c r="A13333" t="s">
        <v>4</v>
      </c>
      <c r="B13333" s="4" t="s">
        <v>5</v>
      </c>
    </row>
    <row r="13334" spans="1:9">
      <c r="A13334" t="n">
        <v>100080</v>
      </c>
      <c r="B13334" s="5" t="n">
        <v>1</v>
      </c>
    </row>
    <row r="13335" spans="1:9" s="3" customFormat="1" customHeight="0">
      <c r="A13335" s="3" t="s">
        <v>2</v>
      </c>
      <c r="B13335" s="3" t="s">
        <v>768</v>
      </c>
    </row>
    <row r="13336" spans="1:9">
      <c r="A13336" t="s">
        <v>4</v>
      </c>
      <c r="B13336" s="4" t="s">
        <v>5</v>
      </c>
      <c r="C13336" s="4" t="s">
        <v>10</v>
      </c>
      <c r="D13336" s="4" t="s">
        <v>10</v>
      </c>
      <c r="E13336" s="4" t="s">
        <v>9</v>
      </c>
      <c r="F13336" s="4" t="s">
        <v>6</v>
      </c>
      <c r="G13336" s="4" t="s">
        <v>8</v>
      </c>
      <c r="H13336" s="4" t="s">
        <v>10</v>
      </c>
      <c r="I13336" s="4" t="s">
        <v>10</v>
      </c>
      <c r="J13336" s="4" t="s">
        <v>9</v>
      </c>
      <c r="K13336" s="4" t="s">
        <v>6</v>
      </c>
      <c r="L13336" s="4" t="s">
        <v>8</v>
      </c>
      <c r="M13336" s="4" t="s">
        <v>10</v>
      </c>
      <c r="N13336" s="4" t="s">
        <v>10</v>
      </c>
      <c r="O13336" s="4" t="s">
        <v>9</v>
      </c>
      <c r="P13336" s="4" t="s">
        <v>6</v>
      </c>
      <c r="Q13336" s="4" t="s">
        <v>8</v>
      </c>
      <c r="R13336" s="4" t="s">
        <v>10</v>
      </c>
      <c r="S13336" s="4" t="s">
        <v>10</v>
      </c>
      <c r="T13336" s="4" t="s">
        <v>9</v>
      </c>
      <c r="U13336" s="4" t="s">
        <v>6</v>
      </c>
      <c r="V13336" s="4" t="s">
        <v>8</v>
      </c>
      <c r="W13336" s="4" t="s">
        <v>10</v>
      </c>
      <c r="X13336" s="4" t="s">
        <v>10</v>
      </c>
      <c r="Y13336" s="4" t="s">
        <v>9</v>
      </c>
      <c r="Z13336" s="4" t="s">
        <v>6</v>
      </c>
      <c r="AA13336" s="4" t="s">
        <v>8</v>
      </c>
      <c r="AB13336" s="4" t="s">
        <v>10</v>
      </c>
      <c r="AC13336" s="4" t="s">
        <v>10</v>
      </c>
      <c r="AD13336" s="4" t="s">
        <v>9</v>
      </c>
      <c r="AE13336" s="4" t="s">
        <v>6</v>
      </c>
      <c r="AF13336" s="4" t="s">
        <v>8</v>
      </c>
      <c r="AG13336" s="4" t="s">
        <v>10</v>
      </c>
      <c r="AH13336" s="4" t="s">
        <v>10</v>
      </c>
      <c r="AI13336" s="4" t="s">
        <v>9</v>
      </c>
      <c r="AJ13336" s="4" t="s">
        <v>6</v>
      </c>
      <c r="AK13336" s="4" t="s">
        <v>8</v>
      </c>
      <c r="AL13336" s="4" t="s">
        <v>10</v>
      </c>
      <c r="AM13336" s="4" t="s">
        <v>10</v>
      </c>
      <c r="AN13336" s="4" t="s">
        <v>9</v>
      </c>
      <c r="AO13336" s="4" t="s">
        <v>6</v>
      </c>
      <c r="AP13336" s="4" t="s">
        <v>8</v>
      </c>
      <c r="AQ13336" s="4" t="s">
        <v>10</v>
      </c>
      <c r="AR13336" s="4" t="s">
        <v>10</v>
      </c>
      <c r="AS13336" s="4" t="s">
        <v>9</v>
      </c>
      <c r="AT13336" s="4" t="s">
        <v>6</v>
      </c>
      <c r="AU13336" s="4" t="s">
        <v>8</v>
      </c>
      <c r="AV13336" s="4" t="s">
        <v>10</v>
      </c>
      <c r="AW13336" s="4" t="s">
        <v>10</v>
      </c>
      <c r="AX13336" s="4" t="s">
        <v>9</v>
      </c>
      <c r="AY13336" s="4" t="s">
        <v>6</v>
      </c>
      <c r="AZ13336" s="4" t="s">
        <v>8</v>
      </c>
      <c r="BA13336" s="4" t="s">
        <v>10</v>
      </c>
      <c r="BB13336" s="4" t="s">
        <v>10</v>
      </c>
      <c r="BC13336" s="4" t="s">
        <v>9</v>
      </c>
      <c r="BD13336" s="4" t="s">
        <v>6</v>
      </c>
      <c r="BE13336" s="4" t="s">
        <v>8</v>
      </c>
      <c r="BF13336" s="4" t="s">
        <v>10</v>
      </c>
      <c r="BG13336" s="4" t="s">
        <v>10</v>
      </c>
      <c r="BH13336" s="4" t="s">
        <v>9</v>
      </c>
      <c r="BI13336" s="4" t="s">
        <v>6</v>
      </c>
      <c r="BJ13336" s="4" t="s">
        <v>8</v>
      </c>
      <c r="BK13336" s="4" t="s">
        <v>10</v>
      </c>
      <c r="BL13336" s="4" t="s">
        <v>10</v>
      </c>
      <c r="BM13336" s="4" t="s">
        <v>9</v>
      </c>
      <c r="BN13336" s="4" t="s">
        <v>6</v>
      </c>
      <c r="BO13336" s="4" t="s">
        <v>8</v>
      </c>
      <c r="BP13336" s="4" t="s">
        <v>10</v>
      </c>
      <c r="BQ13336" s="4" t="s">
        <v>10</v>
      </c>
      <c r="BR13336" s="4" t="s">
        <v>9</v>
      </c>
      <c r="BS13336" s="4" t="s">
        <v>6</v>
      </c>
      <c r="BT13336" s="4" t="s">
        <v>8</v>
      </c>
      <c r="BU13336" s="4" t="s">
        <v>10</v>
      </c>
      <c r="BV13336" s="4" t="s">
        <v>10</v>
      </c>
      <c r="BW13336" s="4" t="s">
        <v>9</v>
      </c>
      <c r="BX13336" s="4" t="s">
        <v>6</v>
      </c>
      <c r="BY13336" s="4" t="s">
        <v>8</v>
      </c>
      <c r="BZ13336" s="4" t="s">
        <v>10</v>
      </c>
      <c r="CA13336" s="4" t="s">
        <v>10</v>
      </c>
      <c r="CB13336" s="4" t="s">
        <v>9</v>
      </c>
      <c r="CC13336" s="4" t="s">
        <v>6</v>
      </c>
      <c r="CD13336" s="4" t="s">
        <v>8</v>
      </c>
    </row>
    <row r="13337" spans="1:9">
      <c r="A13337" t="n">
        <v>100096</v>
      </c>
      <c r="B13337" s="102" t="n">
        <v>257</v>
      </c>
      <c r="C13337" s="7" t="n">
        <v>3</v>
      </c>
      <c r="D13337" s="7" t="n">
        <v>65533</v>
      </c>
      <c r="E13337" s="7" t="n">
        <v>0</v>
      </c>
      <c r="F13337" s="7" t="s">
        <v>155</v>
      </c>
      <c r="G13337" s="7" t="n">
        <f t="normal" ca="1">32-LENB(INDIRECT(ADDRESS(13337,6)))</f>
        <v>0</v>
      </c>
      <c r="H13337" s="7" t="n">
        <v>9</v>
      </c>
      <c r="I13337" s="7" t="n">
        <v>7056</v>
      </c>
      <c r="J13337" s="7" t="n">
        <v>0</v>
      </c>
      <c r="K13337" s="7" t="s">
        <v>161</v>
      </c>
      <c r="L13337" s="7" t="n">
        <f t="normal" ca="1">32-LENB(INDIRECT(ADDRESS(13337,11)))</f>
        <v>0</v>
      </c>
      <c r="M13337" s="7" t="n">
        <v>4</v>
      </c>
      <c r="N13337" s="7" t="n">
        <v>65533</v>
      </c>
      <c r="O13337" s="7" t="n">
        <v>12330</v>
      </c>
      <c r="P13337" s="7" t="s">
        <v>12</v>
      </c>
      <c r="Q13337" s="7" t="n">
        <f t="normal" ca="1">32-LENB(INDIRECT(ADDRESS(13337,16)))</f>
        <v>0</v>
      </c>
      <c r="R13337" s="7" t="n">
        <v>4</v>
      </c>
      <c r="S13337" s="7" t="n">
        <v>65533</v>
      </c>
      <c r="T13337" s="7" t="n">
        <v>5318</v>
      </c>
      <c r="U13337" s="7" t="s">
        <v>12</v>
      </c>
      <c r="V13337" s="7" t="n">
        <f t="normal" ca="1">32-LENB(INDIRECT(ADDRESS(13337,21)))</f>
        <v>0</v>
      </c>
      <c r="W13337" s="7" t="n">
        <v>4</v>
      </c>
      <c r="X13337" s="7" t="n">
        <v>65533</v>
      </c>
      <c r="Y13337" s="7" t="n">
        <v>5319</v>
      </c>
      <c r="Z13337" s="7" t="s">
        <v>12</v>
      </c>
      <c r="AA13337" s="7" t="n">
        <f t="normal" ca="1">32-LENB(INDIRECT(ADDRESS(13337,26)))</f>
        <v>0</v>
      </c>
      <c r="AB13337" s="7" t="n">
        <v>4</v>
      </c>
      <c r="AC13337" s="7" t="n">
        <v>65533</v>
      </c>
      <c r="AD13337" s="7" t="n">
        <v>12326</v>
      </c>
      <c r="AE13337" s="7" t="s">
        <v>12</v>
      </c>
      <c r="AF13337" s="7" t="n">
        <f t="normal" ca="1">32-LENB(INDIRECT(ADDRESS(13337,31)))</f>
        <v>0</v>
      </c>
      <c r="AG13337" s="7" t="n">
        <v>7</v>
      </c>
      <c r="AH13337" s="7" t="n">
        <v>65533</v>
      </c>
      <c r="AI13337" s="7" t="n">
        <v>52679</v>
      </c>
      <c r="AJ13337" s="7" t="s">
        <v>12</v>
      </c>
      <c r="AK13337" s="7" t="n">
        <f t="normal" ca="1">32-LENB(INDIRECT(ADDRESS(13337,36)))</f>
        <v>0</v>
      </c>
      <c r="AL13337" s="7" t="n">
        <v>9</v>
      </c>
      <c r="AM13337" s="7" t="n">
        <v>0</v>
      </c>
      <c r="AN13337" s="7" t="n">
        <v>0</v>
      </c>
      <c r="AO13337" s="7" t="s">
        <v>170</v>
      </c>
      <c r="AP13337" s="7" t="n">
        <f t="normal" ca="1">32-LENB(INDIRECT(ADDRESS(13337,41)))</f>
        <v>0</v>
      </c>
      <c r="AQ13337" s="7" t="n">
        <v>7</v>
      </c>
      <c r="AR13337" s="7" t="n">
        <v>65533</v>
      </c>
      <c r="AS13337" s="7" t="n">
        <v>8354</v>
      </c>
      <c r="AT13337" s="7" t="s">
        <v>12</v>
      </c>
      <c r="AU13337" s="7" t="n">
        <f t="normal" ca="1">32-LENB(INDIRECT(ADDRESS(13337,46)))</f>
        <v>0</v>
      </c>
      <c r="AV13337" s="7" t="n">
        <v>7</v>
      </c>
      <c r="AW13337" s="7" t="n">
        <v>65533</v>
      </c>
      <c r="AX13337" s="7" t="n">
        <v>52680</v>
      </c>
      <c r="AY13337" s="7" t="s">
        <v>12</v>
      </c>
      <c r="AZ13337" s="7" t="n">
        <f t="normal" ca="1">32-LENB(INDIRECT(ADDRESS(13337,51)))</f>
        <v>0</v>
      </c>
      <c r="BA13337" s="7" t="n">
        <v>7</v>
      </c>
      <c r="BB13337" s="7" t="n">
        <v>65533</v>
      </c>
      <c r="BC13337" s="7" t="n">
        <v>52681</v>
      </c>
      <c r="BD13337" s="7" t="s">
        <v>12</v>
      </c>
      <c r="BE13337" s="7" t="n">
        <f t="normal" ca="1">32-LENB(INDIRECT(ADDRESS(13337,56)))</f>
        <v>0</v>
      </c>
      <c r="BF13337" s="7" t="n">
        <v>9</v>
      </c>
      <c r="BG13337" s="7" t="n">
        <v>6</v>
      </c>
      <c r="BH13337" s="7" t="n">
        <v>0</v>
      </c>
      <c r="BI13337" s="7" t="s">
        <v>170</v>
      </c>
      <c r="BJ13337" s="7" t="n">
        <f t="normal" ca="1">32-LENB(INDIRECT(ADDRESS(13337,61)))</f>
        <v>0</v>
      </c>
      <c r="BK13337" s="7" t="n">
        <v>7</v>
      </c>
      <c r="BL13337" s="7" t="n">
        <v>65533</v>
      </c>
      <c r="BM13337" s="7" t="n">
        <v>8355</v>
      </c>
      <c r="BN13337" s="7" t="s">
        <v>12</v>
      </c>
      <c r="BO13337" s="7" t="n">
        <f t="normal" ca="1">32-LENB(INDIRECT(ADDRESS(13337,66)))</f>
        <v>0</v>
      </c>
      <c r="BP13337" s="7" t="n">
        <v>7</v>
      </c>
      <c r="BQ13337" s="7" t="n">
        <v>65533</v>
      </c>
      <c r="BR13337" s="7" t="n">
        <v>8356</v>
      </c>
      <c r="BS13337" s="7" t="s">
        <v>12</v>
      </c>
      <c r="BT13337" s="7" t="n">
        <f t="normal" ca="1">32-LENB(INDIRECT(ADDRESS(13337,71)))</f>
        <v>0</v>
      </c>
      <c r="BU13337" s="7" t="n">
        <v>7</v>
      </c>
      <c r="BV13337" s="7" t="n">
        <v>65533</v>
      </c>
      <c r="BW13337" s="7" t="n">
        <v>52682</v>
      </c>
      <c r="BX13337" s="7" t="s">
        <v>12</v>
      </c>
      <c r="BY13337" s="7" t="n">
        <f t="normal" ca="1">32-LENB(INDIRECT(ADDRESS(13337,76)))</f>
        <v>0</v>
      </c>
      <c r="BZ13337" s="7" t="n">
        <v>0</v>
      </c>
      <c r="CA13337" s="7" t="n">
        <v>65533</v>
      </c>
      <c r="CB13337" s="7" t="n">
        <v>0</v>
      </c>
      <c r="CC13337" s="7" t="s">
        <v>12</v>
      </c>
      <c r="CD13337" s="7" t="n">
        <f t="normal" ca="1">32-LENB(INDIRECT(ADDRESS(13337,81)))</f>
        <v>0</v>
      </c>
    </row>
    <row r="13338" spans="1:9">
      <c r="A13338" t="s">
        <v>4</v>
      </c>
      <c r="B13338" s="4" t="s">
        <v>5</v>
      </c>
    </row>
    <row r="13339" spans="1:9">
      <c r="A13339" t="n">
        <v>100736</v>
      </c>
      <c r="B13339" s="5" t="n">
        <v>1</v>
      </c>
    </row>
    <row r="13340" spans="1:9" s="3" customFormat="1" customHeight="0">
      <c r="A13340" s="3" t="s">
        <v>2</v>
      </c>
      <c r="B13340" s="3" t="s">
        <v>769</v>
      </c>
    </row>
    <row r="13341" spans="1:9">
      <c r="A13341" t="s">
        <v>4</v>
      </c>
      <c r="B13341" s="4" t="s">
        <v>5</v>
      </c>
      <c r="C13341" s="4" t="s">
        <v>10</v>
      </c>
      <c r="D13341" s="4" t="s">
        <v>10</v>
      </c>
      <c r="E13341" s="4" t="s">
        <v>9</v>
      </c>
      <c r="F13341" s="4" t="s">
        <v>6</v>
      </c>
      <c r="G13341" s="4" t="s">
        <v>8</v>
      </c>
      <c r="H13341" s="4" t="s">
        <v>10</v>
      </c>
      <c r="I13341" s="4" t="s">
        <v>10</v>
      </c>
      <c r="J13341" s="4" t="s">
        <v>9</v>
      </c>
      <c r="K13341" s="4" t="s">
        <v>6</v>
      </c>
      <c r="L13341" s="4" t="s">
        <v>8</v>
      </c>
      <c r="M13341" s="4" t="s">
        <v>10</v>
      </c>
      <c r="N13341" s="4" t="s">
        <v>10</v>
      </c>
      <c r="O13341" s="4" t="s">
        <v>9</v>
      </c>
      <c r="P13341" s="4" t="s">
        <v>6</v>
      </c>
      <c r="Q13341" s="4" t="s">
        <v>8</v>
      </c>
      <c r="R13341" s="4" t="s">
        <v>10</v>
      </c>
      <c r="S13341" s="4" t="s">
        <v>10</v>
      </c>
      <c r="T13341" s="4" t="s">
        <v>9</v>
      </c>
      <c r="U13341" s="4" t="s">
        <v>6</v>
      </c>
      <c r="V13341" s="4" t="s">
        <v>8</v>
      </c>
      <c r="W13341" s="4" t="s">
        <v>10</v>
      </c>
      <c r="X13341" s="4" t="s">
        <v>10</v>
      </c>
      <c r="Y13341" s="4" t="s">
        <v>9</v>
      </c>
      <c r="Z13341" s="4" t="s">
        <v>6</v>
      </c>
      <c r="AA13341" s="4" t="s">
        <v>8</v>
      </c>
      <c r="AB13341" s="4" t="s">
        <v>10</v>
      </c>
      <c r="AC13341" s="4" t="s">
        <v>10</v>
      </c>
      <c r="AD13341" s="4" t="s">
        <v>9</v>
      </c>
      <c r="AE13341" s="4" t="s">
        <v>6</v>
      </c>
      <c r="AF13341" s="4" t="s">
        <v>8</v>
      </c>
      <c r="AG13341" s="4" t="s">
        <v>10</v>
      </c>
      <c r="AH13341" s="4" t="s">
        <v>10</v>
      </c>
      <c r="AI13341" s="4" t="s">
        <v>9</v>
      </c>
      <c r="AJ13341" s="4" t="s">
        <v>6</v>
      </c>
      <c r="AK13341" s="4" t="s">
        <v>8</v>
      </c>
      <c r="AL13341" s="4" t="s">
        <v>10</v>
      </c>
      <c r="AM13341" s="4" t="s">
        <v>10</v>
      </c>
      <c r="AN13341" s="4" t="s">
        <v>9</v>
      </c>
      <c r="AO13341" s="4" t="s">
        <v>6</v>
      </c>
      <c r="AP13341" s="4" t="s">
        <v>8</v>
      </c>
      <c r="AQ13341" s="4" t="s">
        <v>10</v>
      </c>
      <c r="AR13341" s="4" t="s">
        <v>10</v>
      </c>
      <c r="AS13341" s="4" t="s">
        <v>9</v>
      </c>
      <c r="AT13341" s="4" t="s">
        <v>6</v>
      </c>
      <c r="AU13341" s="4" t="s">
        <v>8</v>
      </c>
      <c r="AV13341" s="4" t="s">
        <v>10</v>
      </c>
      <c r="AW13341" s="4" t="s">
        <v>10</v>
      </c>
      <c r="AX13341" s="4" t="s">
        <v>9</v>
      </c>
      <c r="AY13341" s="4" t="s">
        <v>6</v>
      </c>
      <c r="AZ13341" s="4" t="s">
        <v>8</v>
      </c>
      <c r="BA13341" s="4" t="s">
        <v>10</v>
      </c>
      <c r="BB13341" s="4" t="s">
        <v>10</v>
      </c>
      <c r="BC13341" s="4" t="s">
        <v>9</v>
      </c>
      <c r="BD13341" s="4" t="s">
        <v>6</v>
      </c>
      <c r="BE13341" s="4" t="s">
        <v>8</v>
      </c>
      <c r="BF13341" s="4" t="s">
        <v>10</v>
      </c>
      <c r="BG13341" s="4" t="s">
        <v>10</v>
      </c>
      <c r="BH13341" s="4" t="s">
        <v>9</v>
      </c>
      <c r="BI13341" s="4" t="s">
        <v>6</v>
      </c>
      <c r="BJ13341" s="4" t="s">
        <v>8</v>
      </c>
      <c r="BK13341" s="4" t="s">
        <v>10</v>
      </c>
      <c r="BL13341" s="4" t="s">
        <v>10</v>
      </c>
      <c r="BM13341" s="4" t="s">
        <v>9</v>
      </c>
      <c r="BN13341" s="4" t="s">
        <v>6</v>
      </c>
      <c r="BO13341" s="4" t="s">
        <v>8</v>
      </c>
      <c r="BP13341" s="4" t="s">
        <v>10</v>
      </c>
      <c r="BQ13341" s="4" t="s">
        <v>10</v>
      </c>
      <c r="BR13341" s="4" t="s">
        <v>9</v>
      </c>
      <c r="BS13341" s="4" t="s">
        <v>6</v>
      </c>
      <c r="BT13341" s="4" t="s">
        <v>8</v>
      </c>
    </row>
    <row r="13342" spans="1:9">
      <c r="A13342" t="n">
        <v>100752</v>
      </c>
      <c r="B13342" s="102" t="n">
        <v>257</v>
      </c>
      <c r="C13342" s="7" t="n">
        <v>3</v>
      </c>
      <c r="D13342" s="7" t="n">
        <v>65533</v>
      </c>
      <c r="E13342" s="7" t="n">
        <v>0</v>
      </c>
      <c r="F13342" s="7" t="s">
        <v>155</v>
      </c>
      <c r="G13342" s="7" t="n">
        <f t="normal" ca="1">32-LENB(INDIRECT(ADDRESS(13342,6)))</f>
        <v>0</v>
      </c>
      <c r="H13342" s="7" t="n">
        <v>9</v>
      </c>
      <c r="I13342" s="7" t="n">
        <v>7056</v>
      </c>
      <c r="J13342" s="7" t="n">
        <v>0</v>
      </c>
      <c r="K13342" s="7" t="s">
        <v>161</v>
      </c>
      <c r="L13342" s="7" t="n">
        <f t="normal" ca="1">32-LENB(INDIRECT(ADDRESS(13342,11)))</f>
        <v>0</v>
      </c>
      <c r="M13342" s="7" t="n">
        <v>4</v>
      </c>
      <c r="N13342" s="7" t="n">
        <v>65533</v>
      </c>
      <c r="O13342" s="7" t="n">
        <v>12330</v>
      </c>
      <c r="P13342" s="7" t="s">
        <v>12</v>
      </c>
      <c r="Q13342" s="7" t="n">
        <f t="normal" ca="1">32-LENB(INDIRECT(ADDRESS(13342,16)))</f>
        <v>0</v>
      </c>
      <c r="R13342" s="7" t="n">
        <v>4</v>
      </c>
      <c r="S13342" s="7" t="n">
        <v>65533</v>
      </c>
      <c r="T13342" s="7" t="n">
        <v>5318</v>
      </c>
      <c r="U13342" s="7" t="s">
        <v>12</v>
      </c>
      <c r="V13342" s="7" t="n">
        <f t="normal" ca="1">32-LENB(INDIRECT(ADDRESS(13342,21)))</f>
        <v>0</v>
      </c>
      <c r="W13342" s="7" t="n">
        <v>4</v>
      </c>
      <c r="X13342" s="7" t="n">
        <v>65533</v>
      </c>
      <c r="Y13342" s="7" t="n">
        <v>5319</v>
      </c>
      <c r="Z13342" s="7" t="s">
        <v>12</v>
      </c>
      <c r="AA13342" s="7" t="n">
        <f t="normal" ca="1">32-LENB(INDIRECT(ADDRESS(13342,26)))</f>
        <v>0</v>
      </c>
      <c r="AB13342" s="7" t="n">
        <v>4</v>
      </c>
      <c r="AC13342" s="7" t="n">
        <v>65533</v>
      </c>
      <c r="AD13342" s="7" t="n">
        <v>12326</v>
      </c>
      <c r="AE13342" s="7" t="s">
        <v>12</v>
      </c>
      <c r="AF13342" s="7" t="n">
        <f t="normal" ca="1">32-LENB(INDIRECT(ADDRESS(13342,31)))</f>
        <v>0</v>
      </c>
      <c r="AG13342" s="7" t="n">
        <v>7</v>
      </c>
      <c r="AH13342" s="7" t="n">
        <v>65533</v>
      </c>
      <c r="AI13342" s="7" t="n">
        <v>52683</v>
      </c>
      <c r="AJ13342" s="7" t="s">
        <v>12</v>
      </c>
      <c r="AK13342" s="7" t="n">
        <f t="normal" ca="1">32-LENB(INDIRECT(ADDRESS(13342,36)))</f>
        <v>0</v>
      </c>
      <c r="AL13342" s="7" t="n">
        <v>7</v>
      </c>
      <c r="AM13342" s="7" t="n">
        <v>65533</v>
      </c>
      <c r="AN13342" s="7" t="n">
        <v>8357</v>
      </c>
      <c r="AO13342" s="7" t="s">
        <v>12</v>
      </c>
      <c r="AP13342" s="7" t="n">
        <f t="normal" ca="1">32-LENB(INDIRECT(ADDRESS(13342,41)))</f>
        <v>0</v>
      </c>
      <c r="AQ13342" s="7" t="n">
        <v>7</v>
      </c>
      <c r="AR13342" s="7" t="n">
        <v>65533</v>
      </c>
      <c r="AS13342" s="7" t="n">
        <v>8358</v>
      </c>
      <c r="AT13342" s="7" t="s">
        <v>12</v>
      </c>
      <c r="AU13342" s="7" t="n">
        <f t="normal" ca="1">32-LENB(INDIRECT(ADDRESS(13342,46)))</f>
        <v>0</v>
      </c>
      <c r="AV13342" s="7" t="n">
        <v>9</v>
      </c>
      <c r="AW13342" s="7" t="n">
        <v>0</v>
      </c>
      <c r="AX13342" s="7" t="n">
        <v>0</v>
      </c>
      <c r="AY13342" s="7" t="s">
        <v>170</v>
      </c>
      <c r="AZ13342" s="7" t="n">
        <f t="normal" ca="1">32-LENB(INDIRECT(ADDRESS(13342,51)))</f>
        <v>0</v>
      </c>
      <c r="BA13342" s="7" t="n">
        <v>7</v>
      </c>
      <c r="BB13342" s="7" t="n">
        <v>65533</v>
      </c>
      <c r="BC13342" s="7" t="n">
        <v>52684</v>
      </c>
      <c r="BD13342" s="7" t="s">
        <v>12</v>
      </c>
      <c r="BE13342" s="7" t="n">
        <f t="normal" ca="1">32-LENB(INDIRECT(ADDRESS(13342,56)))</f>
        <v>0</v>
      </c>
      <c r="BF13342" s="7" t="n">
        <v>7</v>
      </c>
      <c r="BG13342" s="7" t="n">
        <v>65533</v>
      </c>
      <c r="BH13342" s="7" t="n">
        <v>52685</v>
      </c>
      <c r="BI13342" s="7" t="s">
        <v>12</v>
      </c>
      <c r="BJ13342" s="7" t="n">
        <f t="normal" ca="1">32-LENB(INDIRECT(ADDRESS(13342,61)))</f>
        <v>0</v>
      </c>
      <c r="BK13342" s="7" t="n">
        <v>7</v>
      </c>
      <c r="BL13342" s="7" t="n">
        <v>65533</v>
      </c>
      <c r="BM13342" s="7" t="n">
        <v>8359</v>
      </c>
      <c r="BN13342" s="7" t="s">
        <v>12</v>
      </c>
      <c r="BO13342" s="7" t="n">
        <f t="normal" ca="1">32-LENB(INDIRECT(ADDRESS(13342,66)))</f>
        <v>0</v>
      </c>
      <c r="BP13342" s="7" t="n">
        <v>0</v>
      </c>
      <c r="BQ13342" s="7" t="n">
        <v>65533</v>
      </c>
      <c r="BR13342" s="7" t="n">
        <v>0</v>
      </c>
      <c r="BS13342" s="7" t="s">
        <v>12</v>
      </c>
      <c r="BT13342" s="7" t="n">
        <f t="normal" ca="1">32-LENB(INDIRECT(ADDRESS(13342,71)))</f>
        <v>0</v>
      </c>
    </row>
    <row r="13343" spans="1:9">
      <c r="A13343" t="s">
        <v>4</v>
      </c>
      <c r="B13343" s="4" t="s">
        <v>5</v>
      </c>
    </row>
    <row r="13344" spans="1:9">
      <c r="A13344" t="n">
        <v>101312</v>
      </c>
      <c r="B13344" s="5" t="n">
        <v>1</v>
      </c>
    </row>
    <row r="13345" spans="1:242" s="3" customFormat="1" customHeight="0">
      <c r="A13345" s="3" t="s">
        <v>2</v>
      </c>
      <c r="B13345" s="3" t="s">
        <v>770</v>
      </c>
    </row>
    <row r="13346" spans="1:242">
      <c r="A13346" t="s">
        <v>4</v>
      </c>
      <c r="B13346" s="4" t="s">
        <v>5</v>
      </c>
      <c r="C13346" s="4" t="s">
        <v>10</v>
      </c>
      <c r="D13346" s="4" t="s">
        <v>10</v>
      </c>
      <c r="E13346" s="4" t="s">
        <v>9</v>
      </c>
      <c r="F13346" s="4" t="s">
        <v>6</v>
      </c>
      <c r="G13346" s="4" t="s">
        <v>8</v>
      </c>
      <c r="H13346" s="4" t="s">
        <v>10</v>
      </c>
      <c r="I13346" s="4" t="s">
        <v>10</v>
      </c>
      <c r="J13346" s="4" t="s">
        <v>9</v>
      </c>
      <c r="K13346" s="4" t="s">
        <v>6</v>
      </c>
      <c r="L13346" s="4" t="s">
        <v>8</v>
      </c>
      <c r="M13346" s="4" t="s">
        <v>10</v>
      </c>
      <c r="N13346" s="4" t="s">
        <v>10</v>
      </c>
      <c r="O13346" s="4" t="s">
        <v>9</v>
      </c>
      <c r="P13346" s="4" t="s">
        <v>6</v>
      </c>
      <c r="Q13346" s="4" t="s">
        <v>8</v>
      </c>
      <c r="R13346" s="4" t="s">
        <v>10</v>
      </c>
      <c r="S13346" s="4" t="s">
        <v>10</v>
      </c>
      <c r="T13346" s="4" t="s">
        <v>9</v>
      </c>
      <c r="U13346" s="4" t="s">
        <v>6</v>
      </c>
      <c r="V13346" s="4" t="s">
        <v>8</v>
      </c>
      <c r="W13346" s="4" t="s">
        <v>10</v>
      </c>
      <c r="X13346" s="4" t="s">
        <v>10</v>
      </c>
      <c r="Y13346" s="4" t="s">
        <v>9</v>
      </c>
      <c r="Z13346" s="4" t="s">
        <v>6</v>
      </c>
      <c r="AA13346" s="4" t="s">
        <v>8</v>
      </c>
      <c r="AB13346" s="4" t="s">
        <v>10</v>
      </c>
      <c r="AC13346" s="4" t="s">
        <v>10</v>
      </c>
      <c r="AD13346" s="4" t="s">
        <v>9</v>
      </c>
      <c r="AE13346" s="4" t="s">
        <v>6</v>
      </c>
      <c r="AF13346" s="4" t="s">
        <v>8</v>
      </c>
      <c r="AG13346" s="4" t="s">
        <v>10</v>
      </c>
      <c r="AH13346" s="4" t="s">
        <v>10</v>
      </c>
      <c r="AI13346" s="4" t="s">
        <v>9</v>
      </c>
      <c r="AJ13346" s="4" t="s">
        <v>6</v>
      </c>
      <c r="AK13346" s="4" t="s">
        <v>8</v>
      </c>
      <c r="AL13346" s="4" t="s">
        <v>10</v>
      </c>
      <c r="AM13346" s="4" t="s">
        <v>10</v>
      </c>
      <c r="AN13346" s="4" t="s">
        <v>9</v>
      </c>
      <c r="AO13346" s="4" t="s">
        <v>6</v>
      </c>
      <c r="AP13346" s="4" t="s">
        <v>8</v>
      </c>
      <c r="AQ13346" s="4" t="s">
        <v>10</v>
      </c>
      <c r="AR13346" s="4" t="s">
        <v>10</v>
      </c>
      <c r="AS13346" s="4" t="s">
        <v>9</v>
      </c>
      <c r="AT13346" s="4" t="s">
        <v>6</v>
      </c>
      <c r="AU13346" s="4" t="s">
        <v>8</v>
      </c>
      <c r="AV13346" s="4" t="s">
        <v>10</v>
      </c>
      <c r="AW13346" s="4" t="s">
        <v>10</v>
      </c>
      <c r="AX13346" s="4" t="s">
        <v>9</v>
      </c>
      <c r="AY13346" s="4" t="s">
        <v>6</v>
      </c>
      <c r="AZ13346" s="4" t="s">
        <v>8</v>
      </c>
      <c r="BA13346" s="4" t="s">
        <v>10</v>
      </c>
      <c r="BB13346" s="4" t="s">
        <v>10</v>
      </c>
      <c r="BC13346" s="4" t="s">
        <v>9</v>
      </c>
      <c r="BD13346" s="4" t="s">
        <v>6</v>
      </c>
      <c r="BE13346" s="4" t="s">
        <v>8</v>
      </c>
      <c r="BF13346" s="4" t="s">
        <v>10</v>
      </c>
      <c r="BG13346" s="4" t="s">
        <v>10</v>
      </c>
      <c r="BH13346" s="4" t="s">
        <v>9</v>
      </c>
      <c r="BI13346" s="4" t="s">
        <v>6</v>
      </c>
      <c r="BJ13346" s="4" t="s">
        <v>8</v>
      </c>
      <c r="BK13346" s="4" t="s">
        <v>10</v>
      </c>
      <c r="BL13346" s="4" t="s">
        <v>10</v>
      </c>
      <c r="BM13346" s="4" t="s">
        <v>9</v>
      </c>
      <c r="BN13346" s="4" t="s">
        <v>6</v>
      </c>
      <c r="BO13346" s="4" t="s">
        <v>8</v>
      </c>
      <c r="BP13346" s="4" t="s">
        <v>10</v>
      </c>
      <c r="BQ13346" s="4" t="s">
        <v>10</v>
      </c>
      <c r="BR13346" s="4" t="s">
        <v>9</v>
      </c>
      <c r="BS13346" s="4" t="s">
        <v>6</v>
      </c>
      <c r="BT13346" s="4" t="s">
        <v>8</v>
      </c>
      <c r="BU13346" s="4" t="s">
        <v>10</v>
      </c>
      <c r="BV13346" s="4" t="s">
        <v>10</v>
      </c>
      <c r="BW13346" s="4" t="s">
        <v>9</v>
      </c>
      <c r="BX13346" s="4" t="s">
        <v>6</v>
      </c>
      <c r="BY13346" s="4" t="s">
        <v>8</v>
      </c>
      <c r="BZ13346" s="4" t="s">
        <v>10</v>
      </c>
      <c r="CA13346" s="4" t="s">
        <v>10</v>
      </c>
      <c r="CB13346" s="4" t="s">
        <v>9</v>
      </c>
      <c r="CC13346" s="4" t="s">
        <v>6</v>
      </c>
      <c r="CD13346" s="4" t="s">
        <v>8</v>
      </c>
      <c r="CE13346" s="4" t="s">
        <v>10</v>
      </c>
      <c r="CF13346" s="4" t="s">
        <v>10</v>
      </c>
      <c r="CG13346" s="4" t="s">
        <v>9</v>
      </c>
      <c r="CH13346" s="4" t="s">
        <v>6</v>
      </c>
      <c r="CI13346" s="4" t="s">
        <v>8</v>
      </c>
      <c r="CJ13346" s="4" t="s">
        <v>10</v>
      </c>
      <c r="CK13346" s="4" t="s">
        <v>10</v>
      </c>
      <c r="CL13346" s="4" t="s">
        <v>9</v>
      </c>
      <c r="CM13346" s="4" t="s">
        <v>6</v>
      </c>
      <c r="CN13346" s="4" t="s">
        <v>8</v>
      </c>
      <c r="CO13346" s="4" t="s">
        <v>10</v>
      </c>
      <c r="CP13346" s="4" t="s">
        <v>10</v>
      </c>
      <c r="CQ13346" s="4" t="s">
        <v>9</v>
      </c>
      <c r="CR13346" s="4" t="s">
        <v>6</v>
      </c>
      <c r="CS13346" s="4" t="s">
        <v>8</v>
      </c>
      <c r="CT13346" s="4" t="s">
        <v>10</v>
      </c>
      <c r="CU13346" s="4" t="s">
        <v>10</v>
      </c>
      <c r="CV13346" s="4" t="s">
        <v>9</v>
      </c>
      <c r="CW13346" s="4" t="s">
        <v>6</v>
      </c>
      <c r="CX13346" s="4" t="s">
        <v>8</v>
      </c>
      <c r="CY13346" s="4" t="s">
        <v>10</v>
      </c>
      <c r="CZ13346" s="4" t="s">
        <v>10</v>
      </c>
      <c r="DA13346" s="4" t="s">
        <v>9</v>
      </c>
      <c r="DB13346" s="4" t="s">
        <v>6</v>
      </c>
      <c r="DC13346" s="4" t="s">
        <v>8</v>
      </c>
      <c r="DD13346" s="4" t="s">
        <v>10</v>
      </c>
      <c r="DE13346" s="4" t="s">
        <v>10</v>
      </c>
      <c r="DF13346" s="4" t="s">
        <v>9</v>
      </c>
      <c r="DG13346" s="4" t="s">
        <v>6</v>
      </c>
      <c r="DH13346" s="4" t="s">
        <v>8</v>
      </c>
      <c r="DI13346" s="4" t="s">
        <v>10</v>
      </c>
      <c r="DJ13346" s="4" t="s">
        <v>10</v>
      </c>
      <c r="DK13346" s="4" t="s">
        <v>9</v>
      </c>
      <c r="DL13346" s="4" t="s">
        <v>6</v>
      </c>
      <c r="DM13346" s="4" t="s">
        <v>8</v>
      </c>
      <c r="DN13346" s="4" t="s">
        <v>10</v>
      </c>
      <c r="DO13346" s="4" t="s">
        <v>10</v>
      </c>
      <c r="DP13346" s="4" t="s">
        <v>9</v>
      </c>
      <c r="DQ13346" s="4" t="s">
        <v>6</v>
      </c>
      <c r="DR13346" s="4" t="s">
        <v>8</v>
      </c>
      <c r="DS13346" s="4" t="s">
        <v>10</v>
      </c>
      <c r="DT13346" s="4" t="s">
        <v>10</v>
      </c>
      <c r="DU13346" s="4" t="s">
        <v>9</v>
      </c>
      <c r="DV13346" s="4" t="s">
        <v>6</v>
      </c>
      <c r="DW13346" s="4" t="s">
        <v>8</v>
      </c>
      <c r="DX13346" s="4" t="s">
        <v>10</v>
      </c>
      <c r="DY13346" s="4" t="s">
        <v>10</v>
      </c>
      <c r="DZ13346" s="4" t="s">
        <v>9</v>
      </c>
      <c r="EA13346" s="4" t="s">
        <v>6</v>
      </c>
      <c r="EB13346" s="4" t="s">
        <v>8</v>
      </c>
      <c r="EC13346" s="4" t="s">
        <v>10</v>
      </c>
      <c r="ED13346" s="4" t="s">
        <v>10</v>
      </c>
      <c r="EE13346" s="4" t="s">
        <v>9</v>
      </c>
      <c r="EF13346" s="4" t="s">
        <v>6</v>
      </c>
      <c r="EG13346" s="4" t="s">
        <v>8</v>
      </c>
      <c r="EH13346" s="4" t="s">
        <v>10</v>
      </c>
      <c r="EI13346" s="4" t="s">
        <v>10</v>
      </c>
      <c r="EJ13346" s="4" t="s">
        <v>9</v>
      </c>
      <c r="EK13346" s="4" t="s">
        <v>6</v>
      </c>
      <c r="EL13346" s="4" t="s">
        <v>8</v>
      </c>
      <c r="EM13346" s="4" t="s">
        <v>10</v>
      </c>
      <c r="EN13346" s="4" t="s">
        <v>10</v>
      </c>
      <c r="EO13346" s="4" t="s">
        <v>9</v>
      </c>
      <c r="EP13346" s="4" t="s">
        <v>6</v>
      </c>
      <c r="EQ13346" s="4" t="s">
        <v>8</v>
      </c>
      <c r="ER13346" s="4" t="s">
        <v>10</v>
      </c>
      <c r="ES13346" s="4" t="s">
        <v>10</v>
      </c>
      <c r="ET13346" s="4" t="s">
        <v>9</v>
      </c>
      <c r="EU13346" s="4" t="s">
        <v>6</v>
      </c>
      <c r="EV13346" s="4" t="s">
        <v>8</v>
      </c>
      <c r="EW13346" s="4" t="s">
        <v>10</v>
      </c>
      <c r="EX13346" s="4" t="s">
        <v>10</v>
      </c>
      <c r="EY13346" s="4" t="s">
        <v>9</v>
      </c>
      <c r="EZ13346" s="4" t="s">
        <v>6</v>
      </c>
      <c r="FA13346" s="4" t="s">
        <v>8</v>
      </c>
      <c r="FB13346" s="4" t="s">
        <v>10</v>
      </c>
      <c r="FC13346" s="4" t="s">
        <v>10</v>
      </c>
      <c r="FD13346" s="4" t="s">
        <v>9</v>
      </c>
      <c r="FE13346" s="4" t="s">
        <v>6</v>
      </c>
      <c r="FF13346" s="4" t="s">
        <v>8</v>
      </c>
      <c r="FG13346" s="4" t="s">
        <v>10</v>
      </c>
      <c r="FH13346" s="4" t="s">
        <v>10</v>
      </c>
      <c r="FI13346" s="4" t="s">
        <v>9</v>
      </c>
      <c r="FJ13346" s="4" t="s">
        <v>6</v>
      </c>
      <c r="FK13346" s="4" t="s">
        <v>8</v>
      </c>
      <c r="FL13346" s="4" t="s">
        <v>10</v>
      </c>
      <c r="FM13346" s="4" t="s">
        <v>10</v>
      </c>
      <c r="FN13346" s="4" t="s">
        <v>9</v>
      </c>
      <c r="FO13346" s="4" t="s">
        <v>6</v>
      </c>
      <c r="FP13346" s="4" t="s">
        <v>8</v>
      </c>
      <c r="FQ13346" s="4" t="s">
        <v>10</v>
      </c>
      <c r="FR13346" s="4" t="s">
        <v>10</v>
      </c>
      <c r="FS13346" s="4" t="s">
        <v>9</v>
      </c>
      <c r="FT13346" s="4" t="s">
        <v>6</v>
      </c>
      <c r="FU13346" s="4" t="s">
        <v>8</v>
      </c>
      <c r="FV13346" s="4" t="s">
        <v>10</v>
      </c>
      <c r="FW13346" s="4" t="s">
        <v>10</v>
      </c>
      <c r="FX13346" s="4" t="s">
        <v>9</v>
      </c>
      <c r="FY13346" s="4" t="s">
        <v>6</v>
      </c>
      <c r="FZ13346" s="4" t="s">
        <v>8</v>
      </c>
      <c r="GA13346" s="4" t="s">
        <v>10</v>
      </c>
      <c r="GB13346" s="4" t="s">
        <v>10</v>
      </c>
      <c r="GC13346" s="4" t="s">
        <v>9</v>
      </c>
      <c r="GD13346" s="4" t="s">
        <v>6</v>
      </c>
      <c r="GE13346" s="4" t="s">
        <v>8</v>
      </c>
      <c r="GF13346" s="4" t="s">
        <v>10</v>
      </c>
      <c r="GG13346" s="4" t="s">
        <v>10</v>
      </c>
      <c r="GH13346" s="4" t="s">
        <v>9</v>
      </c>
      <c r="GI13346" s="4" t="s">
        <v>6</v>
      </c>
      <c r="GJ13346" s="4" t="s">
        <v>8</v>
      </c>
      <c r="GK13346" s="4" t="s">
        <v>10</v>
      </c>
      <c r="GL13346" s="4" t="s">
        <v>10</v>
      </c>
      <c r="GM13346" s="4" t="s">
        <v>9</v>
      </c>
      <c r="GN13346" s="4" t="s">
        <v>6</v>
      </c>
      <c r="GO13346" s="4" t="s">
        <v>8</v>
      </c>
      <c r="GP13346" s="4" t="s">
        <v>10</v>
      </c>
      <c r="GQ13346" s="4" t="s">
        <v>10</v>
      </c>
      <c r="GR13346" s="4" t="s">
        <v>9</v>
      </c>
      <c r="GS13346" s="4" t="s">
        <v>6</v>
      </c>
      <c r="GT13346" s="4" t="s">
        <v>8</v>
      </c>
      <c r="GU13346" s="4" t="s">
        <v>10</v>
      </c>
      <c r="GV13346" s="4" t="s">
        <v>10</v>
      </c>
      <c r="GW13346" s="4" t="s">
        <v>9</v>
      </c>
      <c r="GX13346" s="4" t="s">
        <v>6</v>
      </c>
      <c r="GY13346" s="4" t="s">
        <v>8</v>
      </c>
      <c r="GZ13346" s="4" t="s">
        <v>10</v>
      </c>
      <c r="HA13346" s="4" t="s">
        <v>10</v>
      </c>
      <c r="HB13346" s="4" t="s">
        <v>9</v>
      </c>
      <c r="HC13346" s="4" t="s">
        <v>6</v>
      </c>
      <c r="HD13346" s="4" t="s">
        <v>8</v>
      </c>
      <c r="HE13346" s="4" t="s">
        <v>10</v>
      </c>
      <c r="HF13346" s="4" t="s">
        <v>10</v>
      </c>
      <c r="HG13346" s="4" t="s">
        <v>9</v>
      </c>
      <c r="HH13346" s="4" t="s">
        <v>6</v>
      </c>
      <c r="HI13346" s="4" t="s">
        <v>8</v>
      </c>
      <c r="HJ13346" s="4" t="s">
        <v>10</v>
      </c>
      <c r="HK13346" s="4" t="s">
        <v>10</v>
      </c>
      <c r="HL13346" s="4" t="s">
        <v>9</v>
      </c>
      <c r="HM13346" s="4" t="s">
        <v>6</v>
      </c>
      <c r="HN13346" s="4" t="s">
        <v>8</v>
      </c>
      <c r="HO13346" s="4" t="s">
        <v>10</v>
      </c>
      <c r="HP13346" s="4" t="s">
        <v>10</v>
      </c>
      <c r="HQ13346" s="4" t="s">
        <v>9</v>
      </c>
      <c r="HR13346" s="4" t="s">
        <v>6</v>
      </c>
      <c r="HS13346" s="4" t="s">
        <v>8</v>
      </c>
      <c r="HT13346" s="4" t="s">
        <v>10</v>
      </c>
      <c r="HU13346" s="4" t="s">
        <v>10</v>
      </c>
      <c r="HV13346" s="4" t="s">
        <v>9</v>
      </c>
      <c r="HW13346" s="4" t="s">
        <v>6</v>
      </c>
      <c r="HX13346" s="4" t="s">
        <v>8</v>
      </c>
      <c r="HY13346" s="4" t="s">
        <v>10</v>
      </c>
      <c r="HZ13346" s="4" t="s">
        <v>10</v>
      </c>
      <c r="IA13346" s="4" t="s">
        <v>9</v>
      </c>
      <c r="IB13346" s="4" t="s">
        <v>6</v>
      </c>
      <c r="IC13346" s="4" t="s">
        <v>8</v>
      </c>
      <c r="ID13346" s="4" t="s">
        <v>10</v>
      </c>
      <c r="IE13346" s="4" t="s">
        <v>10</v>
      </c>
      <c r="IF13346" s="4" t="s">
        <v>9</v>
      </c>
      <c r="IG13346" s="4" t="s">
        <v>6</v>
      </c>
      <c r="IH13346" s="4" t="s">
        <v>8</v>
      </c>
      <c r="II13346" s="4" t="s">
        <v>10</v>
      </c>
      <c r="IJ13346" s="4" t="s">
        <v>10</v>
      </c>
      <c r="IK13346" s="4" t="s">
        <v>9</v>
      </c>
      <c r="IL13346" s="4" t="s">
        <v>6</v>
      </c>
      <c r="IM13346" s="4" t="s">
        <v>8</v>
      </c>
      <c r="IN13346" s="4" t="s">
        <v>10</v>
      </c>
      <c r="IO13346" s="4" t="s">
        <v>10</v>
      </c>
      <c r="IP13346" s="4" t="s">
        <v>9</v>
      </c>
      <c r="IQ13346" s="4" t="s">
        <v>6</v>
      </c>
      <c r="IR13346" s="4" t="s">
        <v>8</v>
      </c>
      <c r="IS13346" s="4" t="s">
        <v>10</v>
      </c>
      <c r="IT13346" s="4" t="s">
        <v>10</v>
      </c>
      <c r="IU13346" s="4" t="s">
        <v>9</v>
      </c>
      <c r="IV13346" s="4" t="s">
        <v>6</v>
      </c>
      <c r="IW13346" s="4" t="s">
        <v>8</v>
      </c>
      <c r="IX13346" s="4" t="s">
        <v>10</v>
      </c>
      <c r="IY13346" s="4" t="s">
        <v>10</v>
      </c>
      <c r="IZ13346" s="4" t="s">
        <v>9</v>
      </c>
      <c r="JA13346" s="4" t="s">
        <v>6</v>
      </c>
      <c r="JB13346" s="4" t="s">
        <v>8</v>
      </c>
      <c r="JC13346" s="4" t="s">
        <v>10</v>
      </c>
      <c r="JD13346" s="4" t="s">
        <v>10</v>
      </c>
      <c r="JE13346" s="4" t="s">
        <v>9</v>
      </c>
      <c r="JF13346" s="4" t="s">
        <v>6</v>
      </c>
      <c r="JG13346" s="4" t="s">
        <v>8</v>
      </c>
      <c r="JH13346" s="4" t="s">
        <v>10</v>
      </c>
      <c r="JI13346" s="4" t="s">
        <v>10</v>
      </c>
      <c r="JJ13346" s="4" t="s">
        <v>9</v>
      </c>
      <c r="JK13346" s="4" t="s">
        <v>6</v>
      </c>
      <c r="JL13346" s="4" t="s">
        <v>8</v>
      </c>
      <c r="JM13346" s="4" t="s">
        <v>10</v>
      </c>
      <c r="JN13346" s="4" t="s">
        <v>10</v>
      </c>
      <c r="JO13346" s="4" t="s">
        <v>9</v>
      </c>
      <c r="JP13346" s="4" t="s">
        <v>6</v>
      </c>
      <c r="JQ13346" s="4" t="s">
        <v>8</v>
      </c>
      <c r="JR13346" s="4" t="s">
        <v>10</v>
      </c>
      <c r="JS13346" s="4" t="s">
        <v>10</v>
      </c>
      <c r="JT13346" s="4" t="s">
        <v>9</v>
      </c>
      <c r="JU13346" s="4" t="s">
        <v>6</v>
      </c>
      <c r="JV13346" s="4" t="s">
        <v>8</v>
      </c>
      <c r="JW13346" s="4" t="s">
        <v>10</v>
      </c>
      <c r="JX13346" s="4" t="s">
        <v>10</v>
      </c>
      <c r="JY13346" s="4" t="s">
        <v>9</v>
      </c>
      <c r="JZ13346" s="4" t="s">
        <v>6</v>
      </c>
      <c r="KA13346" s="4" t="s">
        <v>8</v>
      </c>
      <c r="KB13346" s="4" t="s">
        <v>10</v>
      </c>
      <c r="KC13346" s="4" t="s">
        <v>10</v>
      </c>
      <c r="KD13346" s="4" t="s">
        <v>9</v>
      </c>
      <c r="KE13346" s="4" t="s">
        <v>6</v>
      </c>
      <c r="KF13346" s="4" t="s">
        <v>8</v>
      </c>
      <c r="KG13346" s="4" t="s">
        <v>10</v>
      </c>
      <c r="KH13346" s="4" t="s">
        <v>10</v>
      </c>
      <c r="KI13346" s="4" t="s">
        <v>9</v>
      </c>
      <c r="KJ13346" s="4" t="s">
        <v>6</v>
      </c>
      <c r="KK13346" s="4" t="s">
        <v>8</v>
      </c>
      <c r="KL13346" s="4" t="s">
        <v>10</v>
      </c>
      <c r="KM13346" s="4" t="s">
        <v>10</v>
      </c>
      <c r="KN13346" s="4" t="s">
        <v>9</v>
      </c>
      <c r="KO13346" s="4" t="s">
        <v>6</v>
      </c>
      <c r="KP13346" s="4" t="s">
        <v>8</v>
      </c>
      <c r="KQ13346" s="4" t="s">
        <v>10</v>
      </c>
      <c r="KR13346" s="4" t="s">
        <v>10</v>
      </c>
      <c r="KS13346" s="4" t="s">
        <v>9</v>
      </c>
      <c r="KT13346" s="4" t="s">
        <v>6</v>
      </c>
      <c r="KU13346" s="4" t="s">
        <v>8</v>
      </c>
      <c r="KV13346" s="4" t="s">
        <v>10</v>
      </c>
      <c r="KW13346" s="4" t="s">
        <v>10</v>
      </c>
      <c r="KX13346" s="4" t="s">
        <v>9</v>
      </c>
      <c r="KY13346" s="4" t="s">
        <v>6</v>
      </c>
      <c r="KZ13346" s="4" t="s">
        <v>8</v>
      </c>
      <c r="LA13346" s="4" t="s">
        <v>10</v>
      </c>
      <c r="LB13346" s="4" t="s">
        <v>10</v>
      </c>
      <c r="LC13346" s="4" t="s">
        <v>9</v>
      </c>
      <c r="LD13346" s="4" t="s">
        <v>6</v>
      </c>
      <c r="LE13346" s="4" t="s">
        <v>8</v>
      </c>
      <c r="LF13346" s="4" t="s">
        <v>10</v>
      </c>
      <c r="LG13346" s="4" t="s">
        <v>10</v>
      </c>
      <c r="LH13346" s="4" t="s">
        <v>9</v>
      </c>
      <c r="LI13346" s="4" t="s">
        <v>6</v>
      </c>
      <c r="LJ13346" s="4" t="s">
        <v>8</v>
      </c>
      <c r="LK13346" s="4" t="s">
        <v>10</v>
      </c>
      <c r="LL13346" s="4" t="s">
        <v>10</v>
      </c>
      <c r="LM13346" s="4" t="s">
        <v>9</v>
      </c>
      <c r="LN13346" s="4" t="s">
        <v>6</v>
      </c>
      <c r="LO13346" s="4" t="s">
        <v>8</v>
      </c>
      <c r="LP13346" s="4" t="s">
        <v>10</v>
      </c>
      <c r="LQ13346" s="4" t="s">
        <v>10</v>
      </c>
      <c r="LR13346" s="4" t="s">
        <v>9</v>
      </c>
      <c r="LS13346" s="4" t="s">
        <v>6</v>
      </c>
      <c r="LT13346" s="4" t="s">
        <v>8</v>
      </c>
      <c r="LU13346" s="4" t="s">
        <v>10</v>
      </c>
      <c r="LV13346" s="4" t="s">
        <v>10</v>
      </c>
      <c r="LW13346" s="4" t="s">
        <v>9</v>
      </c>
      <c r="LX13346" s="4" t="s">
        <v>6</v>
      </c>
      <c r="LY13346" s="4" t="s">
        <v>8</v>
      </c>
      <c r="LZ13346" s="4" t="s">
        <v>10</v>
      </c>
      <c r="MA13346" s="4" t="s">
        <v>10</v>
      </c>
      <c r="MB13346" s="4" t="s">
        <v>9</v>
      </c>
      <c r="MC13346" s="4" t="s">
        <v>6</v>
      </c>
      <c r="MD13346" s="4" t="s">
        <v>8</v>
      </c>
      <c r="ME13346" s="4" t="s">
        <v>10</v>
      </c>
      <c r="MF13346" s="4" t="s">
        <v>10</v>
      </c>
      <c r="MG13346" s="4" t="s">
        <v>9</v>
      </c>
      <c r="MH13346" s="4" t="s">
        <v>6</v>
      </c>
      <c r="MI13346" s="4" t="s">
        <v>8</v>
      </c>
      <c r="MJ13346" s="4" t="s">
        <v>10</v>
      </c>
      <c r="MK13346" s="4" t="s">
        <v>10</v>
      </c>
      <c r="ML13346" s="4" t="s">
        <v>9</v>
      </c>
      <c r="MM13346" s="4" t="s">
        <v>6</v>
      </c>
      <c r="MN13346" s="4" t="s">
        <v>8</v>
      </c>
      <c r="MO13346" s="4" t="s">
        <v>10</v>
      </c>
      <c r="MP13346" s="4" t="s">
        <v>10</v>
      </c>
      <c r="MQ13346" s="4" t="s">
        <v>9</v>
      </c>
      <c r="MR13346" s="4" t="s">
        <v>6</v>
      </c>
      <c r="MS13346" s="4" t="s">
        <v>8</v>
      </c>
      <c r="MT13346" s="4" t="s">
        <v>10</v>
      </c>
      <c r="MU13346" s="4" t="s">
        <v>10</v>
      </c>
      <c r="MV13346" s="4" t="s">
        <v>9</v>
      </c>
      <c r="MW13346" s="4" t="s">
        <v>6</v>
      </c>
      <c r="MX13346" s="4" t="s">
        <v>8</v>
      </c>
      <c r="MY13346" s="4" t="s">
        <v>10</v>
      </c>
      <c r="MZ13346" s="4" t="s">
        <v>10</v>
      </c>
      <c r="NA13346" s="4" t="s">
        <v>9</v>
      </c>
      <c r="NB13346" s="4" t="s">
        <v>6</v>
      </c>
      <c r="NC13346" s="4" t="s">
        <v>8</v>
      </c>
      <c r="ND13346" s="4" t="s">
        <v>10</v>
      </c>
      <c r="NE13346" s="4" t="s">
        <v>10</v>
      </c>
      <c r="NF13346" s="4" t="s">
        <v>9</v>
      </c>
      <c r="NG13346" s="4" t="s">
        <v>6</v>
      </c>
      <c r="NH13346" s="4" t="s">
        <v>8</v>
      </c>
      <c r="NI13346" s="4" t="s">
        <v>10</v>
      </c>
      <c r="NJ13346" s="4" t="s">
        <v>10</v>
      </c>
      <c r="NK13346" s="4" t="s">
        <v>9</v>
      </c>
      <c r="NL13346" s="4" t="s">
        <v>6</v>
      </c>
      <c r="NM13346" s="4" t="s">
        <v>8</v>
      </c>
      <c r="NN13346" s="4" t="s">
        <v>10</v>
      </c>
      <c r="NO13346" s="4" t="s">
        <v>10</v>
      </c>
      <c r="NP13346" s="4" t="s">
        <v>9</v>
      </c>
      <c r="NQ13346" s="4" t="s">
        <v>6</v>
      </c>
      <c r="NR13346" s="4" t="s">
        <v>8</v>
      </c>
      <c r="NS13346" s="4" t="s">
        <v>10</v>
      </c>
      <c r="NT13346" s="4" t="s">
        <v>10</v>
      </c>
      <c r="NU13346" s="4" t="s">
        <v>9</v>
      </c>
      <c r="NV13346" s="4" t="s">
        <v>6</v>
      </c>
      <c r="NW13346" s="4" t="s">
        <v>8</v>
      </c>
      <c r="NX13346" s="4" t="s">
        <v>10</v>
      </c>
      <c r="NY13346" s="4" t="s">
        <v>10</v>
      </c>
      <c r="NZ13346" s="4" t="s">
        <v>9</v>
      </c>
      <c r="OA13346" s="4" t="s">
        <v>6</v>
      </c>
      <c r="OB13346" s="4" t="s">
        <v>8</v>
      </c>
      <c r="OC13346" s="4" t="s">
        <v>10</v>
      </c>
      <c r="OD13346" s="4" t="s">
        <v>10</v>
      </c>
      <c r="OE13346" s="4" t="s">
        <v>9</v>
      </c>
      <c r="OF13346" s="4" t="s">
        <v>6</v>
      </c>
      <c r="OG13346" s="4" t="s">
        <v>8</v>
      </c>
      <c r="OH13346" s="4" t="s">
        <v>10</v>
      </c>
      <c r="OI13346" s="4" t="s">
        <v>10</v>
      </c>
      <c r="OJ13346" s="4" t="s">
        <v>9</v>
      </c>
      <c r="OK13346" s="4" t="s">
        <v>6</v>
      </c>
      <c r="OL13346" s="4" t="s">
        <v>8</v>
      </c>
      <c r="OM13346" s="4" t="s">
        <v>10</v>
      </c>
      <c r="ON13346" s="4" t="s">
        <v>10</v>
      </c>
      <c r="OO13346" s="4" t="s">
        <v>9</v>
      </c>
      <c r="OP13346" s="4" t="s">
        <v>6</v>
      </c>
      <c r="OQ13346" s="4" t="s">
        <v>8</v>
      </c>
      <c r="OR13346" s="4" t="s">
        <v>10</v>
      </c>
      <c r="OS13346" s="4" t="s">
        <v>10</v>
      </c>
      <c r="OT13346" s="4" t="s">
        <v>9</v>
      </c>
      <c r="OU13346" s="4" t="s">
        <v>6</v>
      </c>
      <c r="OV13346" s="4" t="s">
        <v>8</v>
      </c>
      <c r="OW13346" s="4" t="s">
        <v>10</v>
      </c>
      <c r="OX13346" s="4" t="s">
        <v>10</v>
      </c>
      <c r="OY13346" s="4" t="s">
        <v>9</v>
      </c>
      <c r="OZ13346" s="4" t="s">
        <v>6</v>
      </c>
      <c r="PA13346" s="4" t="s">
        <v>8</v>
      </c>
      <c r="PB13346" s="4" t="s">
        <v>10</v>
      </c>
      <c r="PC13346" s="4" t="s">
        <v>10</v>
      </c>
      <c r="PD13346" s="4" t="s">
        <v>9</v>
      </c>
      <c r="PE13346" s="4" t="s">
        <v>6</v>
      </c>
      <c r="PF13346" s="4" t="s">
        <v>8</v>
      </c>
      <c r="PG13346" s="4" t="s">
        <v>10</v>
      </c>
      <c r="PH13346" s="4" t="s">
        <v>10</v>
      </c>
      <c r="PI13346" s="4" t="s">
        <v>9</v>
      </c>
      <c r="PJ13346" s="4" t="s">
        <v>6</v>
      </c>
      <c r="PK13346" s="4" t="s">
        <v>8</v>
      </c>
      <c r="PL13346" s="4" t="s">
        <v>10</v>
      </c>
      <c r="PM13346" s="4" t="s">
        <v>10</v>
      </c>
      <c r="PN13346" s="4" t="s">
        <v>9</v>
      </c>
      <c r="PO13346" s="4" t="s">
        <v>6</v>
      </c>
      <c r="PP13346" s="4" t="s">
        <v>8</v>
      </c>
      <c r="PQ13346" s="4" t="s">
        <v>10</v>
      </c>
      <c r="PR13346" s="4" t="s">
        <v>10</v>
      </c>
      <c r="PS13346" s="4" t="s">
        <v>9</v>
      </c>
      <c r="PT13346" s="4" t="s">
        <v>6</v>
      </c>
      <c r="PU13346" s="4" t="s">
        <v>8</v>
      </c>
      <c r="PV13346" s="4" t="s">
        <v>10</v>
      </c>
      <c r="PW13346" s="4" t="s">
        <v>10</v>
      </c>
      <c r="PX13346" s="4" t="s">
        <v>9</v>
      </c>
      <c r="PY13346" s="4" t="s">
        <v>6</v>
      </c>
      <c r="PZ13346" s="4" t="s">
        <v>8</v>
      </c>
      <c r="QA13346" s="4" t="s">
        <v>10</v>
      </c>
      <c r="QB13346" s="4" t="s">
        <v>10</v>
      </c>
      <c r="QC13346" s="4" t="s">
        <v>9</v>
      </c>
      <c r="QD13346" s="4" t="s">
        <v>6</v>
      </c>
      <c r="QE13346" s="4" t="s">
        <v>8</v>
      </c>
      <c r="QF13346" s="4" t="s">
        <v>10</v>
      </c>
      <c r="QG13346" s="4" t="s">
        <v>10</v>
      </c>
      <c r="QH13346" s="4" t="s">
        <v>9</v>
      </c>
      <c r="QI13346" s="4" t="s">
        <v>6</v>
      </c>
      <c r="QJ13346" s="4" t="s">
        <v>8</v>
      </c>
      <c r="QK13346" s="4" t="s">
        <v>10</v>
      </c>
      <c r="QL13346" s="4" t="s">
        <v>10</v>
      </c>
      <c r="QM13346" s="4" t="s">
        <v>9</v>
      </c>
      <c r="QN13346" s="4" t="s">
        <v>6</v>
      </c>
      <c r="QO13346" s="4" t="s">
        <v>8</v>
      </c>
      <c r="QP13346" s="4" t="s">
        <v>10</v>
      </c>
      <c r="QQ13346" s="4" t="s">
        <v>10</v>
      </c>
      <c r="QR13346" s="4" t="s">
        <v>9</v>
      </c>
      <c r="QS13346" s="4" t="s">
        <v>6</v>
      </c>
      <c r="QT13346" s="4" t="s">
        <v>8</v>
      </c>
      <c r="QU13346" s="4" t="s">
        <v>10</v>
      </c>
      <c r="QV13346" s="4" t="s">
        <v>10</v>
      </c>
      <c r="QW13346" s="4" t="s">
        <v>9</v>
      </c>
      <c r="QX13346" s="4" t="s">
        <v>6</v>
      </c>
      <c r="QY13346" s="4" t="s">
        <v>8</v>
      </c>
      <c r="QZ13346" s="4" t="s">
        <v>10</v>
      </c>
      <c r="RA13346" s="4" t="s">
        <v>10</v>
      </c>
      <c r="RB13346" s="4" t="s">
        <v>9</v>
      </c>
      <c r="RC13346" s="4" t="s">
        <v>6</v>
      </c>
      <c r="RD13346" s="4" t="s">
        <v>8</v>
      </c>
      <c r="RE13346" s="4" t="s">
        <v>10</v>
      </c>
      <c r="RF13346" s="4" t="s">
        <v>10</v>
      </c>
      <c r="RG13346" s="4" t="s">
        <v>9</v>
      </c>
      <c r="RH13346" s="4" t="s">
        <v>6</v>
      </c>
      <c r="RI13346" s="4" t="s">
        <v>8</v>
      </c>
      <c r="RJ13346" s="4" t="s">
        <v>10</v>
      </c>
      <c r="RK13346" s="4" t="s">
        <v>10</v>
      </c>
      <c r="RL13346" s="4" t="s">
        <v>9</v>
      </c>
      <c r="RM13346" s="4" t="s">
        <v>6</v>
      </c>
      <c r="RN13346" s="4" t="s">
        <v>8</v>
      </c>
      <c r="RO13346" s="4" t="s">
        <v>10</v>
      </c>
      <c r="RP13346" s="4" t="s">
        <v>10</v>
      </c>
      <c r="RQ13346" s="4" t="s">
        <v>9</v>
      </c>
      <c r="RR13346" s="4" t="s">
        <v>6</v>
      </c>
      <c r="RS13346" s="4" t="s">
        <v>8</v>
      </c>
      <c r="RT13346" s="4" t="s">
        <v>10</v>
      </c>
      <c r="RU13346" s="4" t="s">
        <v>10</v>
      </c>
      <c r="RV13346" s="4" t="s">
        <v>9</v>
      </c>
      <c r="RW13346" s="4" t="s">
        <v>6</v>
      </c>
      <c r="RX13346" s="4" t="s">
        <v>8</v>
      </c>
      <c r="RY13346" s="4" t="s">
        <v>10</v>
      </c>
      <c r="RZ13346" s="4" t="s">
        <v>10</v>
      </c>
      <c r="SA13346" s="4" t="s">
        <v>9</v>
      </c>
      <c r="SB13346" s="4" t="s">
        <v>6</v>
      </c>
      <c r="SC13346" s="4" t="s">
        <v>8</v>
      </c>
      <c r="SD13346" s="4" t="s">
        <v>10</v>
      </c>
      <c r="SE13346" s="4" t="s">
        <v>10</v>
      </c>
      <c r="SF13346" s="4" t="s">
        <v>9</v>
      </c>
      <c r="SG13346" s="4" t="s">
        <v>6</v>
      </c>
      <c r="SH13346" s="4" t="s">
        <v>8</v>
      </c>
      <c r="SI13346" s="4" t="s">
        <v>10</v>
      </c>
      <c r="SJ13346" s="4" t="s">
        <v>10</v>
      </c>
      <c r="SK13346" s="4" t="s">
        <v>9</v>
      </c>
      <c r="SL13346" s="4" t="s">
        <v>6</v>
      </c>
      <c r="SM13346" s="4" t="s">
        <v>8</v>
      </c>
      <c r="SN13346" s="4" t="s">
        <v>10</v>
      </c>
      <c r="SO13346" s="4" t="s">
        <v>10</v>
      </c>
      <c r="SP13346" s="4" t="s">
        <v>9</v>
      </c>
      <c r="SQ13346" s="4" t="s">
        <v>6</v>
      </c>
      <c r="SR13346" s="4" t="s">
        <v>8</v>
      </c>
      <c r="SS13346" s="4" t="s">
        <v>10</v>
      </c>
      <c r="ST13346" s="4" t="s">
        <v>10</v>
      </c>
      <c r="SU13346" s="4" t="s">
        <v>9</v>
      </c>
      <c r="SV13346" s="4" t="s">
        <v>6</v>
      </c>
      <c r="SW13346" s="4" t="s">
        <v>8</v>
      </c>
      <c r="SX13346" s="4" t="s">
        <v>10</v>
      </c>
      <c r="SY13346" s="4" t="s">
        <v>10</v>
      </c>
      <c r="SZ13346" s="4" t="s">
        <v>9</v>
      </c>
      <c r="TA13346" s="4" t="s">
        <v>6</v>
      </c>
      <c r="TB13346" s="4" t="s">
        <v>8</v>
      </c>
      <c r="TC13346" s="4" t="s">
        <v>10</v>
      </c>
      <c r="TD13346" s="4" t="s">
        <v>10</v>
      </c>
      <c r="TE13346" s="4" t="s">
        <v>9</v>
      </c>
      <c r="TF13346" s="4" t="s">
        <v>6</v>
      </c>
      <c r="TG13346" s="4" t="s">
        <v>8</v>
      </c>
      <c r="TH13346" s="4" t="s">
        <v>10</v>
      </c>
      <c r="TI13346" s="4" t="s">
        <v>10</v>
      </c>
      <c r="TJ13346" s="4" t="s">
        <v>9</v>
      </c>
      <c r="TK13346" s="4" t="s">
        <v>6</v>
      </c>
      <c r="TL13346" s="4" t="s">
        <v>8</v>
      </c>
      <c r="TM13346" s="4" t="s">
        <v>10</v>
      </c>
      <c r="TN13346" s="4" t="s">
        <v>10</v>
      </c>
      <c r="TO13346" s="4" t="s">
        <v>9</v>
      </c>
      <c r="TP13346" s="4" t="s">
        <v>6</v>
      </c>
      <c r="TQ13346" s="4" t="s">
        <v>8</v>
      </c>
      <c r="TR13346" s="4" t="s">
        <v>10</v>
      </c>
      <c r="TS13346" s="4" t="s">
        <v>10</v>
      </c>
      <c r="TT13346" s="4" t="s">
        <v>9</v>
      </c>
      <c r="TU13346" s="4" t="s">
        <v>6</v>
      </c>
      <c r="TV13346" s="4" t="s">
        <v>8</v>
      </c>
      <c r="TW13346" s="4" t="s">
        <v>10</v>
      </c>
      <c r="TX13346" s="4" t="s">
        <v>10</v>
      </c>
      <c r="TY13346" s="4" t="s">
        <v>9</v>
      </c>
      <c r="TZ13346" s="4" t="s">
        <v>6</v>
      </c>
      <c r="UA13346" s="4" t="s">
        <v>8</v>
      </c>
      <c r="UB13346" s="4" t="s">
        <v>10</v>
      </c>
      <c r="UC13346" s="4" t="s">
        <v>10</v>
      </c>
      <c r="UD13346" s="4" t="s">
        <v>9</v>
      </c>
      <c r="UE13346" s="4" t="s">
        <v>6</v>
      </c>
      <c r="UF13346" s="4" t="s">
        <v>8</v>
      </c>
      <c r="UG13346" s="4" t="s">
        <v>10</v>
      </c>
      <c r="UH13346" s="4" t="s">
        <v>10</v>
      </c>
      <c r="UI13346" s="4" t="s">
        <v>9</v>
      </c>
      <c r="UJ13346" s="4" t="s">
        <v>6</v>
      </c>
      <c r="UK13346" s="4" t="s">
        <v>8</v>
      </c>
      <c r="UL13346" s="4" t="s">
        <v>10</v>
      </c>
      <c r="UM13346" s="4" t="s">
        <v>10</v>
      </c>
      <c r="UN13346" s="4" t="s">
        <v>9</v>
      </c>
      <c r="UO13346" s="4" t="s">
        <v>6</v>
      </c>
      <c r="UP13346" s="4" t="s">
        <v>8</v>
      </c>
      <c r="UQ13346" s="4" t="s">
        <v>10</v>
      </c>
      <c r="UR13346" s="4" t="s">
        <v>10</v>
      </c>
      <c r="US13346" s="4" t="s">
        <v>9</v>
      </c>
      <c r="UT13346" s="4" t="s">
        <v>6</v>
      </c>
      <c r="UU13346" s="4" t="s">
        <v>8</v>
      </c>
      <c r="UV13346" s="4" t="s">
        <v>10</v>
      </c>
      <c r="UW13346" s="4" t="s">
        <v>10</v>
      </c>
      <c r="UX13346" s="4" t="s">
        <v>9</v>
      </c>
      <c r="UY13346" s="4" t="s">
        <v>6</v>
      </c>
      <c r="UZ13346" s="4" t="s">
        <v>8</v>
      </c>
      <c r="VA13346" s="4" t="s">
        <v>10</v>
      </c>
      <c r="VB13346" s="4" t="s">
        <v>10</v>
      </c>
      <c r="VC13346" s="4" t="s">
        <v>9</v>
      </c>
      <c r="VD13346" s="4" t="s">
        <v>6</v>
      </c>
      <c r="VE13346" s="4" t="s">
        <v>8</v>
      </c>
      <c r="VF13346" s="4" t="s">
        <v>10</v>
      </c>
      <c r="VG13346" s="4" t="s">
        <v>10</v>
      </c>
      <c r="VH13346" s="4" t="s">
        <v>9</v>
      </c>
      <c r="VI13346" s="4" t="s">
        <v>6</v>
      </c>
      <c r="VJ13346" s="4" t="s">
        <v>8</v>
      </c>
      <c r="VK13346" s="4" t="s">
        <v>10</v>
      </c>
      <c r="VL13346" s="4" t="s">
        <v>10</v>
      </c>
      <c r="VM13346" s="4" t="s">
        <v>9</v>
      </c>
      <c r="VN13346" s="4" t="s">
        <v>6</v>
      </c>
      <c r="VO13346" s="4" t="s">
        <v>8</v>
      </c>
      <c r="VP13346" s="4" t="s">
        <v>10</v>
      </c>
      <c r="VQ13346" s="4" t="s">
        <v>10</v>
      </c>
      <c r="VR13346" s="4" t="s">
        <v>9</v>
      </c>
      <c r="VS13346" s="4" t="s">
        <v>6</v>
      </c>
      <c r="VT13346" s="4" t="s">
        <v>8</v>
      </c>
      <c r="VU13346" s="4" t="s">
        <v>10</v>
      </c>
      <c r="VV13346" s="4" t="s">
        <v>10</v>
      </c>
      <c r="VW13346" s="4" t="s">
        <v>9</v>
      </c>
      <c r="VX13346" s="4" t="s">
        <v>6</v>
      </c>
      <c r="VY13346" s="4" t="s">
        <v>8</v>
      </c>
      <c r="VZ13346" s="4" t="s">
        <v>10</v>
      </c>
      <c r="WA13346" s="4" t="s">
        <v>10</v>
      </c>
      <c r="WB13346" s="4" t="s">
        <v>9</v>
      </c>
      <c r="WC13346" s="4" t="s">
        <v>6</v>
      </c>
      <c r="WD13346" s="4" t="s">
        <v>8</v>
      </c>
      <c r="WE13346" s="4" t="s">
        <v>10</v>
      </c>
      <c r="WF13346" s="4" t="s">
        <v>10</v>
      </c>
      <c r="WG13346" s="4" t="s">
        <v>9</v>
      </c>
      <c r="WH13346" s="4" t="s">
        <v>6</v>
      </c>
      <c r="WI13346" s="4" t="s">
        <v>8</v>
      </c>
      <c r="WJ13346" s="4" t="s">
        <v>10</v>
      </c>
      <c r="WK13346" s="4" t="s">
        <v>10</v>
      </c>
      <c r="WL13346" s="4" t="s">
        <v>9</v>
      </c>
      <c r="WM13346" s="4" t="s">
        <v>6</v>
      </c>
      <c r="WN13346" s="4" t="s">
        <v>8</v>
      </c>
      <c r="WO13346" s="4" t="s">
        <v>10</v>
      </c>
      <c r="WP13346" s="4" t="s">
        <v>10</v>
      </c>
      <c r="WQ13346" s="4" t="s">
        <v>9</v>
      </c>
      <c r="WR13346" s="4" t="s">
        <v>6</v>
      </c>
      <c r="WS13346" s="4" t="s">
        <v>8</v>
      </c>
      <c r="WT13346" s="4" t="s">
        <v>10</v>
      </c>
      <c r="WU13346" s="4" t="s">
        <v>10</v>
      </c>
      <c r="WV13346" s="4" t="s">
        <v>9</v>
      </c>
      <c r="WW13346" s="4" t="s">
        <v>6</v>
      </c>
      <c r="WX13346" s="4" t="s">
        <v>8</v>
      </c>
      <c r="WY13346" s="4" t="s">
        <v>10</v>
      </c>
      <c r="WZ13346" s="4" t="s">
        <v>10</v>
      </c>
      <c r="XA13346" s="4" t="s">
        <v>9</v>
      </c>
      <c r="XB13346" s="4" t="s">
        <v>6</v>
      </c>
      <c r="XC13346" s="4" t="s">
        <v>8</v>
      </c>
      <c r="XD13346" s="4" t="s">
        <v>10</v>
      </c>
      <c r="XE13346" s="4" t="s">
        <v>10</v>
      </c>
      <c r="XF13346" s="4" t="s">
        <v>9</v>
      </c>
      <c r="XG13346" s="4" t="s">
        <v>6</v>
      </c>
      <c r="XH13346" s="4" t="s">
        <v>8</v>
      </c>
      <c r="XI13346" s="4" t="s">
        <v>10</v>
      </c>
      <c r="XJ13346" s="4" t="s">
        <v>10</v>
      </c>
      <c r="XK13346" s="4" t="s">
        <v>9</v>
      </c>
      <c r="XL13346" s="4" t="s">
        <v>6</v>
      </c>
      <c r="XM13346" s="4" t="s">
        <v>8</v>
      </c>
      <c r="XN13346" s="4" t="s">
        <v>10</v>
      </c>
      <c r="XO13346" s="4" t="s">
        <v>10</v>
      </c>
      <c r="XP13346" s="4" t="s">
        <v>9</v>
      </c>
      <c r="XQ13346" s="4" t="s">
        <v>6</v>
      </c>
      <c r="XR13346" s="4" t="s">
        <v>8</v>
      </c>
      <c r="XS13346" s="4" t="s">
        <v>10</v>
      </c>
      <c r="XT13346" s="4" t="s">
        <v>10</v>
      </c>
      <c r="XU13346" s="4" t="s">
        <v>9</v>
      </c>
      <c r="XV13346" s="4" t="s">
        <v>6</v>
      </c>
      <c r="XW13346" s="4" t="s">
        <v>8</v>
      </c>
      <c r="XX13346" s="4" t="s">
        <v>10</v>
      </c>
      <c r="XY13346" s="4" t="s">
        <v>10</v>
      </c>
      <c r="XZ13346" s="4" t="s">
        <v>9</v>
      </c>
      <c r="YA13346" s="4" t="s">
        <v>6</v>
      </c>
      <c r="YB13346" s="4" t="s">
        <v>8</v>
      </c>
      <c r="YC13346" s="4" t="s">
        <v>10</v>
      </c>
      <c r="YD13346" s="4" t="s">
        <v>10</v>
      </c>
      <c r="YE13346" s="4" t="s">
        <v>9</v>
      </c>
      <c r="YF13346" s="4" t="s">
        <v>6</v>
      </c>
      <c r="YG13346" s="4" t="s">
        <v>8</v>
      </c>
      <c r="YH13346" s="4" t="s">
        <v>10</v>
      </c>
      <c r="YI13346" s="4" t="s">
        <v>10</v>
      </c>
      <c r="YJ13346" s="4" t="s">
        <v>9</v>
      </c>
      <c r="YK13346" s="4" t="s">
        <v>6</v>
      </c>
      <c r="YL13346" s="4" t="s">
        <v>8</v>
      </c>
      <c r="YM13346" s="4" t="s">
        <v>10</v>
      </c>
      <c r="YN13346" s="4" t="s">
        <v>10</v>
      </c>
      <c r="YO13346" s="4" t="s">
        <v>9</v>
      </c>
      <c r="YP13346" s="4" t="s">
        <v>6</v>
      </c>
      <c r="YQ13346" s="4" t="s">
        <v>8</v>
      </c>
      <c r="YR13346" s="4" t="s">
        <v>10</v>
      </c>
      <c r="YS13346" s="4" t="s">
        <v>10</v>
      </c>
      <c r="YT13346" s="4" t="s">
        <v>9</v>
      </c>
      <c r="YU13346" s="4" t="s">
        <v>6</v>
      </c>
      <c r="YV13346" s="4" t="s">
        <v>8</v>
      </c>
      <c r="YW13346" s="4" t="s">
        <v>10</v>
      </c>
      <c r="YX13346" s="4" t="s">
        <v>10</v>
      </c>
      <c r="YY13346" s="4" t="s">
        <v>9</v>
      </c>
      <c r="YZ13346" s="4" t="s">
        <v>6</v>
      </c>
      <c r="ZA13346" s="4" t="s">
        <v>8</v>
      </c>
      <c r="ZB13346" s="4" t="s">
        <v>10</v>
      </c>
      <c r="ZC13346" s="4" t="s">
        <v>10</v>
      </c>
      <c r="ZD13346" s="4" t="s">
        <v>9</v>
      </c>
      <c r="ZE13346" s="4" t="s">
        <v>6</v>
      </c>
      <c r="ZF13346" s="4" t="s">
        <v>8</v>
      </c>
      <c r="ZG13346" s="4" t="s">
        <v>10</v>
      </c>
      <c r="ZH13346" s="4" t="s">
        <v>10</v>
      </c>
      <c r="ZI13346" s="4" t="s">
        <v>9</v>
      </c>
      <c r="ZJ13346" s="4" t="s">
        <v>6</v>
      </c>
      <c r="ZK13346" s="4" t="s">
        <v>8</v>
      </c>
      <c r="ZL13346" s="4" t="s">
        <v>10</v>
      </c>
      <c r="ZM13346" s="4" t="s">
        <v>10</v>
      </c>
      <c r="ZN13346" s="4" t="s">
        <v>9</v>
      </c>
      <c r="ZO13346" s="4" t="s">
        <v>6</v>
      </c>
      <c r="ZP13346" s="4" t="s">
        <v>8</v>
      </c>
      <c r="ZQ13346" s="4" t="s">
        <v>10</v>
      </c>
      <c r="ZR13346" s="4" t="s">
        <v>10</v>
      </c>
      <c r="ZS13346" s="4" t="s">
        <v>9</v>
      </c>
      <c r="ZT13346" s="4" t="s">
        <v>6</v>
      </c>
      <c r="ZU13346" s="4" t="s">
        <v>8</v>
      </c>
      <c r="ZV13346" s="4" t="s">
        <v>10</v>
      </c>
      <c r="ZW13346" s="4" t="s">
        <v>10</v>
      </c>
      <c r="ZX13346" s="4" t="s">
        <v>9</v>
      </c>
      <c r="ZY13346" s="4" t="s">
        <v>6</v>
      </c>
      <c r="ZZ13346" s="4" t="s">
        <v>8</v>
      </c>
      <c r="AAA13346" s="4" t="s">
        <v>10</v>
      </c>
      <c r="AAB13346" s="4" t="s">
        <v>10</v>
      </c>
      <c r="AAC13346" s="4" t="s">
        <v>9</v>
      </c>
      <c r="AAD13346" s="4" t="s">
        <v>6</v>
      </c>
      <c r="AAE13346" s="4" t="s">
        <v>8</v>
      </c>
      <c r="AAF13346" s="4" t="s">
        <v>10</v>
      </c>
      <c r="AAG13346" s="4" t="s">
        <v>10</v>
      </c>
      <c r="AAH13346" s="4" t="s">
        <v>9</v>
      </c>
      <c r="AAI13346" s="4" t="s">
        <v>6</v>
      </c>
      <c r="AAJ13346" s="4" t="s">
        <v>8</v>
      </c>
      <c r="AAK13346" s="4" t="s">
        <v>10</v>
      </c>
      <c r="AAL13346" s="4" t="s">
        <v>10</v>
      </c>
      <c r="AAM13346" s="4" t="s">
        <v>9</v>
      </c>
      <c r="AAN13346" s="4" t="s">
        <v>6</v>
      </c>
      <c r="AAO13346" s="4" t="s">
        <v>8</v>
      </c>
      <c r="AAP13346" s="4" t="s">
        <v>10</v>
      </c>
      <c r="AAQ13346" s="4" t="s">
        <v>10</v>
      </c>
      <c r="AAR13346" s="4" t="s">
        <v>9</v>
      </c>
      <c r="AAS13346" s="4" t="s">
        <v>6</v>
      </c>
      <c r="AAT13346" s="4" t="s">
        <v>8</v>
      </c>
      <c r="AAU13346" s="4" t="s">
        <v>10</v>
      </c>
      <c r="AAV13346" s="4" t="s">
        <v>10</v>
      </c>
      <c r="AAW13346" s="4" t="s">
        <v>9</v>
      </c>
      <c r="AAX13346" s="4" t="s">
        <v>6</v>
      </c>
      <c r="AAY13346" s="4" t="s">
        <v>8</v>
      </c>
      <c r="AAZ13346" s="4" t="s">
        <v>10</v>
      </c>
      <c r="ABA13346" s="4" t="s">
        <v>10</v>
      </c>
      <c r="ABB13346" s="4" t="s">
        <v>9</v>
      </c>
      <c r="ABC13346" s="4" t="s">
        <v>6</v>
      </c>
      <c r="ABD13346" s="4" t="s">
        <v>8</v>
      </c>
      <c r="ABE13346" s="4" t="s">
        <v>10</v>
      </c>
      <c r="ABF13346" s="4" t="s">
        <v>10</v>
      </c>
      <c r="ABG13346" s="4" t="s">
        <v>9</v>
      </c>
      <c r="ABH13346" s="4" t="s">
        <v>6</v>
      </c>
      <c r="ABI13346" s="4" t="s">
        <v>8</v>
      </c>
      <c r="ABJ13346" s="4" t="s">
        <v>10</v>
      </c>
      <c r="ABK13346" s="4" t="s">
        <v>10</v>
      </c>
      <c r="ABL13346" s="4" t="s">
        <v>9</v>
      </c>
      <c r="ABM13346" s="4" t="s">
        <v>6</v>
      </c>
      <c r="ABN13346" s="4" t="s">
        <v>8</v>
      </c>
      <c r="ABO13346" s="4" t="s">
        <v>10</v>
      </c>
      <c r="ABP13346" s="4" t="s">
        <v>10</v>
      </c>
      <c r="ABQ13346" s="4" t="s">
        <v>9</v>
      </c>
      <c r="ABR13346" s="4" t="s">
        <v>6</v>
      </c>
      <c r="ABS13346" s="4" t="s">
        <v>8</v>
      </c>
      <c r="ABT13346" s="4" t="s">
        <v>10</v>
      </c>
      <c r="ABU13346" s="4" t="s">
        <v>10</v>
      </c>
      <c r="ABV13346" s="4" t="s">
        <v>9</v>
      </c>
      <c r="ABW13346" s="4" t="s">
        <v>6</v>
      </c>
      <c r="ABX13346" s="4" t="s">
        <v>8</v>
      </c>
      <c r="ABY13346" s="4" t="s">
        <v>10</v>
      </c>
      <c r="ABZ13346" s="4" t="s">
        <v>10</v>
      </c>
      <c r="ACA13346" s="4" t="s">
        <v>9</v>
      </c>
      <c r="ACB13346" s="4" t="s">
        <v>6</v>
      </c>
      <c r="ACC13346" s="4" t="s">
        <v>8</v>
      </c>
      <c r="ACD13346" s="4" t="s">
        <v>10</v>
      </c>
      <c r="ACE13346" s="4" t="s">
        <v>10</v>
      </c>
      <c r="ACF13346" s="4" t="s">
        <v>9</v>
      </c>
      <c r="ACG13346" s="4" t="s">
        <v>6</v>
      </c>
      <c r="ACH13346" s="4" t="s">
        <v>8</v>
      </c>
    </row>
    <row r="13347" spans="1:242">
      <c r="A13347" t="n">
        <v>101328</v>
      </c>
      <c r="B13347" s="102" t="n">
        <v>257</v>
      </c>
      <c r="C13347" s="7" t="n">
        <v>3</v>
      </c>
      <c r="D13347" s="7" t="n">
        <v>65533</v>
      </c>
      <c r="E13347" s="7" t="n">
        <v>0</v>
      </c>
      <c r="F13347" s="7" t="s">
        <v>195</v>
      </c>
      <c r="G13347" s="7" t="n">
        <f t="normal" ca="1">32-LENB(INDIRECT(ADDRESS(13347,6)))</f>
        <v>0</v>
      </c>
      <c r="H13347" s="7" t="n">
        <v>4</v>
      </c>
      <c r="I13347" s="7" t="n">
        <v>65533</v>
      </c>
      <c r="J13347" s="7" t="n">
        <v>5320</v>
      </c>
      <c r="K13347" s="7" t="s">
        <v>12</v>
      </c>
      <c r="L13347" s="7" t="n">
        <f t="normal" ca="1">32-LENB(INDIRECT(ADDRESS(13347,11)))</f>
        <v>0</v>
      </c>
      <c r="M13347" s="7" t="n">
        <v>4</v>
      </c>
      <c r="N13347" s="7" t="n">
        <v>65533</v>
      </c>
      <c r="O13347" s="7" t="n">
        <v>2004</v>
      </c>
      <c r="P13347" s="7" t="s">
        <v>12</v>
      </c>
      <c r="Q13347" s="7" t="n">
        <f t="normal" ca="1">32-LENB(INDIRECT(ADDRESS(13347,16)))</f>
        <v>0</v>
      </c>
      <c r="R13347" s="7" t="n">
        <v>4</v>
      </c>
      <c r="S13347" s="7" t="n">
        <v>65533</v>
      </c>
      <c r="T13347" s="7" t="n">
        <v>5321</v>
      </c>
      <c r="U13347" s="7" t="s">
        <v>12</v>
      </c>
      <c r="V13347" s="7" t="n">
        <f t="normal" ca="1">32-LENB(INDIRECT(ADDRESS(13347,21)))</f>
        <v>0</v>
      </c>
      <c r="W13347" s="7" t="n">
        <v>4</v>
      </c>
      <c r="X13347" s="7" t="n">
        <v>65533</v>
      </c>
      <c r="Y13347" s="7" t="n">
        <v>4341</v>
      </c>
      <c r="Z13347" s="7" t="s">
        <v>12</v>
      </c>
      <c r="AA13347" s="7" t="n">
        <f t="normal" ca="1">32-LENB(INDIRECT(ADDRESS(13347,26)))</f>
        <v>0</v>
      </c>
      <c r="AB13347" s="7" t="n">
        <v>7</v>
      </c>
      <c r="AC13347" s="7" t="n">
        <v>65533</v>
      </c>
      <c r="AD13347" s="7" t="n">
        <v>8360</v>
      </c>
      <c r="AE13347" s="7" t="s">
        <v>12</v>
      </c>
      <c r="AF13347" s="7" t="n">
        <f t="normal" ca="1">32-LENB(INDIRECT(ADDRESS(13347,31)))</f>
        <v>0</v>
      </c>
      <c r="AG13347" s="7" t="n">
        <v>7</v>
      </c>
      <c r="AH13347" s="7" t="n">
        <v>65533</v>
      </c>
      <c r="AI13347" s="7" t="n">
        <v>52686</v>
      </c>
      <c r="AJ13347" s="7" t="s">
        <v>12</v>
      </c>
      <c r="AK13347" s="7" t="n">
        <f t="normal" ca="1">32-LENB(INDIRECT(ADDRESS(13347,36)))</f>
        <v>0</v>
      </c>
      <c r="AL13347" s="7" t="n">
        <v>7</v>
      </c>
      <c r="AM13347" s="7" t="n">
        <v>65533</v>
      </c>
      <c r="AN13347" s="7" t="n">
        <v>52687</v>
      </c>
      <c r="AO13347" s="7" t="s">
        <v>12</v>
      </c>
      <c r="AP13347" s="7" t="n">
        <f t="normal" ca="1">32-LENB(INDIRECT(ADDRESS(13347,41)))</f>
        <v>0</v>
      </c>
      <c r="AQ13347" s="7" t="n">
        <v>7</v>
      </c>
      <c r="AR13347" s="7" t="n">
        <v>65533</v>
      </c>
      <c r="AS13347" s="7" t="n">
        <v>8361</v>
      </c>
      <c r="AT13347" s="7" t="s">
        <v>12</v>
      </c>
      <c r="AU13347" s="7" t="n">
        <f t="normal" ca="1">32-LENB(INDIRECT(ADDRESS(13347,46)))</f>
        <v>0</v>
      </c>
      <c r="AV13347" s="7" t="n">
        <v>7</v>
      </c>
      <c r="AW13347" s="7" t="n">
        <v>65533</v>
      </c>
      <c r="AX13347" s="7" t="n">
        <v>8362</v>
      </c>
      <c r="AY13347" s="7" t="s">
        <v>12</v>
      </c>
      <c r="AZ13347" s="7" t="n">
        <f t="normal" ca="1">32-LENB(INDIRECT(ADDRESS(13347,51)))</f>
        <v>0</v>
      </c>
      <c r="BA13347" s="7" t="n">
        <v>7</v>
      </c>
      <c r="BB13347" s="7" t="n">
        <v>65533</v>
      </c>
      <c r="BC13347" s="7" t="n">
        <v>52688</v>
      </c>
      <c r="BD13347" s="7" t="s">
        <v>12</v>
      </c>
      <c r="BE13347" s="7" t="n">
        <f t="normal" ca="1">32-LENB(INDIRECT(ADDRESS(13347,56)))</f>
        <v>0</v>
      </c>
      <c r="BF13347" s="7" t="n">
        <v>7</v>
      </c>
      <c r="BG13347" s="7" t="n">
        <v>65533</v>
      </c>
      <c r="BH13347" s="7" t="n">
        <v>52689</v>
      </c>
      <c r="BI13347" s="7" t="s">
        <v>12</v>
      </c>
      <c r="BJ13347" s="7" t="n">
        <f t="normal" ca="1">32-LENB(INDIRECT(ADDRESS(13347,61)))</f>
        <v>0</v>
      </c>
      <c r="BK13347" s="7" t="n">
        <v>7</v>
      </c>
      <c r="BL13347" s="7" t="n">
        <v>65533</v>
      </c>
      <c r="BM13347" s="7" t="n">
        <v>52690</v>
      </c>
      <c r="BN13347" s="7" t="s">
        <v>12</v>
      </c>
      <c r="BO13347" s="7" t="n">
        <f t="normal" ca="1">32-LENB(INDIRECT(ADDRESS(13347,66)))</f>
        <v>0</v>
      </c>
      <c r="BP13347" s="7" t="n">
        <v>7</v>
      </c>
      <c r="BQ13347" s="7" t="n">
        <v>65533</v>
      </c>
      <c r="BR13347" s="7" t="n">
        <v>8363</v>
      </c>
      <c r="BS13347" s="7" t="s">
        <v>12</v>
      </c>
      <c r="BT13347" s="7" t="n">
        <f t="normal" ca="1">32-LENB(INDIRECT(ADDRESS(13347,71)))</f>
        <v>0</v>
      </c>
      <c r="BU13347" s="7" t="n">
        <v>7</v>
      </c>
      <c r="BV13347" s="7" t="n">
        <v>65533</v>
      </c>
      <c r="BW13347" s="7" t="n">
        <v>8364</v>
      </c>
      <c r="BX13347" s="7" t="s">
        <v>12</v>
      </c>
      <c r="BY13347" s="7" t="n">
        <f t="normal" ca="1">32-LENB(INDIRECT(ADDRESS(13347,76)))</f>
        <v>0</v>
      </c>
      <c r="BZ13347" s="7" t="n">
        <v>7</v>
      </c>
      <c r="CA13347" s="7" t="n">
        <v>65533</v>
      </c>
      <c r="CB13347" s="7" t="n">
        <v>2336</v>
      </c>
      <c r="CC13347" s="7" t="s">
        <v>12</v>
      </c>
      <c r="CD13347" s="7" t="n">
        <f t="normal" ca="1">32-LENB(INDIRECT(ADDRESS(13347,81)))</f>
        <v>0</v>
      </c>
      <c r="CE13347" s="7" t="n">
        <v>7</v>
      </c>
      <c r="CF13347" s="7" t="n">
        <v>65533</v>
      </c>
      <c r="CG13347" s="7" t="n">
        <v>3361</v>
      </c>
      <c r="CH13347" s="7" t="s">
        <v>12</v>
      </c>
      <c r="CI13347" s="7" t="n">
        <f t="normal" ca="1">32-LENB(INDIRECT(ADDRESS(13347,86)))</f>
        <v>0</v>
      </c>
      <c r="CJ13347" s="7" t="n">
        <v>7</v>
      </c>
      <c r="CK13347" s="7" t="n">
        <v>65533</v>
      </c>
      <c r="CL13347" s="7" t="n">
        <v>52691</v>
      </c>
      <c r="CM13347" s="7" t="s">
        <v>12</v>
      </c>
      <c r="CN13347" s="7" t="n">
        <f t="normal" ca="1">32-LENB(INDIRECT(ADDRESS(13347,91)))</f>
        <v>0</v>
      </c>
      <c r="CO13347" s="7" t="n">
        <v>7</v>
      </c>
      <c r="CP13347" s="7" t="n">
        <v>65533</v>
      </c>
      <c r="CQ13347" s="7" t="n">
        <v>6384</v>
      </c>
      <c r="CR13347" s="7" t="s">
        <v>12</v>
      </c>
      <c r="CS13347" s="7" t="n">
        <f t="normal" ca="1">32-LENB(INDIRECT(ADDRESS(13347,96)))</f>
        <v>0</v>
      </c>
      <c r="CT13347" s="7" t="n">
        <v>7</v>
      </c>
      <c r="CU13347" s="7" t="n">
        <v>65533</v>
      </c>
      <c r="CV13347" s="7" t="n">
        <v>1368</v>
      </c>
      <c r="CW13347" s="7" t="s">
        <v>12</v>
      </c>
      <c r="CX13347" s="7" t="n">
        <f t="normal" ca="1">32-LENB(INDIRECT(ADDRESS(13347,101)))</f>
        <v>0</v>
      </c>
      <c r="CY13347" s="7" t="n">
        <v>7</v>
      </c>
      <c r="CZ13347" s="7" t="n">
        <v>65533</v>
      </c>
      <c r="DA13347" s="7" t="n">
        <v>7381</v>
      </c>
      <c r="DB13347" s="7" t="s">
        <v>12</v>
      </c>
      <c r="DC13347" s="7" t="n">
        <f t="normal" ca="1">32-LENB(INDIRECT(ADDRESS(13347,106)))</f>
        <v>0</v>
      </c>
      <c r="DD13347" s="7" t="n">
        <v>7</v>
      </c>
      <c r="DE13347" s="7" t="n">
        <v>65533</v>
      </c>
      <c r="DF13347" s="7" t="n">
        <v>9350</v>
      </c>
      <c r="DG13347" s="7" t="s">
        <v>12</v>
      </c>
      <c r="DH13347" s="7" t="n">
        <f t="normal" ca="1">32-LENB(INDIRECT(ADDRESS(13347,111)))</f>
        <v>0</v>
      </c>
      <c r="DI13347" s="7" t="n">
        <v>7</v>
      </c>
      <c r="DJ13347" s="7" t="n">
        <v>65533</v>
      </c>
      <c r="DK13347" s="7" t="n">
        <v>5346</v>
      </c>
      <c r="DL13347" s="7" t="s">
        <v>12</v>
      </c>
      <c r="DM13347" s="7" t="n">
        <f t="normal" ca="1">32-LENB(INDIRECT(ADDRESS(13347,116)))</f>
        <v>0</v>
      </c>
      <c r="DN13347" s="7" t="n">
        <v>7</v>
      </c>
      <c r="DO13347" s="7" t="n">
        <v>65533</v>
      </c>
      <c r="DP13347" s="7" t="n">
        <v>4377</v>
      </c>
      <c r="DQ13347" s="7" t="s">
        <v>12</v>
      </c>
      <c r="DR13347" s="7" t="n">
        <f t="normal" ca="1">32-LENB(INDIRECT(ADDRESS(13347,121)))</f>
        <v>0</v>
      </c>
      <c r="DS13347" s="7" t="n">
        <v>7</v>
      </c>
      <c r="DT13347" s="7" t="n">
        <v>65533</v>
      </c>
      <c r="DU13347" s="7" t="n">
        <v>8365</v>
      </c>
      <c r="DV13347" s="7" t="s">
        <v>12</v>
      </c>
      <c r="DW13347" s="7" t="n">
        <f t="normal" ca="1">32-LENB(INDIRECT(ADDRESS(13347,126)))</f>
        <v>0</v>
      </c>
      <c r="DX13347" s="7" t="n">
        <v>7</v>
      </c>
      <c r="DY13347" s="7" t="n">
        <v>65533</v>
      </c>
      <c r="DZ13347" s="7" t="n">
        <v>52692</v>
      </c>
      <c r="EA13347" s="7" t="s">
        <v>12</v>
      </c>
      <c r="EB13347" s="7" t="n">
        <f t="normal" ca="1">32-LENB(INDIRECT(ADDRESS(13347,131)))</f>
        <v>0</v>
      </c>
      <c r="EC13347" s="7" t="n">
        <v>7</v>
      </c>
      <c r="ED13347" s="7" t="n">
        <v>65533</v>
      </c>
      <c r="EE13347" s="7" t="n">
        <v>52693</v>
      </c>
      <c r="EF13347" s="7" t="s">
        <v>12</v>
      </c>
      <c r="EG13347" s="7" t="n">
        <f t="normal" ca="1">32-LENB(INDIRECT(ADDRESS(13347,136)))</f>
        <v>0</v>
      </c>
      <c r="EH13347" s="7" t="n">
        <v>7</v>
      </c>
      <c r="EI13347" s="7" t="n">
        <v>65533</v>
      </c>
      <c r="EJ13347" s="7" t="n">
        <v>2337</v>
      </c>
      <c r="EK13347" s="7" t="s">
        <v>12</v>
      </c>
      <c r="EL13347" s="7" t="n">
        <f t="normal" ca="1">32-LENB(INDIRECT(ADDRESS(13347,141)))</f>
        <v>0</v>
      </c>
      <c r="EM13347" s="7" t="n">
        <v>7</v>
      </c>
      <c r="EN13347" s="7" t="n">
        <v>65533</v>
      </c>
      <c r="EO13347" s="7" t="n">
        <v>3362</v>
      </c>
      <c r="EP13347" s="7" t="s">
        <v>12</v>
      </c>
      <c r="EQ13347" s="7" t="n">
        <f t="normal" ca="1">32-LENB(INDIRECT(ADDRESS(13347,146)))</f>
        <v>0</v>
      </c>
      <c r="ER13347" s="7" t="n">
        <v>7</v>
      </c>
      <c r="ES13347" s="7" t="n">
        <v>65533</v>
      </c>
      <c r="ET13347" s="7" t="n">
        <v>8366</v>
      </c>
      <c r="EU13347" s="7" t="s">
        <v>12</v>
      </c>
      <c r="EV13347" s="7" t="n">
        <f t="normal" ca="1">32-LENB(INDIRECT(ADDRESS(13347,151)))</f>
        <v>0</v>
      </c>
      <c r="EW13347" s="7" t="n">
        <v>7</v>
      </c>
      <c r="EX13347" s="7" t="n">
        <v>65533</v>
      </c>
      <c r="EY13347" s="7" t="n">
        <v>8367</v>
      </c>
      <c r="EZ13347" s="7" t="s">
        <v>12</v>
      </c>
      <c r="FA13347" s="7" t="n">
        <f t="normal" ca="1">32-LENB(INDIRECT(ADDRESS(13347,156)))</f>
        <v>0</v>
      </c>
      <c r="FB13347" s="7" t="n">
        <v>7</v>
      </c>
      <c r="FC13347" s="7" t="n">
        <v>65533</v>
      </c>
      <c r="FD13347" s="7" t="n">
        <v>8368</v>
      </c>
      <c r="FE13347" s="7" t="s">
        <v>12</v>
      </c>
      <c r="FF13347" s="7" t="n">
        <f t="normal" ca="1">32-LENB(INDIRECT(ADDRESS(13347,161)))</f>
        <v>0</v>
      </c>
      <c r="FG13347" s="7" t="n">
        <v>7</v>
      </c>
      <c r="FH13347" s="7" t="n">
        <v>65533</v>
      </c>
      <c r="FI13347" s="7" t="n">
        <v>8369</v>
      </c>
      <c r="FJ13347" s="7" t="s">
        <v>12</v>
      </c>
      <c r="FK13347" s="7" t="n">
        <f t="normal" ca="1">32-LENB(INDIRECT(ADDRESS(13347,166)))</f>
        <v>0</v>
      </c>
      <c r="FL13347" s="7" t="n">
        <v>7</v>
      </c>
      <c r="FM13347" s="7" t="n">
        <v>65533</v>
      </c>
      <c r="FN13347" s="7" t="n">
        <v>8370</v>
      </c>
      <c r="FO13347" s="7" t="s">
        <v>12</v>
      </c>
      <c r="FP13347" s="7" t="n">
        <f t="normal" ca="1">32-LENB(INDIRECT(ADDRESS(13347,171)))</f>
        <v>0</v>
      </c>
      <c r="FQ13347" s="7" t="n">
        <v>7</v>
      </c>
      <c r="FR13347" s="7" t="n">
        <v>65533</v>
      </c>
      <c r="FS13347" s="7" t="n">
        <v>52694</v>
      </c>
      <c r="FT13347" s="7" t="s">
        <v>12</v>
      </c>
      <c r="FU13347" s="7" t="n">
        <f t="normal" ca="1">32-LENB(INDIRECT(ADDRESS(13347,176)))</f>
        <v>0</v>
      </c>
      <c r="FV13347" s="7" t="n">
        <v>7</v>
      </c>
      <c r="FW13347" s="7" t="n">
        <v>65533</v>
      </c>
      <c r="FX13347" s="7" t="n">
        <v>52695</v>
      </c>
      <c r="FY13347" s="7" t="s">
        <v>12</v>
      </c>
      <c r="FZ13347" s="7" t="n">
        <f t="normal" ca="1">32-LENB(INDIRECT(ADDRESS(13347,181)))</f>
        <v>0</v>
      </c>
      <c r="GA13347" s="7" t="n">
        <v>7</v>
      </c>
      <c r="GB13347" s="7" t="n">
        <v>65533</v>
      </c>
      <c r="GC13347" s="7" t="n">
        <v>52696</v>
      </c>
      <c r="GD13347" s="7" t="s">
        <v>12</v>
      </c>
      <c r="GE13347" s="7" t="n">
        <f t="normal" ca="1">32-LENB(INDIRECT(ADDRESS(13347,186)))</f>
        <v>0</v>
      </c>
      <c r="GF13347" s="7" t="n">
        <v>7</v>
      </c>
      <c r="GG13347" s="7" t="n">
        <v>65533</v>
      </c>
      <c r="GH13347" s="7" t="n">
        <v>52697</v>
      </c>
      <c r="GI13347" s="7" t="s">
        <v>12</v>
      </c>
      <c r="GJ13347" s="7" t="n">
        <f t="normal" ca="1">32-LENB(INDIRECT(ADDRESS(13347,191)))</f>
        <v>0</v>
      </c>
      <c r="GK13347" s="7" t="n">
        <v>7</v>
      </c>
      <c r="GL13347" s="7" t="n">
        <v>65533</v>
      </c>
      <c r="GM13347" s="7" t="n">
        <v>8371</v>
      </c>
      <c r="GN13347" s="7" t="s">
        <v>12</v>
      </c>
      <c r="GO13347" s="7" t="n">
        <f t="normal" ca="1">32-LENB(INDIRECT(ADDRESS(13347,196)))</f>
        <v>0</v>
      </c>
      <c r="GP13347" s="7" t="n">
        <v>7</v>
      </c>
      <c r="GQ13347" s="7" t="n">
        <v>65533</v>
      </c>
      <c r="GR13347" s="7" t="n">
        <v>8372</v>
      </c>
      <c r="GS13347" s="7" t="s">
        <v>12</v>
      </c>
      <c r="GT13347" s="7" t="n">
        <f t="normal" ca="1">32-LENB(INDIRECT(ADDRESS(13347,201)))</f>
        <v>0</v>
      </c>
      <c r="GU13347" s="7" t="n">
        <v>7</v>
      </c>
      <c r="GV13347" s="7" t="n">
        <v>65533</v>
      </c>
      <c r="GW13347" s="7" t="n">
        <v>8373</v>
      </c>
      <c r="GX13347" s="7" t="s">
        <v>12</v>
      </c>
      <c r="GY13347" s="7" t="n">
        <f t="normal" ca="1">32-LENB(INDIRECT(ADDRESS(13347,206)))</f>
        <v>0</v>
      </c>
      <c r="GZ13347" s="7" t="n">
        <v>4</v>
      </c>
      <c r="HA13347" s="7" t="n">
        <v>65533</v>
      </c>
      <c r="HB13347" s="7" t="n">
        <v>2000</v>
      </c>
      <c r="HC13347" s="7" t="s">
        <v>12</v>
      </c>
      <c r="HD13347" s="7" t="n">
        <f t="normal" ca="1">32-LENB(INDIRECT(ADDRESS(13347,211)))</f>
        <v>0</v>
      </c>
      <c r="HE13347" s="7" t="n">
        <v>4</v>
      </c>
      <c r="HF13347" s="7" t="n">
        <v>65533</v>
      </c>
      <c r="HG13347" s="7" t="n">
        <v>2004</v>
      </c>
      <c r="HH13347" s="7" t="s">
        <v>12</v>
      </c>
      <c r="HI13347" s="7" t="n">
        <f t="normal" ca="1">32-LENB(INDIRECT(ADDRESS(13347,216)))</f>
        <v>0</v>
      </c>
      <c r="HJ13347" s="7" t="n">
        <v>7</v>
      </c>
      <c r="HK13347" s="7" t="n">
        <v>65533</v>
      </c>
      <c r="HL13347" s="7" t="n">
        <v>7382</v>
      </c>
      <c r="HM13347" s="7" t="s">
        <v>12</v>
      </c>
      <c r="HN13347" s="7" t="n">
        <f t="normal" ca="1">32-LENB(INDIRECT(ADDRESS(13347,221)))</f>
        <v>0</v>
      </c>
      <c r="HO13347" s="7" t="n">
        <v>7</v>
      </c>
      <c r="HP13347" s="7" t="n">
        <v>65533</v>
      </c>
      <c r="HQ13347" s="7" t="n">
        <v>5347</v>
      </c>
      <c r="HR13347" s="7" t="s">
        <v>12</v>
      </c>
      <c r="HS13347" s="7" t="n">
        <f t="normal" ca="1">32-LENB(INDIRECT(ADDRESS(13347,226)))</f>
        <v>0</v>
      </c>
      <c r="HT13347" s="7" t="n">
        <v>7</v>
      </c>
      <c r="HU13347" s="7" t="n">
        <v>65533</v>
      </c>
      <c r="HV13347" s="7" t="n">
        <v>18457</v>
      </c>
      <c r="HW13347" s="7" t="s">
        <v>12</v>
      </c>
      <c r="HX13347" s="7" t="n">
        <f t="normal" ca="1">32-LENB(INDIRECT(ADDRESS(13347,231)))</f>
        <v>0</v>
      </c>
      <c r="HY13347" s="7" t="n">
        <v>7</v>
      </c>
      <c r="HZ13347" s="7" t="n">
        <v>65533</v>
      </c>
      <c r="IA13347" s="7" t="n">
        <v>3363</v>
      </c>
      <c r="IB13347" s="7" t="s">
        <v>12</v>
      </c>
      <c r="IC13347" s="7" t="n">
        <f t="normal" ca="1">32-LENB(INDIRECT(ADDRESS(13347,236)))</f>
        <v>0</v>
      </c>
      <c r="ID13347" s="7" t="n">
        <v>7</v>
      </c>
      <c r="IE13347" s="7" t="n">
        <v>65533</v>
      </c>
      <c r="IF13347" s="7" t="n">
        <v>1369</v>
      </c>
      <c r="IG13347" s="7" t="s">
        <v>12</v>
      </c>
      <c r="IH13347" s="7" t="n">
        <f t="normal" ca="1">32-LENB(INDIRECT(ADDRESS(13347,241)))</f>
        <v>0</v>
      </c>
      <c r="II13347" s="7" t="n">
        <v>7</v>
      </c>
      <c r="IJ13347" s="7" t="n">
        <v>65533</v>
      </c>
      <c r="IK13347" s="7" t="n">
        <v>9351</v>
      </c>
      <c r="IL13347" s="7" t="s">
        <v>12</v>
      </c>
      <c r="IM13347" s="7" t="n">
        <f t="normal" ca="1">32-LENB(INDIRECT(ADDRESS(13347,246)))</f>
        <v>0</v>
      </c>
      <c r="IN13347" s="7" t="n">
        <v>7</v>
      </c>
      <c r="IO13347" s="7" t="n">
        <v>65533</v>
      </c>
      <c r="IP13347" s="7" t="n">
        <v>2338</v>
      </c>
      <c r="IQ13347" s="7" t="s">
        <v>12</v>
      </c>
      <c r="IR13347" s="7" t="n">
        <f t="normal" ca="1">32-LENB(INDIRECT(ADDRESS(13347,251)))</f>
        <v>0</v>
      </c>
      <c r="IS13347" s="7" t="n">
        <v>7</v>
      </c>
      <c r="IT13347" s="7" t="n">
        <v>65533</v>
      </c>
      <c r="IU13347" s="7" t="n">
        <v>2339</v>
      </c>
      <c r="IV13347" s="7" t="s">
        <v>12</v>
      </c>
      <c r="IW13347" s="7" t="n">
        <f t="normal" ca="1">32-LENB(INDIRECT(ADDRESS(13347,256)))</f>
        <v>0</v>
      </c>
      <c r="IX13347" s="7" t="n">
        <v>7</v>
      </c>
      <c r="IY13347" s="7" t="n">
        <v>65533</v>
      </c>
      <c r="IZ13347" s="7" t="n">
        <v>2340</v>
      </c>
      <c r="JA13347" s="7" t="s">
        <v>12</v>
      </c>
      <c r="JB13347" s="7" t="n">
        <f t="normal" ca="1">32-LENB(INDIRECT(ADDRESS(13347,261)))</f>
        <v>0</v>
      </c>
      <c r="JC13347" s="7" t="n">
        <v>7</v>
      </c>
      <c r="JD13347" s="7" t="n">
        <v>65533</v>
      </c>
      <c r="JE13347" s="7" t="n">
        <v>4378</v>
      </c>
      <c r="JF13347" s="7" t="s">
        <v>12</v>
      </c>
      <c r="JG13347" s="7" t="n">
        <f t="normal" ca="1">32-LENB(INDIRECT(ADDRESS(13347,266)))</f>
        <v>0</v>
      </c>
      <c r="JH13347" s="7" t="n">
        <v>7</v>
      </c>
      <c r="JI13347" s="7" t="n">
        <v>65533</v>
      </c>
      <c r="JJ13347" s="7" t="n">
        <v>2341</v>
      </c>
      <c r="JK13347" s="7" t="s">
        <v>12</v>
      </c>
      <c r="JL13347" s="7" t="n">
        <f t="normal" ca="1">32-LENB(INDIRECT(ADDRESS(13347,271)))</f>
        <v>0</v>
      </c>
      <c r="JM13347" s="7" t="n">
        <v>7</v>
      </c>
      <c r="JN13347" s="7" t="n">
        <v>65533</v>
      </c>
      <c r="JO13347" s="7" t="n">
        <v>7383</v>
      </c>
      <c r="JP13347" s="7" t="s">
        <v>12</v>
      </c>
      <c r="JQ13347" s="7" t="n">
        <f t="normal" ca="1">32-LENB(INDIRECT(ADDRESS(13347,276)))</f>
        <v>0</v>
      </c>
      <c r="JR13347" s="7" t="n">
        <v>7</v>
      </c>
      <c r="JS13347" s="7" t="n">
        <v>65533</v>
      </c>
      <c r="JT13347" s="7" t="n">
        <v>14380</v>
      </c>
      <c r="JU13347" s="7" t="s">
        <v>12</v>
      </c>
      <c r="JV13347" s="7" t="n">
        <f t="normal" ca="1">32-LENB(INDIRECT(ADDRESS(13347,281)))</f>
        <v>0</v>
      </c>
      <c r="JW13347" s="7" t="n">
        <v>7</v>
      </c>
      <c r="JX13347" s="7" t="n">
        <v>65533</v>
      </c>
      <c r="JY13347" s="7" t="n">
        <v>14381</v>
      </c>
      <c r="JZ13347" s="7" t="s">
        <v>12</v>
      </c>
      <c r="KA13347" s="7" t="n">
        <f t="normal" ca="1">32-LENB(INDIRECT(ADDRESS(13347,286)))</f>
        <v>0</v>
      </c>
      <c r="KB13347" s="7" t="n">
        <v>7</v>
      </c>
      <c r="KC13347" s="7" t="n">
        <v>65533</v>
      </c>
      <c r="KD13347" s="7" t="n">
        <v>15346</v>
      </c>
      <c r="KE13347" s="7" t="s">
        <v>12</v>
      </c>
      <c r="KF13347" s="7" t="n">
        <f t="normal" ca="1">32-LENB(INDIRECT(ADDRESS(13347,291)))</f>
        <v>0</v>
      </c>
      <c r="KG13347" s="7" t="n">
        <v>7</v>
      </c>
      <c r="KH13347" s="7" t="n">
        <v>65533</v>
      </c>
      <c r="KI13347" s="7" t="n">
        <v>15347</v>
      </c>
      <c r="KJ13347" s="7" t="s">
        <v>12</v>
      </c>
      <c r="KK13347" s="7" t="n">
        <f t="normal" ca="1">32-LENB(INDIRECT(ADDRESS(13347,296)))</f>
        <v>0</v>
      </c>
      <c r="KL13347" s="7" t="n">
        <v>7</v>
      </c>
      <c r="KM13347" s="7" t="n">
        <v>65533</v>
      </c>
      <c r="KN13347" s="7" t="n">
        <v>13329</v>
      </c>
      <c r="KO13347" s="7" t="s">
        <v>12</v>
      </c>
      <c r="KP13347" s="7" t="n">
        <f t="normal" ca="1">32-LENB(INDIRECT(ADDRESS(13347,301)))</f>
        <v>0</v>
      </c>
      <c r="KQ13347" s="7" t="n">
        <v>7</v>
      </c>
      <c r="KR13347" s="7" t="n">
        <v>65533</v>
      </c>
      <c r="KS13347" s="7" t="n">
        <v>13330</v>
      </c>
      <c r="KT13347" s="7" t="s">
        <v>12</v>
      </c>
      <c r="KU13347" s="7" t="n">
        <f t="normal" ca="1">32-LENB(INDIRECT(ADDRESS(13347,306)))</f>
        <v>0</v>
      </c>
      <c r="KV13347" s="7" t="n">
        <v>7</v>
      </c>
      <c r="KW13347" s="7" t="n">
        <v>65533</v>
      </c>
      <c r="KX13347" s="7" t="n">
        <v>39308</v>
      </c>
      <c r="KY13347" s="7" t="s">
        <v>12</v>
      </c>
      <c r="KZ13347" s="7" t="n">
        <f t="normal" ca="1">32-LENB(INDIRECT(ADDRESS(13347,311)))</f>
        <v>0</v>
      </c>
      <c r="LA13347" s="7" t="n">
        <v>7</v>
      </c>
      <c r="LB13347" s="7" t="n">
        <v>65533</v>
      </c>
      <c r="LC13347" s="7" t="n">
        <v>8374</v>
      </c>
      <c r="LD13347" s="7" t="s">
        <v>12</v>
      </c>
      <c r="LE13347" s="7" t="n">
        <f t="normal" ca="1">32-LENB(INDIRECT(ADDRESS(13347,316)))</f>
        <v>0</v>
      </c>
      <c r="LF13347" s="7" t="n">
        <v>7</v>
      </c>
      <c r="LG13347" s="7" t="n">
        <v>65533</v>
      </c>
      <c r="LH13347" s="7" t="n">
        <v>52698</v>
      </c>
      <c r="LI13347" s="7" t="s">
        <v>12</v>
      </c>
      <c r="LJ13347" s="7" t="n">
        <f t="normal" ca="1">32-LENB(INDIRECT(ADDRESS(13347,321)))</f>
        <v>0</v>
      </c>
      <c r="LK13347" s="7" t="n">
        <v>7</v>
      </c>
      <c r="LL13347" s="7" t="n">
        <v>65533</v>
      </c>
      <c r="LM13347" s="7" t="n">
        <v>3364</v>
      </c>
      <c r="LN13347" s="7" t="s">
        <v>12</v>
      </c>
      <c r="LO13347" s="7" t="n">
        <f t="normal" ca="1">32-LENB(INDIRECT(ADDRESS(13347,326)))</f>
        <v>0</v>
      </c>
      <c r="LP13347" s="7" t="n">
        <v>7</v>
      </c>
      <c r="LQ13347" s="7" t="n">
        <v>65533</v>
      </c>
      <c r="LR13347" s="7" t="n">
        <v>2342</v>
      </c>
      <c r="LS13347" s="7" t="s">
        <v>12</v>
      </c>
      <c r="LT13347" s="7" t="n">
        <f t="normal" ca="1">32-LENB(INDIRECT(ADDRESS(13347,331)))</f>
        <v>0</v>
      </c>
      <c r="LU13347" s="7" t="n">
        <v>7</v>
      </c>
      <c r="LV13347" s="7" t="n">
        <v>65533</v>
      </c>
      <c r="LW13347" s="7" t="n">
        <v>14382</v>
      </c>
      <c r="LX13347" s="7" t="s">
        <v>12</v>
      </c>
      <c r="LY13347" s="7" t="n">
        <f t="normal" ca="1">32-LENB(INDIRECT(ADDRESS(13347,336)))</f>
        <v>0</v>
      </c>
      <c r="LZ13347" s="7" t="n">
        <v>7</v>
      </c>
      <c r="MA13347" s="7" t="n">
        <v>65533</v>
      </c>
      <c r="MB13347" s="7" t="n">
        <v>15348</v>
      </c>
      <c r="MC13347" s="7" t="s">
        <v>12</v>
      </c>
      <c r="MD13347" s="7" t="n">
        <f t="normal" ca="1">32-LENB(INDIRECT(ADDRESS(13347,341)))</f>
        <v>0</v>
      </c>
      <c r="ME13347" s="7" t="n">
        <v>7</v>
      </c>
      <c r="MF13347" s="7" t="n">
        <v>65533</v>
      </c>
      <c r="MG13347" s="7" t="n">
        <v>13331</v>
      </c>
      <c r="MH13347" s="7" t="s">
        <v>12</v>
      </c>
      <c r="MI13347" s="7" t="n">
        <f t="normal" ca="1">32-LENB(INDIRECT(ADDRESS(13347,346)))</f>
        <v>0</v>
      </c>
      <c r="MJ13347" s="7" t="n">
        <v>4</v>
      </c>
      <c r="MK13347" s="7" t="n">
        <v>65533</v>
      </c>
      <c r="ML13347" s="7" t="n">
        <v>4023</v>
      </c>
      <c r="MM13347" s="7" t="s">
        <v>12</v>
      </c>
      <c r="MN13347" s="7" t="n">
        <f t="normal" ca="1">32-LENB(INDIRECT(ADDRESS(13347,351)))</f>
        <v>0</v>
      </c>
      <c r="MO13347" s="7" t="n">
        <v>4</v>
      </c>
      <c r="MP13347" s="7" t="n">
        <v>65533</v>
      </c>
      <c r="MQ13347" s="7" t="n">
        <v>4255</v>
      </c>
      <c r="MR13347" s="7" t="s">
        <v>12</v>
      </c>
      <c r="MS13347" s="7" t="n">
        <f t="normal" ca="1">32-LENB(INDIRECT(ADDRESS(13347,356)))</f>
        <v>0</v>
      </c>
      <c r="MT13347" s="7" t="n">
        <v>7</v>
      </c>
      <c r="MU13347" s="7" t="n">
        <v>65533</v>
      </c>
      <c r="MV13347" s="7" t="n">
        <v>39309</v>
      </c>
      <c r="MW13347" s="7" t="s">
        <v>12</v>
      </c>
      <c r="MX13347" s="7" t="n">
        <f t="normal" ca="1">32-LENB(INDIRECT(ADDRESS(13347,361)))</f>
        <v>0</v>
      </c>
      <c r="MY13347" s="7" t="n">
        <v>4</v>
      </c>
      <c r="MZ13347" s="7" t="n">
        <v>65533</v>
      </c>
      <c r="NA13347" s="7" t="n">
        <v>4014</v>
      </c>
      <c r="NB13347" s="7" t="s">
        <v>12</v>
      </c>
      <c r="NC13347" s="7" t="n">
        <f t="normal" ca="1">32-LENB(INDIRECT(ADDRESS(13347,366)))</f>
        <v>0</v>
      </c>
      <c r="ND13347" s="7" t="n">
        <v>4</v>
      </c>
      <c r="NE13347" s="7" t="n">
        <v>65533</v>
      </c>
      <c r="NF13347" s="7" t="n">
        <v>2004</v>
      </c>
      <c r="NG13347" s="7" t="s">
        <v>12</v>
      </c>
      <c r="NH13347" s="7" t="n">
        <f t="normal" ca="1">32-LENB(INDIRECT(ADDRESS(13347,371)))</f>
        <v>0</v>
      </c>
      <c r="NI13347" s="7" t="n">
        <v>7</v>
      </c>
      <c r="NJ13347" s="7" t="n">
        <v>65533</v>
      </c>
      <c r="NK13347" s="7" t="n">
        <v>39310</v>
      </c>
      <c r="NL13347" s="7" t="s">
        <v>12</v>
      </c>
      <c r="NM13347" s="7" t="n">
        <f t="normal" ca="1">32-LENB(INDIRECT(ADDRESS(13347,376)))</f>
        <v>0</v>
      </c>
      <c r="NN13347" s="7" t="n">
        <v>7</v>
      </c>
      <c r="NO13347" s="7" t="n">
        <v>65533</v>
      </c>
      <c r="NP13347" s="7" t="n">
        <v>39311</v>
      </c>
      <c r="NQ13347" s="7" t="s">
        <v>12</v>
      </c>
      <c r="NR13347" s="7" t="n">
        <f t="normal" ca="1">32-LENB(INDIRECT(ADDRESS(13347,381)))</f>
        <v>0</v>
      </c>
      <c r="NS13347" s="7" t="n">
        <v>7</v>
      </c>
      <c r="NT13347" s="7" t="n">
        <v>65533</v>
      </c>
      <c r="NU13347" s="7" t="n">
        <v>52699</v>
      </c>
      <c r="NV13347" s="7" t="s">
        <v>12</v>
      </c>
      <c r="NW13347" s="7" t="n">
        <f t="normal" ca="1">32-LENB(INDIRECT(ADDRESS(13347,386)))</f>
        <v>0</v>
      </c>
      <c r="NX13347" s="7" t="n">
        <v>7</v>
      </c>
      <c r="NY13347" s="7" t="n">
        <v>65533</v>
      </c>
      <c r="NZ13347" s="7" t="n">
        <v>2343</v>
      </c>
      <c r="OA13347" s="7" t="s">
        <v>12</v>
      </c>
      <c r="OB13347" s="7" t="n">
        <f t="normal" ca="1">32-LENB(INDIRECT(ADDRESS(13347,391)))</f>
        <v>0</v>
      </c>
      <c r="OC13347" s="7" t="n">
        <v>7</v>
      </c>
      <c r="OD13347" s="7" t="n">
        <v>65533</v>
      </c>
      <c r="OE13347" s="7" t="n">
        <v>39312</v>
      </c>
      <c r="OF13347" s="7" t="s">
        <v>12</v>
      </c>
      <c r="OG13347" s="7" t="n">
        <f t="normal" ca="1">32-LENB(INDIRECT(ADDRESS(13347,396)))</f>
        <v>0</v>
      </c>
      <c r="OH13347" s="7" t="n">
        <v>7</v>
      </c>
      <c r="OI13347" s="7" t="n">
        <v>65533</v>
      </c>
      <c r="OJ13347" s="7" t="n">
        <v>39313</v>
      </c>
      <c r="OK13347" s="7" t="s">
        <v>12</v>
      </c>
      <c r="OL13347" s="7" t="n">
        <f t="normal" ca="1">32-LENB(INDIRECT(ADDRESS(13347,401)))</f>
        <v>0</v>
      </c>
      <c r="OM13347" s="7" t="n">
        <v>7</v>
      </c>
      <c r="ON13347" s="7" t="n">
        <v>65533</v>
      </c>
      <c r="OO13347" s="7" t="n">
        <v>39314</v>
      </c>
      <c r="OP13347" s="7" t="s">
        <v>12</v>
      </c>
      <c r="OQ13347" s="7" t="n">
        <f t="normal" ca="1">32-LENB(INDIRECT(ADDRESS(13347,406)))</f>
        <v>0</v>
      </c>
      <c r="OR13347" s="7" t="n">
        <v>8</v>
      </c>
      <c r="OS13347" s="7" t="n">
        <v>65533</v>
      </c>
      <c r="OT13347" s="7" t="n">
        <v>0</v>
      </c>
      <c r="OU13347" s="7" t="s">
        <v>314</v>
      </c>
      <c r="OV13347" s="7" t="n">
        <f t="normal" ca="1">32-LENB(INDIRECT(ADDRESS(13347,411)))</f>
        <v>0</v>
      </c>
      <c r="OW13347" s="7" t="n">
        <v>7</v>
      </c>
      <c r="OX13347" s="7" t="n">
        <v>65533</v>
      </c>
      <c r="OY13347" s="7" t="n">
        <v>39315</v>
      </c>
      <c r="OZ13347" s="7" t="s">
        <v>12</v>
      </c>
      <c r="PA13347" s="7" t="n">
        <f t="normal" ca="1">32-LENB(INDIRECT(ADDRESS(13347,416)))</f>
        <v>0</v>
      </c>
      <c r="PB13347" s="7" t="n">
        <v>7</v>
      </c>
      <c r="PC13347" s="7" t="n">
        <v>65533</v>
      </c>
      <c r="PD13347" s="7" t="n">
        <v>39316</v>
      </c>
      <c r="PE13347" s="7" t="s">
        <v>12</v>
      </c>
      <c r="PF13347" s="7" t="n">
        <f t="normal" ca="1">32-LENB(INDIRECT(ADDRESS(13347,421)))</f>
        <v>0</v>
      </c>
      <c r="PG13347" s="7" t="n">
        <v>7</v>
      </c>
      <c r="PH13347" s="7" t="n">
        <v>65533</v>
      </c>
      <c r="PI13347" s="7" t="n">
        <v>39317</v>
      </c>
      <c r="PJ13347" s="7" t="s">
        <v>12</v>
      </c>
      <c r="PK13347" s="7" t="n">
        <f t="normal" ca="1">32-LENB(INDIRECT(ADDRESS(13347,426)))</f>
        <v>0</v>
      </c>
      <c r="PL13347" s="7" t="n">
        <v>7</v>
      </c>
      <c r="PM13347" s="7" t="n">
        <v>65533</v>
      </c>
      <c r="PN13347" s="7" t="n">
        <v>52700</v>
      </c>
      <c r="PO13347" s="7" t="s">
        <v>12</v>
      </c>
      <c r="PP13347" s="7" t="n">
        <f t="normal" ca="1">32-LENB(INDIRECT(ADDRESS(13347,431)))</f>
        <v>0</v>
      </c>
      <c r="PQ13347" s="7" t="n">
        <v>7</v>
      </c>
      <c r="PR13347" s="7" t="n">
        <v>65533</v>
      </c>
      <c r="PS13347" s="7" t="n">
        <v>14383</v>
      </c>
      <c r="PT13347" s="7" t="s">
        <v>12</v>
      </c>
      <c r="PU13347" s="7" t="n">
        <f t="normal" ca="1">32-LENB(INDIRECT(ADDRESS(13347,436)))</f>
        <v>0</v>
      </c>
      <c r="PV13347" s="7" t="n">
        <v>7</v>
      </c>
      <c r="PW13347" s="7" t="n">
        <v>65533</v>
      </c>
      <c r="PX13347" s="7" t="n">
        <v>15349</v>
      </c>
      <c r="PY13347" s="7" t="s">
        <v>12</v>
      </c>
      <c r="PZ13347" s="7" t="n">
        <f t="normal" ca="1">32-LENB(INDIRECT(ADDRESS(13347,441)))</f>
        <v>0</v>
      </c>
      <c r="QA13347" s="7" t="n">
        <v>7</v>
      </c>
      <c r="QB13347" s="7" t="n">
        <v>65533</v>
      </c>
      <c r="QC13347" s="7" t="n">
        <v>13332</v>
      </c>
      <c r="QD13347" s="7" t="s">
        <v>12</v>
      </c>
      <c r="QE13347" s="7" t="n">
        <f t="normal" ca="1">32-LENB(INDIRECT(ADDRESS(13347,446)))</f>
        <v>0</v>
      </c>
      <c r="QF13347" s="7" t="n">
        <v>7</v>
      </c>
      <c r="QG13347" s="7" t="n">
        <v>65533</v>
      </c>
      <c r="QH13347" s="7" t="n">
        <v>18458</v>
      </c>
      <c r="QI13347" s="7" t="s">
        <v>12</v>
      </c>
      <c r="QJ13347" s="7" t="n">
        <f t="normal" ca="1">32-LENB(INDIRECT(ADDRESS(13347,451)))</f>
        <v>0</v>
      </c>
      <c r="QK13347" s="7" t="n">
        <v>7</v>
      </c>
      <c r="QL13347" s="7" t="n">
        <v>65533</v>
      </c>
      <c r="QM13347" s="7" t="n">
        <v>2344</v>
      </c>
      <c r="QN13347" s="7" t="s">
        <v>12</v>
      </c>
      <c r="QO13347" s="7" t="n">
        <f t="normal" ca="1">32-LENB(INDIRECT(ADDRESS(13347,456)))</f>
        <v>0</v>
      </c>
      <c r="QP13347" s="7" t="n">
        <v>7</v>
      </c>
      <c r="QQ13347" s="7" t="n">
        <v>65533</v>
      </c>
      <c r="QR13347" s="7" t="n">
        <v>2345</v>
      </c>
      <c r="QS13347" s="7" t="s">
        <v>12</v>
      </c>
      <c r="QT13347" s="7" t="n">
        <f t="normal" ca="1">32-LENB(INDIRECT(ADDRESS(13347,461)))</f>
        <v>0</v>
      </c>
      <c r="QU13347" s="7" t="n">
        <v>7</v>
      </c>
      <c r="QV13347" s="7" t="n">
        <v>65533</v>
      </c>
      <c r="QW13347" s="7" t="n">
        <v>39318</v>
      </c>
      <c r="QX13347" s="7" t="s">
        <v>12</v>
      </c>
      <c r="QY13347" s="7" t="n">
        <f t="normal" ca="1">32-LENB(INDIRECT(ADDRESS(13347,466)))</f>
        <v>0</v>
      </c>
      <c r="QZ13347" s="7" t="n">
        <v>7</v>
      </c>
      <c r="RA13347" s="7" t="n">
        <v>65533</v>
      </c>
      <c r="RB13347" s="7" t="n">
        <v>39319</v>
      </c>
      <c r="RC13347" s="7" t="s">
        <v>12</v>
      </c>
      <c r="RD13347" s="7" t="n">
        <f t="normal" ca="1">32-LENB(INDIRECT(ADDRESS(13347,471)))</f>
        <v>0</v>
      </c>
      <c r="RE13347" s="7" t="n">
        <v>7</v>
      </c>
      <c r="RF13347" s="7" t="n">
        <v>65533</v>
      </c>
      <c r="RG13347" s="7" t="n">
        <v>39320</v>
      </c>
      <c r="RH13347" s="7" t="s">
        <v>12</v>
      </c>
      <c r="RI13347" s="7" t="n">
        <f t="normal" ca="1">32-LENB(INDIRECT(ADDRESS(13347,476)))</f>
        <v>0</v>
      </c>
      <c r="RJ13347" s="7" t="n">
        <v>7</v>
      </c>
      <c r="RK13347" s="7" t="n">
        <v>65533</v>
      </c>
      <c r="RL13347" s="7" t="n">
        <v>2346</v>
      </c>
      <c r="RM13347" s="7" t="s">
        <v>12</v>
      </c>
      <c r="RN13347" s="7" t="n">
        <f t="normal" ca="1">32-LENB(INDIRECT(ADDRESS(13347,481)))</f>
        <v>0</v>
      </c>
      <c r="RO13347" s="7" t="n">
        <v>7</v>
      </c>
      <c r="RP13347" s="7" t="n">
        <v>65533</v>
      </c>
      <c r="RQ13347" s="7" t="n">
        <v>39321</v>
      </c>
      <c r="RR13347" s="7" t="s">
        <v>12</v>
      </c>
      <c r="RS13347" s="7" t="n">
        <f t="normal" ca="1">32-LENB(INDIRECT(ADDRESS(13347,486)))</f>
        <v>0</v>
      </c>
      <c r="RT13347" s="7" t="n">
        <v>7</v>
      </c>
      <c r="RU13347" s="7" t="n">
        <v>65533</v>
      </c>
      <c r="RV13347" s="7" t="n">
        <v>39322</v>
      </c>
      <c r="RW13347" s="7" t="s">
        <v>12</v>
      </c>
      <c r="RX13347" s="7" t="n">
        <f t="normal" ca="1">32-LENB(INDIRECT(ADDRESS(13347,491)))</f>
        <v>0</v>
      </c>
      <c r="RY13347" s="7" t="n">
        <v>7</v>
      </c>
      <c r="RZ13347" s="7" t="n">
        <v>65533</v>
      </c>
      <c r="SA13347" s="7" t="n">
        <v>39323</v>
      </c>
      <c r="SB13347" s="7" t="s">
        <v>12</v>
      </c>
      <c r="SC13347" s="7" t="n">
        <f t="normal" ca="1">32-LENB(INDIRECT(ADDRESS(13347,496)))</f>
        <v>0</v>
      </c>
      <c r="SD13347" s="7" t="n">
        <v>7</v>
      </c>
      <c r="SE13347" s="7" t="n">
        <v>65533</v>
      </c>
      <c r="SF13347" s="7" t="n">
        <v>3365</v>
      </c>
      <c r="SG13347" s="7" t="s">
        <v>12</v>
      </c>
      <c r="SH13347" s="7" t="n">
        <f t="normal" ca="1">32-LENB(INDIRECT(ADDRESS(13347,501)))</f>
        <v>0</v>
      </c>
      <c r="SI13347" s="7" t="n">
        <v>7</v>
      </c>
      <c r="SJ13347" s="7" t="n">
        <v>65533</v>
      </c>
      <c r="SK13347" s="7" t="n">
        <v>8375</v>
      </c>
      <c r="SL13347" s="7" t="s">
        <v>12</v>
      </c>
      <c r="SM13347" s="7" t="n">
        <f t="normal" ca="1">32-LENB(INDIRECT(ADDRESS(13347,506)))</f>
        <v>0</v>
      </c>
      <c r="SN13347" s="7" t="n">
        <v>7</v>
      </c>
      <c r="SO13347" s="7" t="n">
        <v>65533</v>
      </c>
      <c r="SP13347" s="7" t="n">
        <v>2347</v>
      </c>
      <c r="SQ13347" s="7" t="s">
        <v>12</v>
      </c>
      <c r="SR13347" s="7" t="n">
        <f t="normal" ca="1">32-LENB(INDIRECT(ADDRESS(13347,511)))</f>
        <v>0</v>
      </c>
      <c r="SS13347" s="7" t="n">
        <v>7</v>
      </c>
      <c r="ST13347" s="7" t="n">
        <v>65533</v>
      </c>
      <c r="SU13347" s="7" t="n">
        <v>2348</v>
      </c>
      <c r="SV13347" s="7" t="s">
        <v>12</v>
      </c>
      <c r="SW13347" s="7" t="n">
        <f t="normal" ca="1">32-LENB(INDIRECT(ADDRESS(13347,516)))</f>
        <v>0</v>
      </c>
      <c r="SX13347" s="7" t="n">
        <v>7</v>
      </c>
      <c r="SY13347" s="7" t="n">
        <v>65533</v>
      </c>
      <c r="SZ13347" s="7" t="n">
        <v>39324</v>
      </c>
      <c r="TA13347" s="7" t="s">
        <v>12</v>
      </c>
      <c r="TB13347" s="7" t="n">
        <f t="normal" ca="1">32-LENB(INDIRECT(ADDRESS(13347,521)))</f>
        <v>0</v>
      </c>
      <c r="TC13347" s="7" t="n">
        <v>7</v>
      </c>
      <c r="TD13347" s="7" t="n">
        <v>65533</v>
      </c>
      <c r="TE13347" s="7" t="n">
        <v>39325</v>
      </c>
      <c r="TF13347" s="7" t="s">
        <v>12</v>
      </c>
      <c r="TG13347" s="7" t="n">
        <f t="normal" ca="1">32-LENB(INDIRECT(ADDRESS(13347,526)))</f>
        <v>0</v>
      </c>
      <c r="TH13347" s="7" t="n">
        <v>7</v>
      </c>
      <c r="TI13347" s="7" t="n">
        <v>65533</v>
      </c>
      <c r="TJ13347" s="7" t="n">
        <v>52701</v>
      </c>
      <c r="TK13347" s="7" t="s">
        <v>12</v>
      </c>
      <c r="TL13347" s="7" t="n">
        <f t="normal" ca="1">32-LENB(INDIRECT(ADDRESS(13347,531)))</f>
        <v>0</v>
      </c>
      <c r="TM13347" s="7" t="n">
        <v>7</v>
      </c>
      <c r="TN13347" s="7" t="n">
        <v>65533</v>
      </c>
      <c r="TO13347" s="7" t="n">
        <v>14384</v>
      </c>
      <c r="TP13347" s="7" t="s">
        <v>12</v>
      </c>
      <c r="TQ13347" s="7" t="n">
        <f t="normal" ca="1">32-LENB(INDIRECT(ADDRESS(13347,536)))</f>
        <v>0</v>
      </c>
      <c r="TR13347" s="7" t="n">
        <v>7</v>
      </c>
      <c r="TS13347" s="7" t="n">
        <v>65533</v>
      </c>
      <c r="TT13347" s="7" t="n">
        <v>14385</v>
      </c>
      <c r="TU13347" s="7" t="s">
        <v>12</v>
      </c>
      <c r="TV13347" s="7" t="n">
        <f t="normal" ca="1">32-LENB(INDIRECT(ADDRESS(13347,541)))</f>
        <v>0</v>
      </c>
      <c r="TW13347" s="7" t="n">
        <v>7</v>
      </c>
      <c r="TX13347" s="7" t="n">
        <v>65533</v>
      </c>
      <c r="TY13347" s="7" t="n">
        <v>15350</v>
      </c>
      <c r="TZ13347" s="7" t="s">
        <v>12</v>
      </c>
      <c r="UA13347" s="7" t="n">
        <f t="normal" ca="1">32-LENB(INDIRECT(ADDRESS(13347,546)))</f>
        <v>0</v>
      </c>
      <c r="UB13347" s="7" t="n">
        <v>7</v>
      </c>
      <c r="UC13347" s="7" t="n">
        <v>65533</v>
      </c>
      <c r="UD13347" s="7" t="n">
        <v>15351</v>
      </c>
      <c r="UE13347" s="7" t="s">
        <v>12</v>
      </c>
      <c r="UF13347" s="7" t="n">
        <f t="normal" ca="1">32-LENB(INDIRECT(ADDRESS(13347,551)))</f>
        <v>0</v>
      </c>
      <c r="UG13347" s="7" t="n">
        <v>7</v>
      </c>
      <c r="UH13347" s="7" t="n">
        <v>65533</v>
      </c>
      <c r="UI13347" s="7" t="n">
        <v>13333</v>
      </c>
      <c r="UJ13347" s="7" t="s">
        <v>12</v>
      </c>
      <c r="UK13347" s="7" t="n">
        <f t="normal" ca="1">32-LENB(INDIRECT(ADDRESS(13347,556)))</f>
        <v>0</v>
      </c>
      <c r="UL13347" s="7" t="n">
        <v>7</v>
      </c>
      <c r="UM13347" s="7" t="n">
        <v>65533</v>
      </c>
      <c r="UN13347" s="7" t="n">
        <v>13334</v>
      </c>
      <c r="UO13347" s="7" t="s">
        <v>12</v>
      </c>
      <c r="UP13347" s="7" t="n">
        <f t="normal" ca="1">32-LENB(INDIRECT(ADDRESS(13347,561)))</f>
        <v>0</v>
      </c>
      <c r="UQ13347" s="7" t="n">
        <v>7</v>
      </c>
      <c r="UR13347" s="7" t="n">
        <v>65533</v>
      </c>
      <c r="US13347" s="7" t="n">
        <v>39326</v>
      </c>
      <c r="UT13347" s="7" t="s">
        <v>12</v>
      </c>
      <c r="UU13347" s="7" t="n">
        <f t="normal" ca="1">32-LENB(INDIRECT(ADDRESS(13347,566)))</f>
        <v>0</v>
      </c>
      <c r="UV13347" s="7" t="n">
        <v>7</v>
      </c>
      <c r="UW13347" s="7" t="n">
        <v>65533</v>
      </c>
      <c r="UX13347" s="7" t="n">
        <v>39327</v>
      </c>
      <c r="UY13347" s="7" t="s">
        <v>12</v>
      </c>
      <c r="UZ13347" s="7" t="n">
        <f t="normal" ca="1">32-LENB(INDIRECT(ADDRESS(13347,571)))</f>
        <v>0</v>
      </c>
      <c r="VA13347" s="7" t="n">
        <v>7</v>
      </c>
      <c r="VB13347" s="7" t="n">
        <v>65533</v>
      </c>
      <c r="VC13347" s="7" t="n">
        <v>39328</v>
      </c>
      <c r="VD13347" s="7" t="s">
        <v>12</v>
      </c>
      <c r="VE13347" s="7" t="n">
        <f t="normal" ca="1">32-LENB(INDIRECT(ADDRESS(13347,576)))</f>
        <v>0</v>
      </c>
      <c r="VF13347" s="7" t="n">
        <v>7</v>
      </c>
      <c r="VG13347" s="7" t="n">
        <v>65533</v>
      </c>
      <c r="VH13347" s="7" t="n">
        <v>31308</v>
      </c>
      <c r="VI13347" s="7" t="s">
        <v>12</v>
      </c>
      <c r="VJ13347" s="7" t="n">
        <f t="normal" ca="1">32-LENB(INDIRECT(ADDRESS(13347,581)))</f>
        <v>0</v>
      </c>
      <c r="VK13347" s="7" t="n">
        <v>7</v>
      </c>
      <c r="VL13347" s="7" t="n">
        <v>65533</v>
      </c>
      <c r="VM13347" s="7" t="n">
        <v>31309</v>
      </c>
      <c r="VN13347" s="7" t="s">
        <v>12</v>
      </c>
      <c r="VO13347" s="7" t="n">
        <f t="normal" ca="1">32-LENB(INDIRECT(ADDRESS(13347,586)))</f>
        <v>0</v>
      </c>
      <c r="VP13347" s="7" t="n">
        <v>7</v>
      </c>
      <c r="VQ13347" s="7" t="n">
        <v>65533</v>
      </c>
      <c r="VR13347" s="7" t="n">
        <v>39329</v>
      </c>
      <c r="VS13347" s="7" t="s">
        <v>12</v>
      </c>
      <c r="VT13347" s="7" t="n">
        <f t="normal" ca="1">32-LENB(INDIRECT(ADDRESS(13347,591)))</f>
        <v>0</v>
      </c>
      <c r="VU13347" s="7" t="n">
        <v>7</v>
      </c>
      <c r="VV13347" s="7" t="n">
        <v>65533</v>
      </c>
      <c r="VW13347" s="7" t="n">
        <v>39330</v>
      </c>
      <c r="VX13347" s="7" t="s">
        <v>12</v>
      </c>
      <c r="VY13347" s="7" t="n">
        <f t="normal" ca="1">32-LENB(INDIRECT(ADDRESS(13347,596)))</f>
        <v>0</v>
      </c>
      <c r="VZ13347" s="7" t="n">
        <v>7</v>
      </c>
      <c r="WA13347" s="7" t="n">
        <v>65533</v>
      </c>
      <c r="WB13347" s="7" t="n">
        <v>3366</v>
      </c>
      <c r="WC13347" s="7" t="s">
        <v>12</v>
      </c>
      <c r="WD13347" s="7" t="n">
        <f t="normal" ca="1">32-LENB(INDIRECT(ADDRESS(13347,601)))</f>
        <v>0</v>
      </c>
      <c r="WE13347" s="7" t="n">
        <v>7</v>
      </c>
      <c r="WF13347" s="7" t="n">
        <v>65533</v>
      </c>
      <c r="WG13347" s="7" t="n">
        <v>1370</v>
      </c>
      <c r="WH13347" s="7" t="s">
        <v>12</v>
      </c>
      <c r="WI13347" s="7" t="n">
        <f t="normal" ca="1">32-LENB(INDIRECT(ADDRESS(13347,606)))</f>
        <v>0</v>
      </c>
      <c r="WJ13347" s="7" t="n">
        <v>7</v>
      </c>
      <c r="WK13347" s="7" t="n">
        <v>65533</v>
      </c>
      <c r="WL13347" s="7" t="n">
        <v>52702</v>
      </c>
      <c r="WM13347" s="7" t="s">
        <v>12</v>
      </c>
      <c r="WN13347" s="7" t="n">
        <f t="normal" ca="1">32-LENB(INDIRECT(ADDRESS(13347,611)))</f>
        <v>0</v>
      </c>
      <c r="WO13347" s="7" t="n">
        <v>7</v>
      </c>
      <c r="WP13347" s="7" t="n">
        <v>65533</v>
      </c>
      <c r="WQ13347" s="7" t="n">
        <v>13335</v>
      </c>
      <c r="WR13347" s="7" t="s">
        <v>12</v>
      </c>
      <c r="WS13347" s="7" t="n">
        <f t="normal" ca="1">32-LENB(INDIRECT(ADDRESS(13347,616)))</f>
        <v>0</v>
      </c>
      <c r="WT13347" s="7" t="n">
        <v>7</v>
      </c>
      <c r="WU13347" s="7" t="n">
        <v>65533</v>
      </c>
      <c r="WV13347" s="7" t="n">
        <v>13336</v>
      </c>
      <c r="WW13347" s="7" t="s">
        <v>12</v>
      </c>
      <c r="WX13347" s="7" t="n">
        <f t="normal" ca="1">32-LENB(INDIRECT(ADDRESS(13347,621)))</f>
        <v>0</v>
      </c>
      <c r="WY13347" s="7" t="n">
        <v>7</v>
      </c>
      <c r="WZ13347" s="7" t="n">
        <v>65533</v>
      </c>
      <c r="XA13347" s="7" t="n">
        <v>13337</v>
      </c>
      <c r="XB13347" s="7" t="s">
        <v>12</v>
      </c>
      <c r="XC13347" s="7" t="n">
        <f t="normal" ca="1">32-LENB(INDIRECT(ADDRESS(13347,626)))</f>
        <v>0</v>
      </c>
      <c r="XD13347" s="7" t="n">
        <v>7</v>
      </c>
      <c r="XE13347" s="7" t="n">
        <v>65533</v>
      </c>
      <c r="XF13347" s="7" t="n">
        <v>31310</v>
      </c>
      <c r="XG13347" s="7" t="s">
        <v>12</v>
      </c>
      <c r="XH13347" s="7" t="n">
        <f t="normal" ca="1">32-LENB(INDIRECT(ADDRESS(13347,631)))</f>
        <v>0</v>
      </c>
      <c r="XI13347" s="7" t="n">
        <v>7</v>
      </c>
      <c r="XJ13347" s="7" t="n">
        <v>65533</v>
      </c>
      <c r="XK13347" s="7" t="n">
        <v>31311</v>
      </c>
      <c r="XL13347" s="7" t="s">
        <v>12</v>
      </c>
      <c r="XM13347" s="7" t="n">
        <f t="normal" ca="1">32-LENB(INDIRECT(ADDRESS(13347,636)))</f>
        <v>0</v>
      </c>
      <c r="XN13347" s="7" t="n">
        <v>7</v>
      </c>
      <c r="XO13347" s="7" t="n">
        <v>65533</v>
      </c>
      <c r="XP13347" s="7" t="n">
        <v>31312</v>
      </c>
      <c r="XQ13347" s="7" t="s">
        <v>12</v>
      </c>
      <c r="XR13347" s="7" t="n">
        <f t="normal" ca="1">32-LENB(INDIRECT(ADDRESS(13347,641)))</f>
        <v>0</v>
      </c>
      <c r="XS13347" s="7" t="n">
        <v>7</v>
      </c>
      <c r="XT13347" s="7" t="n">
        <v>65533</v>
      </c>
      <c r="XU13347" s="7" t="n">
        <v>31313</v>
      </c>
      <c r="XV13347" s="7" t="s">
        <v>12</v>
      </c>
      <c r="XW13347" s="7" t="n">
        <f t="normal" ca="1">32-LENB(INDIRECT(ADDRESS(13347,646)))</f>
        <v>0</v>
      </c>
      <c r="XX13347" s="7" t="n">
        <v>7</v>
      </c>
      <c r="XY13347" s="7" t="n">
        <v>65533</v>
      </c>
      <c r="XZ13347" s="7" t="n">
        <v>31314</v>
      </c>
      <c r="YA13347" s="7" t="s">
        <v>12</v>
      </c>
      <c r="YB13347" s="7" t="n">
        <f t="normal" ca="1">32-LENB(INDIRECT(ADDRESS(13347,651)))</f>
        <v>0</v>
      </c>
      <c r="YC13347" s="7" t="n">
        <v>4</v>
      </c>
      <c r="YD13347" s="7" t="n">
        <v>65533</v>
      </c>
      <c r="YE13347" s="7" t="n">
        <v>4023</v>
      </c>
      <c r="YF13347" s="7" t="s">
        <v>12</v>
      </c>
      <c r="YG13347" s="7" t="n">
        <f t="normal" ca="1">32-LENB(INDIRECT(ADDRESS(13347,656)))</f>
        <v>0</v>
      </c>
      <c r="YH13347" s="7" t="n">
        <v>4</v>
      </c>
      <c r="YI13347" s="7" t="n">
        <v>65533</v>
      </c>
      <c r="YJ13347" s="7" t="n">
        <v>4255</v>
      </c>
      <c r="YK13347" s="7" t="s">
        <v>12</v>
      </c>
      <c r="YL13347" s="7" t="n">
        <f t="normal" ca="1">32-LENB(INDIRECT(ADDRESS(13347,661)))</f>
        <v>0</v>
      </c>
      <c r="YM13347" s="7" t="n">
        <v>4</v>
      </c>
      <c r="YN13347" s="7" t="n">
        <v>65533</v>
      </c>
      <c r="YO13347" s="7" t="n">
        <v>4014</v>
      </c>
      <c r="YP13347" s="7" t="s">
        <v>12</v>
      </c>
      <c r="YQ13347" s="7" t="n">
        <f t="normal" ca="1">32-LENB(INDIRECT(ADDRESS(13347,666)))</f>
        <v>0</v>
      </c>
      <c r="YR13347" s="7" t="n">
        <v>4</v>
      </c>
      <c r="YS13347" s="7" t="n">
        <v>65533</v>
      </c>
      <c r="YT13347" s="7" t="n">
        <v>2004</v>
      </c>
      <c r="YU13347" s="7" t="s">
        <v>12</v>
      </c>
      <c r="YV13347" s="7" t="n">
        <f t="normal" ca="1">32-LENB(INDIRECT(ADDRESS(13347,671)))</f>
        <v>0</v>
      </c>
      <c r="YW13347" s="7" t="n">
        <v>8</v>
      </c>
      <c r="YX13347" s="7" t="n">
        <v>65533</v>
      </c>
      <c r="YY13347" s="7" t="n">
        <v>0</v>
      </c>
      <c r="YZ13347" s="7" t="s">
        <v>372</v>
      </c>
      <c r="ZA13347" s="7" t="n">
        <f t="normal" ca="1">32-LENB(INDIRECT(ADDRESS(13347,676)))</f>
        <v>0</v>
      </c>
      <c r="ZB13347" s="7" t="n">
        <v>7</v>
      </c>
      <c r="ZC13347" s="7" t="n">
        <v>65533</v>
      </c>
      <c r="ZD13347" s="7" t="n">
        <v>31315</v>
      </c>
      <c r="ZE13347" s="7" t="s">
        <v>12</v>
      </c>
      <c r="ZF13347" s="7" t="n">
        <f t="normal" ca="1">32-LENB(INDIRECT(ADDRESS(13347,681)))</f>
        <v>0</v>
      </c>
      <c r="ZG13347" s="7" t="n">
        <v>7</v>
      </c>
      <c r="ZH13347" s="7" t="n">
        <v>65533</v>
      </c>
      <c r="ZI13347" s="7" t="n">
        <v>31316</v>
      </c>
      <c r="ZJ13347" s="7" t="s">
        <v>12</v>
      </c>
      <c r="ZK13347" s="7" t="n">
        <f t="normal" ca="1">32-LENB(INDIRECT(ADDRESS(13347,686)))</f>
        <v>0</v>
      </c>
      <c r="ZL13347" s="7" t="n">
        <v>7</v>
      </c>
      <c r="ZM13347" s="7" t="n">
        <v>65533</v>
      </c>
      <c r="ZN13347" s="7" t="n">
        <v>31317</v>
      </c>
      <c r="ZO13347" s="7" t="s">
        <v>12</v>
      </c>
      <c r="ZP13347" s="7" t="n">
        <f t="normal" ca="1">32-LENB(INDIRECT(ADDRESS(13347,691)))</f>
        <v>0</v>
      </c>
      <c r="ZQ13347" s="7" t="n">
        <v>4</v>
      </c>
      <c r="ZR13347" s="7" t="n">
        <v>65533</v>
      </c>
      <c r="ZS13347" s="7" t="n">
        <v>4400</v>
      </c>
      <c r="ZT13347" s="7" t="s">
        <v>12</v>
      </c>
      <c r="ZU13347" s="7" t="n">
        <f t="normal" ca="1">32-LENB(INDIRECT(ADDRESS(13347,696)))</f>
        <v>0</v>
      </c>
      <c r="ZV13347" s="7" t="n">
        <v>4</v>
      </c>
      <c r="ZW13347" s="7" t="n">
        <v>65533</v>
      </c>
      <c r="ZX13347" s="7" t="n">
        <v>4520</v>
      </c>
      <c r="ZY13347" s="7" t="s">
        <v>12</v>
      </c>
      <c r="ZZ13347" s="7" t="n">
        <f t="normal" ca="1">32-LENB(INDIRECT(ADDRESS(13347,701)))</f>
        <v>0</v>
      </c>
      <c r="AAA13347" s="7" t="n">
        <v>7</v>
      </c>
      <c r="AAB13347" s="7" t="n">
        <v>65533</v>
      </c>
      <c r="AAC13347" s="7" t="n">
        <v>52703</v>
      </c>
      <c r="AAD13347" s="7" t="s">
        <v>12</v>
      </c>
      <c r="AAE13347" s="7" t="n">
        <f t="normal" ca="1">32-LENB(INDIRECT(ADDRESS(13347,706)))</f>
        <v>0</v>
      </c>
      <c r="AAF13347" s="7" t="n">
        <v>7</v>
      </c>
      <c r="AAG13347" s="7" t="n">
        <v>65533</v>
      </c>
      <c r="AAH13347" s="7" t="n">
        <v>2349</v>
      </c>
      <c r="AAI13347" s="7" t="s">
        <v>12</v>
      </c>
      <c r="AAJ13347" s="7" t="n">
        <f t="normal" ca="1">32-LENB(INDIRECT(ADDRESS(13347,711)))</f>
        <v>0</v>
      </c>
      <c r="AAK13347" s="7" t="n">
        <v>7</v>
      </c>
      <c r="AAL13347" s="7" t="n">
        <v>65533</v>
      </c>
      <c r="AAM13347" s="7" t="n">
        <v>8376</v>
      </c>
      <c r="AAN13347" s="7" t="s">
        <v>12</v>
      </c>
      <c r="AAO13347" s="7" t="n">
        <f t="normal" ca="1">32-LENB(INDIRECT(ADDRESS(13347,716)))</f>
        <v>0</v>
      </c>
      <c r="AAP13347" s="7" t="n">
        <v>7</v>
      </c>
      <c r="AAQ13347" s="7" t="n">
        <v>65533</v>
      </c>
      <c r="AAR13347" s="7" t="n">
        <v>39331</v>
      </c>
      <c r="AAS13347" s="7" t="s">
        <v>12</v>
      </c>
      <c r="AAT13347" s="7" t="n">
        <f t="normal" ca="1">32-LENB(INDIRECT(ADDRESS(13347,721)))</f>
        <v>0</v>
      </c>
      <c r="AAU13347" s="7" t="n">
        <v>7</v>
      </c>
      <c r="AAV13347" s="7" t="n">
        <v>65533</v>
      </c>
      <c r="AAW13347" s="7" t="n">
        <v>39332</v>
      </c>
      <c r="AAX13347" s="7" t="s">
        <v>12</v>
      </c>
      <c r="AAY13347" s="7" t="n">
        <f t="normal" ca="1">32-LENB(INDIRECT(ADDRESS(13347,726)))</f>
        <v>0</v>
      </c>
      <c r="AAZ13347" s="7" t="n">
        <v>7</v>
      </c>
      <c r="ABA13347" s="7" t="n">
        <v>65533</v>
      </c>
      <c r="ABB13347" s="7" t="n">
        <v>39333</v>
      </c>
      <c r="ABC13347" s="7" t="s">
        <v>12</v>
      </c>
      <c r="ABD13347" s="7" t="n">
        <f t="normal" ca="1">32-LENB(INDIRECT(ADDRESS(13347,731)))</f>
        <v>0</v>
      </c>
      <c r="ABE13347" s="7" t="n">
        <v>7</v>
      </c>
      <c r="ABF13347" s="7" t="n">
        <v>65533</v>
      </c>
      <c r="ABG13347" s="7" t="n">
        <v>31318</v>
      </c>
      <c r="ABH13347" s="7" t="s">
        <v>12</v>
      </c>
      <c r="ABI13347" s="7" t="n">
        <f t="normal" ca="1">32-LENB(INDIRECT(ADDRESS(13347,736)))</f>
        <v>0</v>
      </c>
      <c r="ABJ13347" s="7" t="n">
        <v>7</v>
      </c>
      <c r="ABK13347" s="7" t="n">
        <v>65533</v>
      </c>
      <c r="ABL13347" s="7" t="n">
        <v>31319</v>
      </c>
      <c r="ABM13347" s="7" t="s">
        <v>12</v>
      </c>
      <c r="ABN13347" s="7" t="n">
        <f t="normal" ca="1">32-LENB(INDIRECT(ADDRESS(13347,741)))</f>
        <v>0</v>
      </c>
      <c r="ABO13347" s="7" t="n">
        <v>7</v>
      </c>
      <c r="ABP13347" s="7" t="n">
        <v>65533</v>
      </c>
      <c r="ABQ13347" s="7" t="n">
        <v>8377</v>
      </c>
      <c r="ABR13347" s="7" t="s">
        <v>12</v>
      </c>
      <c r="ABS13347" s="7" t="n">
        <f t="normal" ca="1">32-LENB(INDIRECT(ADDRESS(13347,746)))</f>
        <v>0</v>
      </c>
      <c r="ABT13347" s="7" t="n">
        <v>7</v>
      </c>
      <c r="ABU13347" s="7" t="n">
        <v>65533</v>
      </c>
      <c r="ABV13347" s="7" t="n">
        <v>52704</v>
      </c>
      <c r="ABW13347" s="7" t="s">
        <v>12</v>
      </c>
      <c r="ABX13347" s="7" t="n">
        <f t="normal" ca="1">32-LENB(INDIRECT(ADDRESS(13347,751)))</f>
        <v>0</v>
      </c>
      <c r="ABY13347" s="7" t="n">
        <v>7</v>
      </c>
      <c r="ABZ13347" s="7" t="n">
        <v>65533</v>
      </c>
      <c r="ACA13347" s="7" t="n">
        <v>2350</v>
      </c>
      <c r="ACB13347" s="7" t="s">
        <v>12</v>
      </c>
      <c r="ACC13347" s="7" t="n">
        <f t="normal" ca="1">32-LENB(INDIRECT(ADDRESS(13347,756)))</f>
        <v>0</v>
      </c>
      <c r="ACD13347" s="7" t="n">
        <v>0</v>
      </c>
      <c r="ACE13347" s="7" t="n">
        <v>65533</v>
      </c>
      <c r="ACF13347" s="7" t="n">
        <v>0</v>
      </c>
      <c r="ACG13347" s="7" t="s">
        <v>12</v>
      </c>
      <c r="ACH13347" s="7" t="n">
        <f t="normal" ca="1">32-LENB(INDIRECT(ADDRESS(13347,761)))</f>
        <v>0</v>
      </c>
    </row>
    <row r="13348" spans="1:242">
      <c r="A13348" t="s">
        <v>4</v>
      </c>
      <c r="B13348" s="4" t="s">
        <v>5</v>
      </c>
    </row>
    <row r="13349" spans="1:242">
      <c r="A13349" t="n">
        <v>107408</v>
      </c>
      <c r="B13349" s="5" t="n">
        <v>1</v>
      </c>
    </row>
    <row r="13350" spans="1:242" s="3" customFormat="1" customHeight="0">
      <c r="A13350" s="3" t="s">
        <v>2</v>
      </c>
      <c r="B13350" s="3" t="s">
        <v>771</v>
      </c>
    </row>
    <row r="13351" spans="1:242">
      <c r="A13351" t="s">
        <v>4</v>
      </c>
      <c r="B13351" s="4" t="s">
        <v>5</v>
      </c>
      <c r="C13351" s="4" t="s">
        <v>10</v>
      </c>
      <c r="D13351" s="4" t="s">
        <v>10</v>
      </c>
      <c r="E13351" s="4" t="s">
        <v>9</v>
      </c>
      <c r="F13351" s="4" t="s">
        <v>6</v>
      </c>
      <c r="G13351" s="4" t="s">
        <v>8</v>
      </c>
      <c r="H13351" s="4" t="s">
        <v>10</v>
      </c>
      <c r="I13351" s="4" t="s">
        <v>10</v>
      </c>
      <c r="J13351" s="4" t="s">
        <v>9</v>
      </c>
      <c r="K13351" s="4" t="s">
        <v>6</v>
      </c>
      <c r="L13351" s="4" t="s">
        <v>8</v>
      </c>
      <c r="M13351" s="4" t="s">
        <v>10</v>
      </c>
      <c r="N13351" s="4" t="s">
        <v>10</v>
      </c>
      <c r="O13351" s="4" t="s">
        <v>9</v>
      </c>
      <c r="P13351" s="4" t="s">
        <v>6</v>
      </c>
      <c r="Q13351" s="4" t="s">
        <v>8</v>
      </c>
      <c r="R13351" s="4" t="s">
        <v>10</v>
      </c>
      <c r="S13351" s="4" t="s">
        <v>10</v>
      </c>
      <c r="T13351" s="4" t="s">
        <v>9</v>
      </c>
      <c r="U13351" s="4" t="s">
        <v>6</v>
      </c>
      <c r="V13351" s="4" t="s">
        <v>8</v>
      </c>
      <c r="W13351" s="4" t="s">
        <v>10</v>
      </c>
      <c r="X13351" s="4" t="s">
        <v>10</v>
      </c>
      <c r="Y13351" s="4" t="s">
        <v>9</v>
      </c>
      <c r="Z13351" s="4" t="s">
        <v>6</v>
      </c>
      <c r="AA13351" s="4" t="s">
        <v>8</v>
      </c>
      <c r="AB13351" s="4" t="s">
        <v>10</v>
      </c>
      <c r="AC13351" s="4" t="s">
        <v>10</v>
      </c>
      <c r="AD13351" s="4" t="s">
        <v>9</v>
      </c>
      <c r="AE13351" s="4" t="s">
        <v>6</v>
      </c>
      <c r="AF13351" s="4" t="s">
        <v>8</v>
      </c>
      <c r="AG13351" s="4" t="s">
        <v>10</v>
      </c>
      <c r="AH13351" s="4" t="s">
        <v>10</v>
      </c>
      <c r="AI13351" s="4" t="s">
        <v>9</v>
      </c>
      <c r="AJ13351" s="4" t="s">
        <v>6</v>
      </c>
      <c r="AK13351" s="4" t="s">
        <v>8</v>
      </c>
      <c r="AL13351" s="4" t="s">
        <v>10</v>
      </c>
      <c r="AM13351" s="4" t="s">
        <v>10</v>
      </c>
      <c r="AN13351" s="4" t="s">
        <v>9</v>
      </c>
      <c r="AO13351" s="4" t="s">
        <v>6</v>
      </c>
      <c r="AP13351" s="4" t="s">
        <v>8</v>
      </c>
      <c r="AQ13351" s="4" t="s">
        <v>10</v>
      </c>
      <c r="AR13351" s="4" t="s">
        <v>10</v>
      </c>
      <c r="AS13351" s="4" t="s">
        <v>9</v>
      </c>
      <c r="AT13351" s="4" t="s">
        <v>6</v>
      </c>
      <c r="AU13351" s="4" t="s">
        <v>8</v>
      </c>
      <c r="AV13351" s="4" t="s">
        <v>10</v>
      </c>
      <c r="AW13351" s="4" t="s">
        <v>10</v>
      </c>
      <c r="AX13351" s="4" t="s">
        <v>9</v>
      </c>
      <c r="AY13351" s="4" t="s">
        <v>6</v>
      </c>
      <c r="AZ13351" s="4" t="s">
        <v>8</v>
      </c>
      <c r="BA13351" s="4" t="s">
        <v>10</v>
      </c>
      <c r="BB13351" s="4" t="s">
        <v>10</v>
      </c>
      <c r="BC13351" s="4" t="s">
        <v>9</v>
      </c>
      <c r="BD13351" s="4" t="s">
        <v>6</v>
      </c>
      <c r="BE13351" s="4" t="s">
        <v>8</v>
      </c>
      <c r="BF13351" s="4" t="s">
        <v>10</v>
      </c>
      <c r="BG13351" s="4" t="s">
        <v>10</v>
      </c>
      <c r="BH13351" s="4" t="s">
        <v>9</v>
      </c>
      <c r="BI13351" s="4" t="s">
        <v>6</v>
      </c>
      <c r="BJ13351" s="4" t="s">
        <v>8</v>
      </c>
      <c r="BK13351" s="4" t="s">
        <v>10</v>
      </c>
      <c r="BL13351" s="4" t="s">
        <v>10</v>
      </c>
      <c r="BM13351" s="4" t="s">
        <v>9</v>
      </c>
      <c r="BN13351" s="4" t="s">
        <v>6</v>
      </c>
      <c r="BO13351" s="4" t="s">
        <v>8</v>
      </c>
      <c r="BP13351" s="4" t="s">
        <v>10</v>
      </c>
      <c r="BQ13351" s="4" t="s">
        <v>10</v>
      </c>
      <c r="BR13351" s="4" t="s">
        <v>9</v>
      </c>
      <c r="BS13351" s="4" t="s">
        <v>6</v>
      </c>
      <c r="BT13351" s="4" t="s">
        <v>8</v>
      </c>
      <c r="BU13351" s="4" t="s">
        <v>10</v>
      </c>
      <c r="BV13351" s="4" t="s">
        <v>10</v>
      </c>
      <c r="BW13351" s="4" t="s">
        <v>9</v>
      </c>
      <c r="BX13351" s="4" t="s">
        <v>6</v>
      </c>
      <c r="BY13351" s="4" t="s">
        <v>8</v>
      </c>
      <c r="BZ13351" s="4" t="s">
        <v>10</v>
      </c>
      <c r="CA13351" s="4" t="s">
        <v>10</v>
      </c>
      <c r="CB13351" s="4" t="s">
        <v>9</v>
      </c>
      <c r="CC13351" s="4" t="s">
        <v>6</v>
      </c>
      <c r="CD13351" s="4" t="s">
        <v>8</v>
      </c>
      <c r="CE13351" s="4" t="s">
        <v>10</v>
      </c>
      <c r="CF13351" s="4" t="s">
        <v>10</v>
      </c>
      <c r="CG13351" s="4" t="s">
        <v>9</v>
      </c>
      <c r="CH13351" s="4" t="s">
        <v>6</v>
      </c>
      <c r="CI13351" s="4" t="s">
        <v>8</v>
      </c>
      <c r="CJ13351" s="4" t="s">
        <v>10</v>
      </c>
      <c r="CK13351" s="4" t="s">
        <v>10</v>
      </c>
      <c r="CL13351" s="4" t="s">
        <v>9</v>
      </c>
      <c r="CM13351" s="4" t="s">
        <v>6</v>
      </c>
      <c r="CN13351" s="4" t="s">
        <v>8</v>
      </c>
      <c r="CO13351" s="4" t="s">
        <v>10</v>
      </c>
      <c r="CP13351" s="4" t="s">
        <v>10</v>
      </c>
      <c r="CQ13351" s="4" t="s">
        <v>9</v>
      </c>
      <c r="CR13351" s="4" t="s">
        <v>6</v>
      </c>
      <c r="CS13351" s="4" t="s">
        <v>8</v>
      </c>
      <c r="CT13351" s="4" t="s">
        <v>10</v>
      </c>
      <c r="CU13351" s="4" t="s">
        <v>10</v>
      </c>
      <c r="CV13351" s="4" t="s">
        <v>9</v>
      </c>
      <c r="CW13351" s="4" t="s">
        <v>6</v>
      </c>
      <c r="CX13351" s="4" t="s">
        <v>8</v>
      </c>
      <c r="CY13351" s="4" t="s">
        <v>10</v>
      </c>
      <c r="CZ13351" s="4" t="s">
        <v>10</v>
      </c>
      <c r="DA13351" s="4" t="s">
        <v>9</v>
      </c>
      <c r="DB13351" s="4" t="s">
        <v>6</v>
      </c>
      <c r="DC13351" s="4" t="s">
        <v>8</v>
      </c>
      <c r="DD13351" s="4" t="s">
        <v>10</v>
      </c>
      <c r="DE13351" s="4" t="s">
        <v>10</v>
      </c>
      <c r="DF13351" s="4" t="s">
        <v>9</v>
      </c>
      <c r="DG13351" s="4" t="s">
        <v>6</v>
      </c>
      <c r="DH13351" s="4" t="s">
        <v>8</v>
      </c>
      <c r="DI13351" s="4" t="s">
        <v>10</v>
      </c>
      <c r="DJ13351" s="4" t="s">
        <v>10</v>
      </c>
      <c r="DK13351" s="4" t="s">
        <v>9</v>
      </c>
      <c r="DL13351" s="4" t="s">
        <v>6</v>
      </c>
      <c r="DM13351" s="4" t="s">
        <v>8</v>
      </c>
      <c r="DN13351" s="4" t="s">
        <v>10</v>
      </c>
      <c r="DO13351" s="4" t="s">
        <v>10</v>
      </c>
      <c r="DP13351" s="4" t="s">
        <v>9</v>
      </c>
      <c r="DQ13351" s="4" t="s">
        <v>6</v>
      </c>
      <c r="DR13351" s="4" t="s">
        <v>8</v>
      </c>
      <c r="DS13351" s="4" t="s">
        <v>10</v>
      </c>
      <c r="DT13351" s="4" t="s">
        <v>10</v>
      </c>
      <c r="DU13351" s="4" t="s">
        <v>9</v>
      </c>
      <c r="DV13351" s="4" t="s">
        <v>6</v>
      </c>
      <c r="DW13351" s="4" t="s">
        <v>8</v>
      </c>
      <c r="DX13351" s="4" t="s">
        <v>10</v>
      </c>
      <c r="DY13351" s="4" t="s">
        <v>10</v>
      </c>
      <c r="DZ13351" s="4" t="s">
        <v>9</v>
      </c>
      <c r="EA13351" s="4" t="s">
        <v>6</v>
      </c>
      <c r="EB13351" s="4" t="s">
        <v>8</v>
      </c>
      <c r="EC13351" s="4" t="s">
        <v>10</v>
      </c>
      <c r="ED13351" s="4" t="s">
        <v>10</v>
      </c>
      <c r="EE13351" s="4" t="s">
        <v>9</v>
      </c>
      <c r="EF13351" s="4" t="s">
        <v>6</v>
      </c>
      <c r="EG13351" s="4" t="s">
        <v>8</v>
      </c>
      <c r="EH13351" s="4" t="s">
        <v>10</v>
      </c>
      <c r="EI13351" s="4" t="s">
        <v>10</v>
      </c>
      <c r="EJ13351" s="4" t="s">
        <v>9</v>
      </c>
      <c r="EK13351" s="4" t="s">
        <v>6</v>
      </c>
      <c r="EL13351" s="4" t="s">
        <v>8</v>
      </c>
      <c r="EM13351" s="4" t="s">
        <v>10</v>
      </c>
      <c r="EN13351" s="4" t="s">
        <v>10</v>
      </c>
      <c r="EO13351" s="4" t="s">
        <v>9</v>
      </c>
      <c r="EP13351" s="4" t="s">
        <v>6</v>
      </c>
      <c r="EQ13351" s="4" t="s">
        <v>8</v>
      </c>
      <c r="ER13351" s="4" t="s">
        <v>10</v>
      </c>
      <c r="ES13351" s="4" t="s">
        <v>10</v>
      </c>
      <c r="ET13351" s="4" t="s">
        <v>9</v>
      </c>
      <c r="EU13351" s="4" t="s">
        <v>6</v>
      </c>
      <c r="EV13351" s="4" t="s">
        <v>8</v>
      </c>
      <c r="EW13351" s="4" t="s">
        <v>10</v>
      </c>
      <c r="EX13351" s="4" t="s">
        <v>10</v>
      </c>
      <c r="EY13351" s="4" t="s">
        <v>9</v>
      </c>
      <c r="EZ13351" s="4" t="s">
        <v>6</v>
      </c>
      <c r="FA13351" s="4" t="s">
        <v>8</v>
      </c>
      <c r="FB13351" s="4" t="s">
        <v>10</v>
      </c>
      <c r="FC13351" s="4" t="s">
        <v>10</v>
      </c>
      <c r="FD13351" s="4" t="s">
        <v>9</v>
      </c>
      <c r="FE13351" s="4" t="s">
        <v>6</v>
      </c>
      <c r="FF13351" s="4" t="s">
        <v>8</v>
      </c>
      <c r="FG13351" s="4" t="s">
        <v>10</v>
      </c>
      <c r="FH13351" s="4" t="s">
        <v>10</v>
      </c>
      <c r="FI13351" s="4" t="s">
        <v>9</v>
      </c>
      <c r="FJ13351" s="4" t="s">
        <v>6</v>
      </c>
      <c r="FK13351" s="4" t="s">
        <v>8</v>
      </c>
      <c r="FL13351" s="4" t="s">
        <v>10</v>
      </c>
      <c r="FM13351" s="4" t="s">
        <v>10</v>
      </c>
      <c r="FN13351" s="4" t="s">
        <v>9</v>
      </c>
      <c r="FO13351" s="4" t="s">
        <v>6</v>
      </c>
      <c r="FP13351" s="4" t="s">
        <v>8</v>
      </c>
      <c r="FQ13351" s="4" t="s">
        <v>10</v>
      </c>
      <c r="FR13351" s="4" t="s">
        <v>10</v>
      </c>
      <c r="FS13351" s="4" t="s">
        <v>9</v>
      </c>
      <c r="FT13351" s="4" t="s">
        <v>6</v>
      </c>
      <c r="FU13351" s="4" t="s">
        <v>8</v>
      </c>
      <c r="FV13351" s="4" t="s">
        <v>10</v>
      </c>
      <c r="FW13351" s="4" t="s">
        <v>10</v>
      </c>
      <c r="FX13351" s="4" t="s">
        <v>9</v>
      </c>
      <c r="FY13351" s="4" t="s">
        <v>6</v>
      </c>
      <c r="FZ13351" s="4" t="s">
        <v>8</v>
      </c>
      <c r="GA13351" s="4" t="s">
        <v>10</v>
      </c>
      <c r="GB13351" s="4" t="s">
        <v>10</v>
      </c>
      <c r="GC13351" s="4" t="s">
        <v>9</v>
      </c>
      <c r="GD13351" s="4" t="s">
        <v>6</v>
      </c>
      <c r="GE13351" s="4" t="s">
        <v>8</v>
      </c>
      <c r="GF13351" s="4" t="s">
        <v>10</v>
      </c>
      <c r="GG13351" s="4" t="s">
        <v>10</v>
      </c>
      <c r="GH13351" s="4" t="s">
        <v>9</v>
      </c>
      <c r="GI13351" s="4" t="s">
        <v>6</v>
      </c>
      <c r="GJ13351" s="4" t="s">
        <v>8</v>
      </c>
      <c r="GK13351" s="4" t="s">
        <v>10</v>
      </c>
      <c r="GL13351" s="4" t="s">
        <v>10</v>
      </c>
      <c r="GM13351" s="4" t="s">
        <v>9</v>
      </c>
      <c r="GN13351" s="4" t="s">
        <v>6</v>
      </c>
      <c r="GO13351" s="4" t="s">
        <v>8</v>
      </c>
      <c r="GP13351" s="4" t="s">
        <v>10</v>
      </c>
      <c r="GQ13351" s="4" t="s">
        <v>10</v>
      </c>
      <c r="GR13351" s="4" t="s">
        <v>9</v>
      </c>
      <c r="GS13351" s="4" t="s">
        <v>6</v>
      </c>
      <c r="GT13351" s="4" t="s">
        <v>8</v>
      </c>
      <c r="GU13351" s="4" t="s">
        <v>10</v>
      </c>
      <c r="GV13351" s="4" t="s">
        <v>10</v>
      </c>
      <c r="GW13351" s="4" t="s">
        <v>9</v>
      </c>
      <c r="GX13351" s="4" t="s">
        <v>6</v>
      </c>
      <c r="GY13351" s="4" t="s">
        <v>8</v>
      </c>
      <c r="GZ13351" s="4" t="s">
        <v>10</v>
      </c>
      <c r="HA13351" s="4" t="s">
        <v>10</v>
      </c>
      <c r="HB13351" s="4" t="s">
        <v>9</v>
      </c>
      <c r="HC13351" s="4" t="s">
        <v>6</v>
      </c>
      <c r="HD13351" s="4" t="s">
        <v>8</v>
      </c>
      <c r="HE13351" s="4" t="s">
        <v>10</v>
      </c>
      <c r="HF13351" s="4" t="s">
        <v>10</v>
      </c>
      <c r="HG13351" s="4" t="s">
        <v>9</v>
      </c>
      <c r="HH13351" s="4" t="s">
        <v>6</v>
      </c>
      <c r="HI13351" s="4" t="s">
        <v>8</v>
      </c>
      <c r="HJ13351" s="4" t="s">
        <v>10</v>
      </c>
      <c r="HK13351" s="4" t="s">
        <v>10</v>
      </c>
      <c r="HL13351" s="4" t="s">
        <v>9</v>
      </c>
      <c r="HM13351" s="4" t="s">
        <v>6</v>
      </c>
      <c r="HN13351" s="4" t="s">
        <v>8</v>
      </c>
      <c r="HO13351" s="4" t="s">
        <v>10</v>
      </c>
      <c r="HP13351" s="4" t="s">
        <v>10</v>
      </c>
      <c r="HQ13351" s="4" t="s">
        <v>9</v>
      </c>
      <c r="HR13351" s="4" t="s">
        <v>6</v>
      </c>
      <c r="HS13351" s="4" t="s">
        <v>8</v>
      </c>
      <c r="HT13351" s="4" t="s">
        <v>10</v>
      </c>
      <c r="HU13351" s="4" t="s">
        <v>10</v>
      </c>
      <c r="HV13351" s="4" t="s">
        <v>9</v>
      </c>
      <c r="HW13351" s="4" t="s">
        <v>6</v>
      </c>
      <c r="HX13351" s="4" t="s">
        <v>8</v>
      </c>
      <c r="HY13351" s="4" t="s">
        <v>10</v>
      </c>
      <c r="HZ13351" s="4" t="s">
        <v>10</v>
      </c>
      <c r="IA13351" s="4" t="s">
        <v>9</v>
      </c>
      <c r="IB13351" s="4" t="s">
        <v>6</v>
      </c>
      <c r="IC13351" s="4" t="s">
        <v>8</v>
      </c>
      <c r="ID13351" s="4" t="s">
        <v>10</v>
      </c>
      <c r="IE13351" s="4" t="s">
        <v>10</v>
      </c>
      <c r="IF13351" s="4" t="s">
        <v>9</v>
      </c>
      <c r="IG13351" s="4" t="s">
        <v>6</v>
      </c>
      <c r="IH13351" s="4" t="s">
        <v>8</v>
      </c>
      <c r="II13351" s="4" t="s">
        <v>10</v>
      </c>
      <c r="IJ13351" s="4" t="s">
        <v>10</v>
      </c>
      <c r="IK13351" s="4" t="s">
        <v>9</v>
      </c>
      <c r="IL13351" s="4" t="s">
        <v>6</v>
      </c>
      <c r="IM13351" s="4" t="s">
        <v>8</v>
      </c>
      <c r="IN13351" s="4" t="s">
        <v>10</v>
      </c>
      <c r="IO13351" s="4" t="s">
        <v>10</v>
      </c>
      <c r="IP13351" s="4" t="s">
        <v>9</v>
      </c>
      <c r="IQ13351" s="4" t="s">
        <v>6</v>
      </c>
      <c r="IR13351" s="4" t="s">
        <v>8</v>
      </c>
      <c r="IS13351" s="4" t="s">
        <v>10</v>
      </c>
      <c r="IT13351" s="4" t="s">
        <v>10</v>
      </c>
      <c r="IU13351" s="4" t="s">
        <v>9</v>
      </c>
      <c r="IV13351" s="4" t="s">
        <v>6</v>
      </c>
      <c r="IW13351" s="4" t="s">
        <v>8</v>
      </c>
      <c r="IX13351" s="4" t="s">
        <v>10</v>
      </c>
      <c r="IY13351" s="4" t="s">
        <v>10</v>
      </c>
      <c r="IZ13351" s="4" t="s">
        <v>9</v>
      </c>
      <c r="JA13351" s="4" t="s">
        <v>6</v>
      </c>
      <c r="JB13351" s="4" t="s">
        <v>8</v>
      </c>
      <c r="JC13351" s="4" t="s">
        <v>10</v>
      </c>
      <c r="JD13351" s="4" t="s">
        <v>10</v>
      </c>
      <c r="JE13351" s="4" t="s">
        <v>9</v>
      </c>
      <c r="JF13351" s="4" t="s">
        <v>6</v>
      </c>
      <c r="JG13351" s="4" t="s">
        <v>8</v>
      </c>
      <c r="JH13351" s="4" t="s">
        <v>10</v>
      </c>
      <c r="JI13351" s="4" t="s">
        <v>10</v>
      </c>
      <c r="JJ13351" s="4" t="s">
        <v>9</v>
      </c>
      <c r="JK13351" s="4" t="s">
        <v>6</v>
      </c>
      <c r="JL13351" s="4" t="s">
        <v>8</v>
      </c>
      <c r="JM13351" s="4" t="s">
        <v>10</v>
      </c>
      <c r="JN13351" s="4" t="s">
        <v>10</v>
      </c>
      <c r="JO13351" s="4" t="s">
        <v>9</v>
      </c>
      <c r="JP13351" s="4" t="s">
        <v>6</v>
      </c>
      <c r="JQ13351" s="4" t="s">
        <v>8</v>
      </c>
      <c r="JR13351" s="4" t="s">
        <v>10</v>
      </c>
      <c r="JS13351" s="4" t="s">
        <v>10</v>
      </c>
      <c r="JT13351" s="4" t="s">
        <v>9</v>
      </c>
      <c r="JU13351" s="4" t="s">
        <v>6</v>
      </c>
      <c r="JV13351" s="4" t="s">
        <v>8</v>
      </c>
      <c r="JW13351" s="4" t="s">
        <v>10</v>
      </c>
      <c r="JX13351" s="4" t="s">
        <v>10</v>
      </c>
      <c r="JY13351" s="4" t="s">
        <v>9</v>
      </c>
      <c r="JZ13351" s="4" t="s">
        <v>6</v>
      </c>
      <c r="KA13351" s="4" t="s">
        <v>8</v>
      </c>
      <c r="KB13351" s="4" t="s">
        <v>10</v>
      </c>
      <c r="KC13351" s="4" t="s">
        <v>10</v>
      </c>
      <c r="KD13351" s="4" t="s">
        <v>9</v>
      </c>
      <c r="KE13351" s="4" t="s">
        <v>6</v>
      </c>
      <c r="KF13351" s="4" t="s">
        <v>8</v>
      </c>
      <c r="KG13351" s="4" t="s">
        <v>10</v>
      </c>
      <c r="KH13351" s="4" t="s">
        <v>10</v>
      </c>
      <c r="KI13351" s="4" t="s">
        <v>9</v>
      </c>
      <c r="KJ13351" s="4" t="s">
        <v>6</v>
      </c>
      <c r="KK13351" s="4" t="s">
        <v>8</v>
      </c>
      <c r="KL13351" s="4" t="s">
        <v>10</v>
      </c>
      <c r="KM13351" s="4" t="s">
        <v>10</v>
      </c>
      <c r="KN13351" s="4" t="s">
        <v>9</v>
      </c>
      <c r="KO13351" s="4" t="s">
        <v>6</v>
      </c>
      <c r="KP13351" s="4" t="s">
        <v>8</v>
      </c>
      <c r="KQ13351" s="4" t="s">
        <v>10</v>
      </c>
      <c r="KR13351" s="4" t="s">
        <v>10</v>
      </c>
      <c r="KS13351" s="4" t="s">
        <v>9</v>
      </c>
      <c r="KT13351" s="4" t="s">
        <v>6</v>
      </c>
      <c r="KU13351" s="4" t="s">
        <v>8</v>
      </c>
      <c r="KV13351" s="4" t="s">
        <v>10</v>
      </c>
      <c r="KW13351" s="4" t="s">
        <v>10</v>
      </c>
      <c r="KX13351" s="4" t="s">
        <v>9</v>
      </c>
      <c r="KY13351" s="4" t="s">
        <v>6</v>
      </c>
      <c r="KZ13351" s="4" t="s">
        <v>8</v>
      </c>
      <c r="LA13351" s="4" t="s">
        <v>10</v>
      </c>
      <c r="LB13351" s="4" t="s">
        <v>10</v>
      </c>
      <c r="LC13351" s="4" t="s">
        <v>9</v>
      </c>
      <c r="LD13351" s="4" t="s">
        <v>6</v>
      </c>
      <c r="LE13351" s="4" t="s">
        <v>8</v>
      </c>
      <c r="LF13351" s="4" t="s">
        <v>10</v>
      </c>
      <c r="LG13351" s="4" t="s">
        <v>10</v>
      </c>
      <c r="LH13351" s="4" t="s">
        <v>9</v>
      </c>
      <c r="LI13351" s="4" t="s">
        <v>6</v>
      </c>
      <c r="LJ13351" s="4" t="s">
        <v>8</v>
      </c>
      <c r="LK13351" s="4" t="s">
        <v>10</v>
      </c>
      <c r="LL13351" s="4" t="s">
        <v>10</v>
      </c>
      <c r="LM13351" s="4" t="s">
        <v>9</v>
      </c>
      <c r="LN13351" s="4" t="s">
        <v>6</v>
      </c>
      <c r="LO13351" s="4" t="s">
        <v>8</v>
      </c>
      <c r="LP13351" s="4" t="s">
        <v>10</v>
      </c>
      <c r="LQ13351" s="4" t="s">
        <v>10</v>
      </c>
      <c r="LR13351" s="4" t="s">
        <v>9</v>
      </c>
      <c r="LS13351" s="4" t="s">
        <v>6</v>
      </c>
      <c r="LT13351" s="4" t="s">
        <v>8</v>
      </c>
      <c r="LU13351" s="4" t="s">
        <v>10</v>
      </c>
      <c r="LV13351" s="4" t="s">
        <v>10</v>
      </c>
      <c r="LW13351" s="4" t="s">
        <v>9</v>
      </c>
      <c r="LX13351" s="4" t="s">
        <v>6</v>
      </c>
      <c r="LY13351" s="4" t="s">
        <v>8</v>
      </c>
      <c r="LZ13351" s="4" t="s">
        <v>10</v>
      </c>
      <c r="MA13351" s="4" t="s">
        <v>10</v>
      </c>
      <c r="MB13351" s="4" t="s">
        <v>9</v>
      </c>
      <c r="MC13351" s="4" t="s">
        <v>6</v>
      </c>
      <c r="MD13351" s="4" t="s">
        <v>8</v>
      </c>
      <c r="ME13351" s="4" t="s">
        <v>10</v>
      </c>
      <c r="MF13351" s="4" t="s">
        <v>10</v>
      </c>
      <c r="MG13351" s="4" t="s">
        <v>9</v>
      </c>
      <c r="MH13351" s="4" t="s">
        <v>6</v>
      </c>
      <c r="MI13351" s="4" t="s">
        <v>8</v>
      </c>
      <c r="MJ13351" s="4" t="s">
        <v>10</v>
      </c>
      <c r="MK13351" s="4" t="s">
        <v>10</v>
      </c>
      <c r="ML13351" s="4" t="s">
        <v>9</v>
      </c>
      <c r="MM13351" s="4" t="s">
        <v>6</v>
      </c>
      <c r="MN13351" s="4" t="s">
        <v>8</v>
      </c>
      <c r="MO13351" s="4" t="s">
        <v>10</v>
      </c>
      <c r="MP13351" s="4" t="s">
        <v>10</v>
      </c>
      <c r="MQ13351" s="4" t="s">
        <v>9</v>
      </c>
      <c r="MR13351" s="4" t="s">
        <v>6</v>
      </c>
      <c r="MS13351" s="4" t="s">
        <v>8</v>
      </c>
      <c r="MT13351" s="4" t="s">
        <v>10</v>
      </c>
      <c r="MU13351" s="4" t="s">
        <v>10</v>
      </c>
      <c r="MV13351" s="4" t="s">
        <v>9</v>
      </c>
      <c r="MW13351" s="4" t="s">
        <v>6</v>
      </c>
      <c r="MX13351" s="4" t="s">
        <v>8</v>
      </c>
      <c r="MY13351" s="4" t="s">
        <v>10</v>
      </c>
      <c r="MZ13351" s="4" t="s">
        <v>10</v>
      </c>
      <c r="NA13351" s="4" t="s">
        <v>9</v>
      </c>
      <c r="NB13351" s="4" t="s">
        <v>6</v>
      </c>
      <c r="NC13351" s="4" t="s">
        <v>8</v>
      </c>
      <c r="ND13351" s="4" t="s">
        <v>10</v>
      </c>
      <c r="NE13351" s="4" t="s">
        <v>10</v>
      </c>
      <c r="NF13351" s="4" t="s">
        <v>9</v>
      </c>
      <c r="NG13351" s="4" t="s">
        <v>6</v>
      </c>
      <c r="NH13351" s="4" t="s">
        <v>8</v>
      </c>
      <c r="NI13351" s="4" t="s">
        <v>10</v>
      </c>
      <c r="NJ13351" s="4" t="s">
        <v>10</v>
      </c>
      <c r="NK13351" s="4" t="s">
        <v>9</v>
      </c>
      <c r="NL13351" s="4" t="s">
        <v>6</v>
      </c>
      <c r="NM13351" s="4" t="s">
        <v>8</v>
      </c>
      <c r="NN13351" s="4" t="s">
        <v>10</v>
      </c>
      <c r="NO13351" s="4" t="s">
        <v>10</v>
      </c>
      <c r="NP13351" s="4" t="s">
        <v>9</v>
      </c>
      <c r="NQ13351" s="4" t="s">
        <v>6</v>
      </c>
      <c r="NR13351" s="4" t="s">
        <v>8</v>
      </c>
      <c r="NS13351" s="4" t="s">
        <v>10</v>
      </c>
      <c r="NT13351" s="4" t="s">
        <v>10</v>
      </c>
      <c r="NU13351" s="4" t="s">
        <v>9</v>
      </c>
      <c r="NV13351" s="4" t="s">
        <v>6</v>
      </c>
      <c r="NW13351" s="4" t="s">
        <v>8</v>
      </c>
      <c r="NX13351" s="4" t="s">
        <v>10</v>
      </c>
      <c r="NY13351" s="4" t="s">
        <v>10</v>
      </c>
      <c r="NZ13351" s="4" t="s">
        <v>9</v>
      </c>
      <c r="OA13351" s="4" t="s">
        <v>6</v>
      </c>
      <c r="OB13351" s="4" t="s">
        <v>8</v>
      </c>
      <c r="OC13351" s="4" t="s">
        <v>10</v>
      </c>
      <c r="OD13351" s="4" t="s">
        <v>10</v>
      </c>
      <c r="OE13351" s="4" t="s">
        <v>9</v>
      </c>
      <c r="OF13351" s="4" t="s">
        <v>6</v>
      </c>
      <c r="OG13351" s="4" t="s">
        <v>8</v>
      </c>
      <c r="OH13351" s="4" t="s">
        <v>10</v>
      </c>
      <c r="OI13351" s="4" t="s">
        <v>10</v>
      </c>
      <c r="OJ13351" s="4" t="s">
        <v>9</v>
      </c>
      <c r="OK13351" s="4" t="s">
        <v>6</v>
      </c>
      <c r="OL13351" s="4" t="s">
        <v>8</v>
      </c>
      <c r="OM13351" s="4" t="s">
        <v>10</v>
      </c>
      <c r="ON13351" s="4" t="s">
        <v>10</v>
      </c>
      <c r="OO13351" s="4" t="s">
        <v>9</v>
      </c>
      <c r="OP13351" s="4" t="s">
        <v>6</v>
      </c>
      <c r="OQ13351" s="4" t="s">
        <v>8</v>
      </c>
      <c r="OR13351" s="4" t="s">
        <v>10</v>
      </c>
      <c r="OS13351" s="4" t="s">
        <v>10</v>
      </c>
      <c r="OT13351" s="4" t="s">
        <v>9</v>
      </c>
      <c r="OU13351" s="4" t="s">
        <v>6</v>
      </c>
      <c r="OV13351" s="4" t="s">
        <v>8</v>
      </c>
      <c r="OW13351" s="4" t="s">
        <v>10</v>
      </c>
      <c r="OX13351" s="4" t="s">
        <v>10</v>
      </c>
      <c r="OY13351" s="4" t="s">
        <v>9</v>
      </c>
      <c r="OZ13351" s="4" t="s">
        <v>6</v>
      </c>
      <c r="PA13351" s="4" t="s">
        <v>8</v>
      </c>
      <c r="PB13351" s="4" t="s">
        <v>10</v>
      </c>
      <c r="PC13351" s="4" t="s">
        <v>10</v>
      </c>
      <c r="PD13351" s="4" t="s">
        <v>9</v>
      </c>
      <c r="PE13351" s="4" t="s">
        <v>6</v>
      </c>
      <c r="PF13351" s="4" t="s">
        <v>8</v>
      </c>
      <c r="PG13351" s="4" t="s">
        <v>10</v>
      </c>
      <c r="PH13351" s="4" t="s">
        <v>10</v>
      </c>
      <c r="PI13351" s="4" t="s">
        <v>9</v>
      </c>
      <c r="PJ13351" s="4" t="s">
        <v>6</v>
      </c>
      <c r="PK13351" s="4" t="s">
        <v>8</v>
      </c>
      <c r="PL13351" s="4" t="s">
        <v>10</v>
      </c>
      <c r="PM13351" s="4" t="s">
        <v>10</v>
      </c>
      <c r="PN13351" s="4" t="s">
        <v>9</v>
      </c>
      <c r="PO13351" s="4" t="s">
        <v>6</v>
      </c>
      <c r="PP13351" s="4" t="s">
        <v>8</v>
      </c>
      <c r="PQ13351" s="4" t="s">
        <v>10</v>
      </c>
      <c r="PR13351" s="4" t="s">
        <v>10</v>
      </c>
      <c r="PS13351" s="4" t="s">
        <v>9</v>
      </c>
      <c r="PT13351" s="4" t="s">
        <v>6</v>
      </c>
      <c r="PU13351" s="4" t="s">
        <v>8</v>
      </c>
      <c r="PV13351" s="4" t="s">
        <v>10</v>
      </c>
      <c r="PW13351" s="4" t="s">
        <v>10</v>
      </c>
      <c r="PX13351" s="4" t="s">
        <v>9</v>
      </c>
      <c r="PY13351" s="4" t="s">
        <v>6</v>
      </c>
      <c r="PZ13351" s="4" t="s">
        <v>8</v>
      </c>
      <c r="QA13351" s="4" t="s">
        <v>10</v>
      </c>
      <c r="QB13351" s="4" t="s">
        <v>10</v>
      </c>
      <c r="QC13351" s="4" t="s">
        <v>9</v>
      </c>
      <c r="QD13351" s="4" t="s">
        <v>6</v>
      </c>
      <c r="QE13351" s="4" t="s">
        <v>8</v>
      </c>
      <c r="QF13351" s="4" t="s">
        <v>10</v>
      </c>
      <c r="QG13351" s="4" t="s">
        <v>10</v>
      </c>
      <c r="QH13351" s="4" t="s">
        <v>9</v>
      </c>
      <c r="QI13351" s="4" t="s">
        <v>6</v>
      </c>
      <c r="QJ13351" s="4" t="s">
        <v>8</v>
      </c>
      <c r="QK13351" s="4" t="s">
        <v>10</v>
      </c>
      <c r="QL13351" s="4" t="s">
        <v>10</v>
      </c>
      <c r="QM13351" s="4" t="s">
        <v>9</v>
      </c>
      <c r="QN13351" s="4" t="s">
        <v>6</v>
      </c>
      <c r="QO13351" s="4" t="s">
        <v>8</v>
      </c>
      <c r="QP13351" s="4" t="s">
        <v>10</v>
      </c>
      <c r="QQ13351" s="4" t="s">
        <v>10</v>
      </c>
      <c r="QR13351" s="4" t="s">
        <v>9</v>
      </c>
      <c r="QS13351" s="4" t="s">
        <v>6</v>
      </c>
      <c r="QT13351" s="4" t="s">
        <v>8</v>
      </c>
      <c r="QU13351" s="4" t="s">
        <v>10</v>
      </c>
      <c r="QV13351" s="4" t="s">
        <v>10</v>
      </c>
      <c r="QW13351" s="4" t="s">
        <v>9</v>
      </c>
      <c r="QX13351" s="4" t="s">
        <v>6</v>
      </c>
      <c r="QY13351" s="4" t="s">
        <v>8</v>
      </c>
      <c r="QZ13351" s="4" t="s">
        <v>10</v>
      </c>
      <c r="RA13351" s="4" t="s">
        <v>10</v>
      </c>
      <c r="RB13351" s="4" t="s">
        <v>9</v>
      </c>
      <c r="RC13351" s="4" t="s">
        <v>6</v>
      </c>
      <c r="RD13351" s="4" t="s">
        <v>8</v>
      </c>
      <c r="RE13351" s="4" t="s">
        <v>10</v>
      </c>
      <c r="RF13351" s="4" t="s">
        <v>10</v>
      </c>
      <c r="RG13351" s="4" t="s">
        <v>9</v>
      </c>
      <c r="RH13351" s="4" t="s">
        <v>6</v>
      </c>
      <c r="RI13351" s="4" t="s">
        <v>8</v>
      </c>
      <c r="RJ13351" s="4" t="s">
        <v>10</v>
      </c>
      <c r="RK13351" s="4" t="s">
        <v>10</v>
      </c>
      <c r="RL13351" s="4" t="s">
        <v>9</v>
      </c>
      <c r="RM13351" s="4" t="s">
        <v>6</v>
      </c>
      <c r="RN13351" s="4" t="s">
        <v>8</v>
      </c>
      <c r="RO13351" s="4" t="s">
        <v>10</v>
      </c>
      <c r="RP13351" s="4" t="s">
        <v>10</v>
      </c>
      <c r="RQ13351" s="4" t="s">
        <v>9</v>
      </c>
      <c r="RR13351" s="4" t="s">
        <v>6</v>
      </c>
      <c r="RS13351" s="4" t="s">
        <v>8</v>
      </c>
      <c r="RT13351" s="4" t="s">
        <v>10</v>
      </c>
      <c r="RU13351" s="4" t="s">
        <v>10</v>
      </c>
      <c r="RV13351" s="4" t="s">
        <v>9</v>
      </c>
      <c r="RW13351" s="4" t="s">
        <v>6</v>
      </c>
      <c r="RX13351" s="4" t="s">
        <v>8</v>
      </c>
      <c r="RY13351" s="4" t="s">
        <v>10</v>
      </c>
      <c r="RZ13351" s="4" t="s">
        <v>10</v>
      </c>
      <c r="SA13351" s="4" t="s">
        <v>9</v>
      </c>
      <c r="SB13351" s="4" t="s">
        <v>6</v>
      </c>
      <c r="SC13351" s="4" t="s">
        <v>8</v>
      </c>
      <c r="SD13351" s="4" t="s">
        <v>10</v>
      </c>
      <c r="SE13351" s="4" t="s">
        <v>10</v>
      </c>
      <c r="SF13351" s="4" t="s">
        <v>9</v>
      </c>
      <c r="SG13351" s="4" t="s">
        <v>6</v>
      </c>
      <c r="SH13351" s="4" t="s">
        <v>8</v>
      </c>
      <c r="SI13351" s="4" t="s">
        <v>10</v>
      </c>
      <c r="SJ13351" s="4" t="s">
        <v>10</v>
      </c>
      <c r="SK13351" s="4" t="s">
        <v>9</v>
      </c>
      <c r="SL13351" s="4" t="s">
        <v>6</v>
      </c>
      <c r="SM13351" s="4" t="s">
        <v>8</v>
      </c>
      <c r="SN13351" s="4" t="s">
        <v>10</v>
      </c>
      <c r="SO13351" s="4" t="s">
        <v>10</v>
      </c>
      <c r="SP13351" s="4" t="s">
        <v>9</v>
      </c>
      <c r="SQ13351" s="4" t="s">
        <v>6</v>
      </c>
      <c r="SR13351" s="4" t="s">
        <v>8</v>
      </c>
      <c r="SS13351" s="4" t="s">
        <v>10</v>
      </c>
      <c r="ST13351" s="4" t="s">
        <v>10</v>
      </c>
      <c r="SU13351" s="4" t="s">
        <v>9</v>
      </c>
      <c r="SV13351" s="4" t="s">
        <v>6</v>
      </c>
      <c r="SW13351" s="4" t="s">
        <v>8</v>
      </c>
      <c r="SX13351" s="4" t="s">
        <v>10</v>
      </c>
      <c r="SY13351" s="4" t="s">
        <v>10</v>
      </c>
      <c r="SZ13351" s="4" t="s">
        <v>9</v>
      </c>
      <c r="TA13351" s="4" t="s">
        <v>6</v>
      </c>
      <c r="TB13351" s="4" t="s">
        <v>8</v>
      </c>
      <c r="TC13351" s="4" t="s">
        <v>10</v>
      </c>
      <c r="TD13351" s="4" t="s">
        <v>10</v>
      </c>
      <c r="TE13351" s="4" t="s">
        <v>9</v>
      </c>
      <c r="TF13351" s="4" t="s">
        <v>6</v>
      </c>
      <c r="TG13351" s="4" t="s">
        <v>8</v>
      </c>
      <c r="TH13351" s="4" t="s">
        <v>10</v>
      </c>
      <c r="TI13351" s="4" t="s">
        <v>10</v>
      </c>
      <c r="TJ13351" s="4" t="s">
        <v>9</v>
      </c>
      <c r="TK13351" s="4" t="s">
        <v>6</v>
      </c>
      <c r="TL13351" s="4" t="s">
        <v>8</v>
      </c>
      <c r="TM13351" s="4" t="s">
        <v>10</v>
      </c>
      <c r="TN13351" s="4" t="s">
        <v>10</v>
      </c>
      <c r="TO13351" s="4" t="s">
        <v>9</v>
      </c>
      <c r="TP13351" s="4" t="s">
        <v>6</v>
      </c>
      <c r="TQ13351" s="4" t="s">
        <v>8</v>
      </c>
      <c r="TR13351" s="4" t="s">
        <v>10</v>
      </c>
      <c r="TS13351" s="4" t="s">
        <v>10</v>
      </c>
      <c r="TT13351" s="4" t="s">
        <v>9</v>
      </c>
      <c r="TU13351" s="4" t="s">
        <v>6</v>
      </c>
      <c r="TV13351" s="4" t="s">
        <v>8</v>
      </c>
      <c r="TW13351" s="4" t="s">
        <v>10</v>
      </c>
      <c r="TX13351" s="4" t="s">
        <v>10</v>
      </c>
      <c r="TY13351" s="4" t="s">
        <v>9</v>
      </c>
      <c r="TZ13351" s="4" t="s">
        <v>6</v>
      </c>
      <c r="UA13351" s="4" t="s">
        <v>8</v>
      </c>
      <c r="UB13351" s="4" t="s">
        <v>10</v>
      </c>
      <c r="UC13351" s="4" t="s">
        <v>10</v>
      </c>
      <c r="UD13351" s="4" t="s">
        <v>9</v>
      </c>
      <c r="UE13351" s="4" t="s">
        <v>6</v>
      </c>
      <c r="UF13351" s="4" t="s">
        <v>8</v>
      </c>
      <c r="UG13351" s="4" t="s">
        <v>10</v>
      </c>
      <c r="UH13351" s="4" t="s">
        <v>10</v>
      </c>
      <c r="UI13351" s="4" t="s">
        <v>9</v>
      </c>
      <c r="UJ13351" s="4" t="s">
        <v>6</v>
      </c>
      <c r="UK13351" s="4" t="s">
        <v>8</v>
      </c>
      <c r="UL13351" s="4" t="s">
        <v>10</v>
      </c>
      <c r="UM13351" s="4" t="s">
        <v>10</v>
      </c>
      <c r="UN13351" s="4" t="s">
        <v>9</v>
      </c>
      <c r="UO13351" s="4" t="s">
        <v>6</v>
      </c>
      <c r="UP13351" s="4" t="s">
        <v>8</v>
      </c>
      <c r="UQ13351" s="4" t="s">
        <v>10</v>
      </c>
      <c r="UR13351" s="4" t="s">
        <v>10</v>
      </c>
      <c r="US13351" s="4" t="s">
        <v>9</v>
      </c>
      <c r="UT13351" s="4" t="s">
        <v>6</v>
      </c>
      <c r="UU13351" s="4" t="s">
        <v>8</v>
      </c>
      <c r="UV13351" s="4" t="s">
        <v>10</v>
      </c>
      <c r="UW13351" s="4" t="s">
        <v>10</v>
      </c>
      <c r="UX13351" s="4" t="s">
        <v>9</v>
      </c>
      <c r="UY13351" s="4" t="s">
        <v>6</v>
      </c>
      <c r="UZ13351" s="4" t="s">
        <v>8</v>
      </c>
      <c r="VA13351" s="4" t="s">
        <v>10</v>
      </c>
      <c r="VB13351" s="4" t="s">
        <v>10</v>
      </c>
      <c r="VC13351" s="4" t="s">
        <v>9</v>
      </c>
      <c r="VD13351" s="4" t="s">
        <v>6</v>
      </c>
      <c r="VE13351" s="4" t="s">
        <v>8</v>
      </c>
      <c r="VF13351" s="4" t="s">
        <v>10</v>
      </c>
      <c r="VG13351" s="4" t="s">
        <v>10</v>
      </c>
      <c r="VH13351" s="4" t="s">
        <v>9</v>
      </c>
      <c r="VI13351" s="4" t="s">
        <v>6</v>
      </c>
      <c r="VJ13351" s="4" t="s">
        <v>8</v>
      </c>
      <c r="VK13351" s="4" t="s">
        <v>10</v>
      </c>
      <c r="VL13351" s="4" t="s">
        <v>10</v>
      </c>
      <c r="VM13351" s="4" t="s">
        <v>9</v>
      </c>
      <c r="VN13351" s="4" t="s">
        <v>6</v>
      </c>
      <c r="VO13351" s="4" t="s">
        <v>8</v>
      </c>
      <c r="VP13351" s="4" t="s">
        <v>10</v>
      </c>
      <c r="VQ13351" s="4" t="s">
        <v>10</v>
      </c>
      <c r="VR13351" s="4" t="s">
        <v>9</v>
      </c>
      <c r="VS13351" s="4" t="s">
        <v>6</v>
      </c>
      <c r="VT13351" s="4" t="s">
        <v>8</v>
      </c>
      <c r="VU13351" s="4" t="s">
        <v>10</v>
      </c>
      <c r="VV13351" s="4" t="s">
        <v>10</v>
      </c>
      <c r="VW13351" s="4" t="s">
        <v>9</v>
      </c>
      <c r="VX13351" s="4" t="s">
        <v>6</v>
      </c>
      <c r="VY13351" s="4" t="s">
        <v>8</v>
      </c>
      <c r="VZ13351" s="4" t="s">
        <v>10</v>
      </c>
      <c r="WA13351" s="4" t="s">
        <v>10</v>
      </c>
      <c r="WB13351" s="4" t="s">
        <v>9</v>
      </c>
      <c r="WC13351" s="4" t="s">
        <v>6</v>
      </c>
      <c r="WD13351" s="4" t="s">
        <v>8</v>
      </c>
      <c r="WE13351" s="4" t="s">
        <v>10</v>
      </c>
      <c r="WF13351" s="4" t="s">
        <v>10</v>
      </c>
      <c r="WG13351" s="4" t="s">
        <v>9</v>
      </c>
      <c r="WH13351" s="4" t="s">
        <v>6</v>
      </c>
      <c r="WI13351" s="4" t="s">
        <v>8</v>
      </c>
      <c r="WJ13351" s="4" t="s">
        <v>10</v>
      </c>
      <c r="WK13351" s="4" t="s">
        <v>10</v>
      </c>
      <c r="WL13351" s="4" t="s">
        <v>9</v>
      </c>
      <c r="WM13351" s="4" t="s">
        <v>6</v>
      </c>
      <c r="WN13351" s="4" t="s">
        <v>8</v>
      </c>
      <c r="WO13351" s="4" t="s">
        <v>10</v>
      </c>
      <c r="WP13351" s="4" t="s">
        <v>10</v>
      </c>
      <c r="WQ13351" s="4" t="s">
        <v>9</v>
      </c>
      <c r="WR13351" s="4" t="s">
        <v>6</v>
      </c>
      <c r="WS13351" s="4" t="s">
        <v>8</v>
      </c>
      <c r="WT13351" s="4" t="s">
        <v>10</v>
      </c>
      <c r="WU13351" s="4" t="s">
        <v>10</v>
      </c>
      <c r="WV13351" s="4" t="s">
        <v>9</v>
      </c>
      <c r="WW13351" s="4" t="s">
        <v>6</v>
      </c>
      <c r="WX13351" s="4" t="s">
        <v>8</v>
      </c>
      <c r="WY13351" s="4" t="s">
        <v>10</v>
      </c>
      <c r="WZ13351" s="4" t="s">
        <v>10</v>
      </c>
      <c r="XA13351" s="4" t="s">
        <v>9</v>
      </c>
      <c r="XB13351" s="4" t="s">
        <v>6</v>
      </c>
      <c r="XC13351" s="4" t="s">
        <v>8</v>
      </c>
      <c r="XD13351" s="4" t="s">
        <v>10</v>
      </c>
      <c r="XE13351" s="4" t="s">
        <v>10</v>
      </c>
      <c r="XF13351" s="4" t="s">
        <v>9</v>
      </c>
      <c r="XG13351" s="4" t="s">
        <v>6</v>
      </c>
      <c r="XH13351" s="4" t="s">
        <v>8</v>
      </c>
      <c r="XI13351" s="4" t="s">
        <v>10</v>
      </c>
      <c r="XJ13351" s="4" t="s">
        <v>10</v>
      </c>
      <c r="XK13351" s="4" t="s">
        <v>9</v>
      </c>
      <c r="XL13351" s="4" t="s">
        <v>6</v>
      </c>
      <c r="XM13351" s="4" t="s">
        <v>8</v>
      </c>
      <c r="XN13351" s="4" t="s">
        <v>10</v>
      </c>
      <c r="XO13351" s="4" t="s">
        <v>10</v>
      </c>
      <c r="XP13351" s="4" t="s">
        <v>9</v>
      </c>
      <c r="XQ13351" s="4" t="s">
        <v>6</v>
      </c>
      <c r="XR13351" s="4" t="s">
        <v>8</v>
      </c>
      <c r="XS13351" s="4" t="s">
        <v>10</v>
      </c>
      <c r="XT13351" s="4" t="s">
        <v>10</v>
      </c>
      <c r="XU13351" s="4" t="s">
        <v>9</v>
      </c>
      <c r="XV13351" s="4" t="s">
        <v>6</v>
      </c>
      <c r="XW13351" s="4" t="s">
        <v>8</v>
      </c>
      <c r="XX13351" s="4" t="s">
        <v>10</v>
      </c>
      <c r="XY13351" s="4" t="s">
        <v>10</v>
      </c>
      <c r="XZ13351" s="4" t="s">
        <v>9</v>
      </c>
      <c r="YA13351" s="4" t="s">
        <v>6</v>
      </c>
      <c r="YB13351" s="4" t="s">
        <v>8</v>
      </c>
      <c r="YC13351" s="4" t="s">
        <v>10</v>
      </c>
      <c r="YD13351" s="4" t="s">
        <v>10</v>
      </c>
      <c r="YE13351" s="4" t="s">
        <v>9</v>
      </c>
      <c r="YF13351" s="4" t="s">
        <v>6</v>
      </c>
      <c r="YG13351" s="4" t="s">
        <v>8</v>
      </c>
      <c r="YH13351" s="4" t="s">
        <v>10</v>
      </c>
      <c r="YI13351" s="4" t="s">
        <v>10</v>
      </c>
      <c r="YJ13351" s="4" t="s">
        <v>9</v>
      </c>
      <c r="YK13351" s="4" t="s">
        <v>6</v>
      </c>
      <c r="YL13351" s="4" t="s">
        <v>8</v>
      </c>
      <c r="YM13351" s="4" t="s">
        <v>10</v>
      </c>
      <c r="YN13351" s="4" t="s">
        <v>10</v>
      </c>
      <c r="YO13351" s="4" t="s">
        <v>9</v>
      </c>
      <c r="YP13351" s="4" t="s">
        <v>6</v>
      </c>
      <c r="YQ13351" s="4" t="s">
        <v>8</v>
      </c>
      <c r="YR13351" s="4" t="s">
        <v>10</v>
      </c>
      <c r="YS13351" s="4" t="s">
        <v>10</v>
      </c>
      <c r="YT13351" s="4" t="s">
        <v>9</v>
      </c>
      <c r="YU13351" s="4" t="s">
        <v>6</v>
      </c>
      <c r="YV13351" s="4" t="s">
        <v>8</v>
      </c>
      <c r="YW13351" s="4" t="s">
        <v>10</v>
      </c>
      <c r="YX13351" s="4" t="s">
        <v>10</v>
      </c>
      <c r="YY13351" s="4" t="s">
        <v>9</v>
      </c>
      <c r="YZ13351" s="4" t="s">
        <v>6</v>
      </c>
      <c r="ZA13351" s="4" t="s">
        <v>8</v>
      </c>
      <c r="ZB13351" s="4" t="s">
        <v>10</v>
      </c>
      <c r="ZC13351" s="4" t="s">
        <v>10</v>
      </c>
      <c r="ZD13351" s="4" t="s">
        <v>9</v>
      </c>
      <c r="ZE13351" s="4" t="s">
        <v>6</v>
      </c>
      <c r="ZF13351" s="4" t="s">
        <v>8</v>
      </c>
      <c r="ZG13351" s="4" t="s">
        <v>10</v>
      </c>
      <c r="ZH13351" s="4" t="s">
        <v>10</v>
      </c>
      <c r="ZI13351" s="4" t="s">
        <v>9</v>
      </c>
      <c r="ZJ13351" s="4" t="s">
        <v>6</v>
      </c>
      <c r="ZK13351" s="4" t="s">
        <v>8</v>
      </c>
      <c r="ZL13351" s="4" t="s">
        <v>10</v>
      </c>
      <c r="ZM13351" s="4" t="s">
        <v>10</v>
      </c>
      <c r="ZN13351" s="4" t="s">
        <v>9</v>
      </c>
      <c r="ZO13351" s="4" t="s">
        <v>6</v>
      </c>
      <c r="ZP13351" s="4" t="s">
        <v>8</v>
      </c>
      <c r="ZQ13351" s="4" t="s">
        <v>10</v>
      </c>
      <c r="ZR13351" s="4" t="s">
        <v>10</v>
      </c>
      <c r="ZS13351" s="4" t="s">
        <v>9</v>
      </c>
      <c r="ZT13351" s="4" t="s">
        <v>6</v>
      </c>
      <c r="ZU13351" s="4" t="s">
        <v>8</v>
      </c>
      <c r="ZV13351" s="4" t="s">
        <v>10</v>
      </c>
      <c r="ZW13351" s="4" t="s">
        <v>10</v>
      </c>
      <c r="ZX13351" s="4" t="s">
        <v>9</v>
      </c>
      <c r="ZY13351" s="4" t="s">
        <v>6</v>
      </c>
      <c r="ZZ13351" s="4" t="s">
        <v>8</v>
      </c>
      <c r="AAA13351" s="4" t="s">
        <v>10</v>
      </c>
      <c r="AAB13351" s="4" t="s">
        <v>10</v>
      </c>
      <c r="AAC13351" s="4" t="s">
        <v>9</v>
      </c>
      <c r="AAD13351" s="4" t="s">
        <v>6</v>
      </c>
      <c r="AAE13351" s="4" t="s">
        <v>8</v>
      </c>
      <c r="AAF13351" s="4" t="s">
        <v>10</v>
      </c>
      <c r="AAG13351" s="4" t="s">
        <v>10</v>
      </c>
      <c r="AAH13351" s="4" t="s">
        <v>9</v>
      </c>
      <c r="AAI13351" s="4" t="s">
        <v>6</v>
      </c>
      <c r="AAJ13351" s="4" t="s">
        <v>8</v>
      </c>
      <c r="AAK13351" s="4" t="s">
        <v>10</v>
      </c>
      <c r="AAL13351" s="4" t="s">
        <v>10</v>
      </c>
      <c r="AAM13351" s="4" t="s">
        <v>9</v>
      </c>
      <c r="AAN13351" s="4" t="s">
        <v>6</v>
      </c>
      <c r="AAO13351" s="4" t="s">
        <v>8</v>
      </c>
      <c r="AAP13351" s="4" t="s">
        <v>10</v>
      </c>
      <c r="AAQ13351" s="4" t="s">
        <v>10</v>
      </c>
      <c r="AAR13351" s="4" t="s">
        <v>9</v>
      </c>
      <c r="AAS13351" s="4" t="s">
        <v>6</v>
      </c>
      <c r="AAT13351" s="4" t="s">
        <v>8</v>
      </c>
      <c r="AAU13351" s="4" t="s">
        <v>10</v>
      </c>
      <c r="AAV13351" s="4" t="s">
        <v>10</v>
      </c>
      <c r="AAW13351" s="4" t="s">
        <v>9</v>
      </c>
      <c r="AAX13351" s="4" t="s">
        <v>6</v>
      </c>
      <c r="AAY13351" s="4" t="s">
        <v>8</v>
      </c>
      <c r="AAZ13351" s="4" t="s">
        <v>10</v>
      </c>
      <c r="ABA13351" s="4" t="s">
        <v>10</v>
      </c>
      <c r="ABB13351" s="4" t="s">
        <v>9</v>
      </c>
      <c r="ABC13351" s="4" t="s">
        <v>6</v>
      </c>
      <c r="ABD13351" s="4" t="s">
        <v>8</v>
      </c>
      <c r="ABE13351" s="4" t="s">
        <v>10</v>
      </c>
      <c r="ABF13351" s="4" t="s">
        <v>10</v>
      </c>
      <c r="ABG13351" s="4" t="s">
        <v>9</v>
      </c>
      <c r="ABH13351" s="4" t="s">
        <v>6</v>
      </c>
      <c r="ABI13351" s="4" t="s">
        <v>8</v>
      </c>
      <c r="ABJ13351" s="4" t="s">
        <v>10</v>
      </c>
      <c r="ABK13351" s="4" t="s">
        <v>10</v>
      </c>
      <c r="ABL13351" s="4" t="s">
        <v>9</v>
      </c>
      <c r="ABM13351" s="4" t="s">
        <v>6</v>
      </c>
      <c r="ABN13351" s="4" t="s">
        <v>8</v>
      </c>
      <c r="ABO13351" s="4" t="s">
        <v>10</v>
      </c>
      <c r="ABP13351" s="4" t="s">
        <v>10</v>
      </c>
      <c r="ABQ13351" s="4" t="s">
        <v>9</v>
      </c>
      <c r="ABR13351" s="4" t="s">
        <v>6</v>
      </c>
      <c r="ABS13351" s="4" t="s">
        <v>8</v>
      </c>
      <c r="ABT13351" s="4" t="s">
        <v>10</v>
      </c>
      <c r="ABU13351" s="4" t="s">
        <v>10</v>
      </c>
      <c r="ABV13351" s="4" t="s">
        <v>9</v>
      </c>
      <c r="ABW13351" s="4" t="s">
        <v>6</v>
      </c>
      <c r="ABX13351" s="4" t="s">
        <v>8</v>
      </c>
      <c r="ABY13351" s="4" t="s">
        <v>10</v>
      </c>
      <c r="ABZ13351" s="4" t="s">
        <v>10</v>
      </c>
      <c r="ACA13351" s="4" t="s">
        <v>9</v>
      </c>
      <c r="ACB13351" s="4" t="s">
        <v>6</v>
      </c>
      <c r="ACC13351" s="4" t="s">
        <v>8</v>
      </c>
      <c r="ACD13351" s="4" t="s">
        <v>10</v>
      </c>
      <c r="ACE13351" s="4" t="s">
        <v>10</v>
      </c>
      <c r="ACF13351" s="4" t="s">
        <v>9</v>
      </c>
      <c r="ACG13351" s="4" t="s">
        <v>6</v>
      </c>
      <c r="ACH13351" s="4" t="s">
        <v>8</v>
      </c>
      <c r="ACI13351" s="4" t="s">
        <v>10</v>
      </c>
      <c r="ACJ13351" s="4" t="s">
        <v>10</v>
      </c>
      <c r="ACK13351" s="4" t="s">
        <v>9</v>
      </c>
      <c r="ACL13351" s="4" t="s">
        <v>6</v>
      </c>
      <c r="ACM13351" s="4" t="s">
        <v>8</v>
      </c>
      <c r="ACN13351" s="4" t="s">
        <v>10</v>
      </c>
      <c r="ACO13351" s="4" t="s">
        <v>10</v>
      </c>
      <c r="ACP13351" s="4" t="s">
        <v>9</v>
      </c>
      <c r="ACQ13351" s="4" t="s">
        <v>6</v>
      </c>
      <c r="ACR13351" s="4" t="s">
        <v>8</v>
      </c>
      <c r="ACS13351" s="4" t="s">
        <v>10</v>
      </c>
      <c r="ACT13351" s="4" t="s">
        <v>10</v>
      </c>
      <c r="ACU13351" s="4" t="s">
        <v>9</v>
      </c>
      <c r="ACV13351" s="4" t="s">
        <v>6</v>
      </c>
      <c r="ACW13351" s="4" t="s">
        <v>8</v>
      </c>
      <c r="ACX13351" s="4" t="s">
        <v>10</v>
      </c>
      <c r="ACY13351" s="4" t="s">
        <v>10</v>
      </c>
      <c r="ACZ13351" s="4" t="s">
        <v>9</v>
      </c>
      <c r="ADA13351" s="4" t="s">
        <v>6</v>
      </c>
      <c r="ADB13351" s="4" t="s">
        <v>8</v>
      </c>
      <c r="ADC13351" s="4" t="s">
        <v>10</v>
      </c>
      <c r="ADD13351" s="4" t="s">
        <v>10</v>
      </c>
      <c r="ADE13351" s="4" t="s">
        <v>9</v>
      </c>
      <c r="ADF13351" s="4" t="s">
        <v>6</v>
      </c>
      <c r="ADG13351" s="4" t="s">
        <v>8</v>
      </c>
      <c r="ADH13351" s="4" t="s">
        <v>10</v>
      </c>
      <c r="ADI13351" s="4" t="s">
        <v>10</v>
      </c>
      <c r="ADJ13351" s="4" t="s">
        <v>9</v>
      </c>
      <c r="ADK13351" s="4" t="s">
        <v>6</v>
      </c>
      <c r="ADL13351" s="4" t="s">
        <v>8</v>
      </c>
      <c r="ADM13351" s="4" t="s">
        <v>10</v>
      </c>
      <c r="ADN13351" s="4" t="s">
        <v>10</v>
      </c>
      <c r="ADO13351" s="4" t="s">
        <v>9</v>
      </c>
      <c r="ADP13351" s="4" t="s">
        <v>6</v>
      </c>
      <c r="ADQ13351" s="4" t="s">
        <v>8</v>
      </c>
      <c r="ADR13351" s="4" t="s">
        <v>10</v>
      </c>
      <c r="ADS13351" s="4" t="s">
        <v>10</v>
      </c>
      <c r="ADT13351" s="4" t="s">
        <v>9</v>
      </c>
      <c r="ADU13351" s="4" t="s">
        <v>6</v>
      </c>
      <c r="ADV13351" s="4" t="s">
        <v>8</v>
      </c>
      <c r="ADW13351" s="4" t="s">
        <v>10</v>
      </c>
      <c r="ADX13351" s="4" t="s">
        <v>10</v>
      </c>
      <c r="ADY13351" s="4" t="s">
        <v>9</v>
      </c>
      <c r="ADZ13351" s="4" t="s">
        <v>6</v>
      </c>
      <c r="AEA13351" s="4" t="s">
        <v>8</v>
      </c>
      <c r="AEB13351" s="4" t="s">
        <v>10</v>
      </c>
      <c r="AEC13351" s="4" t="s">
        <v>10</v>
      </c>
      <c r="AED13351" s="4" t="s">
        <v>9</v>
      </c>
      <c r="AEE13351" s="4" t="s">
        <v>6</v>
      </c>
      <c r="AEF13351" s="4" t="s">
        <v>8</v>
      </c>
      <c r="AEG13351" s="4" t="s">
        <v>10</v>
      </c>
      <c r="AEH13351" s="4" t="s">
        <v>10</v>
      </c>
      <c r="AEI13351" s="4" t="s">
        <v>9</v>
      </c>
      <c r="AEJ13351" s="4" t="s">
        <v>6</v>
      </c>
      <c r="AEK13351" s="4" t="s">
        <v>8</v>
      </c>
      <c r="AEL13351" s="4" t="s">
        <v>10</v>
      </c>
      <c r="AEM13351" s="4" t="s">
        <v>10</v>
      </c>
      <c r="AEN13351" s="4" t="s">
        <v>9</v>
      </c>
      <c r="AEO13351" s="4" t="s">
        <v>6</v>
      </c>
      <c r="AEP13351" s="4" t="s">
        <v>8</v>
      </c>
      <c r="AEQ13351" s="4" t="s">
        <v>10</v>
      </c>
      <c r="AER13351" s="4" t="s">
        <v>10</v>
      </c>
      <c r="AES13351" s="4" t="s">
        <v>9</v>
      </c>
      <c r="AET13351" s="4" t="s">
        <v>6</v>
      </c>
      <c r="AEU13351" s="4" t="s">
        <v>8</v>
      </c>
      <c r="AEV13351" s="4" t="s">
        <v>10</v>
      </c>
      <c r="AEW13351" s="4" t="s">
        <v>10</v>
      </c>
      <c r="AEX13351" s="4" t="s">
        <v>9</v>
      </c>
      <c r="AEY13351" s="4" t="s">
        <v>6</v>
      </c>
      <c r="AEZ13351" s="4" t="s">
        <v>8</v>
      </c>
      <c r="AFA13351" s="4" t="s">
        <v>10</v>
      </c>
      <c r="AFB13351" s="4" t="s">
        <v>10</v>
      </c>
      <c r="AFC13351" s="4" t="s">
        <v>9</v>
      </c>
      <c r="AFD13351" s="4" t="s">
        <v>6</v>
      </c>
      <c r="AFE13351" s="4" t="s">
        <v>8</v>
      </c>
      <c r="AFF13351" s="4" t="s">
        <v>10</v>
      </c>
      <c r="AFG13351" s="4" t="s">
        <v>10</v>
      </c>
      <c r="AFH13351" s="4" t="s">
        <v>9</v>
      </c>
      <c r="AFI13351" s="4" t="s">
        <v>6</v>
      </c>
      <c r="AFJ13351" s="4" t="s">
        <v>8</v>
      </c>
      <c r="AFK13351" s="4" t="s">
        <v>10</v>
      </c>
      <c r="AFL13351" s="4" t="s">
        <v>10</v>
      </c>
      <c r="AFM13351" s="4" t="s">
        <v>9</v>
      </c>
      <c r="AFN13351" s="4" t="s">
        <v>6</v>
      </c>
      <c r="AFO13351" s="4" t="s">
        <v>8</v>
      </c>
      <c r="AFP13351" s="4" t="s">
        <v>10</v>
      </c>
      <c r="AFQ13351" s="4" t="s">
        <v>10</v>
      </c>
      <c r="AFR13351" s="4" t="s">
        <v>9</v>
      </c>
      <c r="AFS13351" s="4" t="s">
        <v>6</v>
      </c>
      <c r="AFT13351" s="4" t="s">
        <v>8</v>
      </c>
      <c r="AFU13351" s="4" t="s">
        <v>10</v>
      </c>
      <c r="AFV13351" s="4" t="s">
        <v>10</v>
      </c>
      <c r="AFW13351" s="4" t="s">
        <v>9</v>
      </c>
      <c r="AFX13351" s="4" t="s">
        <v>6</v>
      </c>
      <c r="AFY13351" s="4" t="s">
        <v>8</v>
      </c>
      <c r="AFZ13351" s="4" t="s">
        <v>10</v>
      </c>
      <c r="AGA13351" s="4" t="s">
        <v>10</v>
      </c>
      <c r="AGB13351" s="4" t="s">
        <v>9</v>
      </c>
      <c r="AGC13351" s="4" t="s">
        <v>6</v>
      </c>
      <c r="AGD13351" s="4" t="s">
        <v>8</v>
      </c>
      <c r="AGE13351" s="4" t="s">
        <v>10</v>
      </c>
      <c r="AGF13351" s="4" t="s">
        <v>10</v>
      </c>
      <c r="AGG13351" s="4" t="s">
        <v>9</v>
      </c>
      <c r="AGH13351" s="4" t="s">
        <v>6</v>
      </c>
      <c r="AGI13351" s="4" t="s">
        <v>8</v>
      </c>
      <c r="AGJ13351" s="4" t="s">
        <v>10</v>
      </c>
      <c r="AGK13351" s="4" t="s">
        <v>10</v>
      </c>
      <c r="AGL13351" s="4" t="s">
        <v>9</v>
      </c>
      <c r="AGM13351" s="4" t="s">
        <v>6</v>
      </c>
      <c r="AGN13351" s="4" t="s">
        <v>8</v>
      </c>
      <c r="AGO13351" s="4" t="s">
        <v>10</v>
      </c>
      <c r="AGP13351" s="4" t="s">
        <v>10</v>
      </c>
      <c r="AGQ13351" s="4" t="s">
        <v>9</v>
      </c>
      <c r="AGR13351" s="4" t="s">
        <v>6</v>
      </c>
      <c r="AGS13351" s="4" t="s">
        <v>8</v>
      </c>
      <c r="AGT13351" s="4" t="s">
        <v>10</v>
      </c>
      <c r="AGU13351" s="4" t="s">
        <v>10</v>
      </c>
      <c r="AGV13351" s="4" t="s">
        <v>9</v>
      </c>
      <c r="AGW13351" s="4" t="s">
        <v>6</v>
      </c>
      <c r="AGX13351" s="4" t="s">
        <v>8</v>
      </c>
      <c r="AGY13351" s="4" t="s">
        <v>10</v>
      </c>
      <c r="AGZ13351" s="4" t="s">
        <v>10</v>
      </c>
      <c r="AHA13351" s="4" t="s">
        <v>9</v>
      </c>
      <c r="AHB13351" s="4" t="s">
        <v>6</v>
      </c>
      <c r="AHC13351" s="4" t="s">
        <v>8</v>
      </c>
      <c r="AHD13351" s="4" t="s">
        <v>10</v>
      </c>
      <c r="AHE13351" s="4" t="s">
        <v>10</v>
      </c>
      <c r="AHF13351" s="4" t="s">
        <v>9</v>
      </c>
      <c r="AHG13351" s="4" t="s">
        <v>6</v>
      </c>
      <c r="AHH13351" s="4" t="s">
        <v>8</v>
      </c>
      <c r="AHI13351" s="4" t="s">
        <v>10</v>
      </c>
      <c r="AHJ13351" s="4" t="s">
        <v>10</v>
      </c>
      <c r="AHK13351" s="4" t="s">
        <v>9</v>
      </c>
      <c r="AHL13351" s="4" t="s">
        <v>6</v>
      </c>
      <c r="AHM13351" s="4" t="s">
        <v>8</v>
      </c>
      <c r="AHN13351" s="4" t="s">
        <v>10</v>
      </c>
      <c r="AHO13351" s="4" t="s">
        <v>10</v>
      </c>
      <c r="AHP13351" s="4" t="s">
        <v>9</v>
      </c>
      <c r="AHQ13351" s="4" t="s">
        <v>6</v>
      </c>
      <c r="AHR13351" s="4" t="s">
        <v>8</v>
      </c>
      <c r="AHS13351" s="4" t="s">
        <v>10</v>
      </c>
      <c r="AHT13351" s="4" t="s">
        <v>10</v>
      </c>
      <c r="AHU13351" s="4" t="s">
        <v>9</v>
      </c>
      <c r="AHV13351" s="4" t="s">
        <v>6</v>
      </c>
      <c r="AHW13351" s="4" t="s">
        <v>8</v>
      </c>
      <c r="AHX13351" s="4" t="s">
        <v>10</v>
      </c>
      <c r="AHY13351" s="4" t="s">
        <v>10</v>
      </c>
      <c r="AHZ13351" s="4" t="s">
        <v>9</v>
      </c>
      <c r="AIA13351" s="4" t="s">
        <v>6</v>
      </c>
      <c r="AIB13351" s="4" t="s">
        <v>8</v>
      </c>
      <c r="AIC13351" s="4" t="s">
        <v>10</v>
      </c>
      <c r="AID13351" s="4" t="s">
        <v>10</v>
      </c>
      <c r="AIE13351" s="4" t="s">
        <v>9</v>
      </c>
      <c r="AIF13351" s="4" t="s">
        <v>6</v>
      </c>
      <c r="AIG13351" s="4" t="s">
        <v>8</v>
      </c>
      <c r="AIH13351" s="4" t="s">
        <v>10</v>
      </c>
      <c r="AII13351" s="4" t="s">
        <v>10</v>
      </c>
      <c r="AIJ13351" s="4" t="s">
        <v>9</v>
      </c>
      <c r="AIK13351" s="4" t="s">
        <v>6</v>
      </c>
      <c r="AIL13351" s="4" t="s">
        <v>8</v>
      </c>
      <c r="AIM13351" s="4" t="s">
        <v>10</v>
      </c>
      <c r="AIN13351" s="4" t="s">
        <v>10</v>
      </c>
      <c r="AIO13351" s="4" t="s">
        <v>9</v>
      </c>
      <c r="AIP13351" s="4" t="s">
        <v>6</v>
      </c>
      <c r="AIQ13351" s="4" t="s">
        <v>8</v>
      </c>
      <c r="AIR13351" s="4" t="s">
        <v>10</v>
      </c>
      <c r="AIS13351" s="4" t="s">
        <v>10</v>
      </c>
      <c r="AIT13351" s="4" t="s">
        <v>9</v>
      </c>
      <c r="AIU13351" s="4" t="s">
        <v>6</v>
      </c>
      <c r="AIV13351" s="4" t="s">
        <v>8</v>
      </c>
      <c r="AIW13351" s="4" t="s">
        <v>10</v>
      </c>
      <c r="AIX13351" s="4" t="s">
        <v>10</v>
      </c>
      <c r="AIY13351" s="4" t="s">
        <v>9</v>
      </c>
      <c r="AIZ13351" s="4" t="s">
        <v>6</v>
      </c>
      <c r="AJA13351" s="4" t="s">
        <v>8</v>
      </c>
      <c r="AJB13351" s="4" t="s">
        <v>10</v>
      </c>
      <c r="AJC13351" s="4" t="s">
        <v>10</v>
      </c>
      <c r="AJD13351" s="4" t="s">
        <v>9</v>
      </c>
      <c r="AJE13351" s="4" t="s">
        <v>6</v>
      </c>
      <c r="AJF13351" s="4" t="s">
        <v>8</v>
      </c>
    </row>
    <row r="13352" spans="1:242">
      <c r="A13352" t="n">
        <v>107424</v>
      </c>
      <c r="B13352" s="102" t="n">
        <v>257</v>
      </c>
      <c r="C13352" s="7" t="n">
        <v>3</v>
      </c>
      <c r="D13352" s="7" t="n">
        <v>65533</v>
      </c>
      <c r="E13352" s="7" t="n">
        <v>0</v>
      </c>
      <c r="F13352" s="7" t="s">
        <v>392</v>
      </c>
      <c r="G13352" s="7" t="n">
        <f t="normal" ca="1">32-LENB(INDIRECT(ADDRESS(13352,6)))</f>
        <v>0</v>
      </c>
      <c r="H13352" s="7" t="n">
        <v>3</v>
      </c>
      <c r="I13352" s="7" t="n">
        <v>65533</v>
      </c>
      <c r="J13352" s="7" t="n">
        <v>0</v>
      </c>
      <c r="K13352" s="7" t="s">
        <v>393</v>
      </c>
      <c r="L13352" s="7" t="n">
        <f t="normal" ca="1">32-LENB(INDIRECT(ADDRESS(13352,11)))</f>
        <v>0</v>
      </c>
      <c r="M13352" s="7" t="n">
        <v>3</v>
      </c>
      <c r="N13352" s="7" t="n">
        <v>65533</v>
      </c>
      <c r="O13352" s="7" t="n">
        <v>0</v>
      </c>
      <c r="P13352" s="7" t="s">
        <v>394</v>
      </c>
      <c r="Q13352" s="7" t="n">
        <f t="normal" ca="1">32-LENB(INDIRECT(ADDRESS(13352,16)))</f>
        <v>0</v>
      </c>
      <c r="R13352" s="7" t="n">
        <v>3</v>
      </c>
      <c r="S13352" s="7" t="n">
        <v>65533</v>
      </c>
      <c r="T13352" s="7" t="n">
        <v>0</v>
      </c>
      <c r="U13352" s="7" t="s">
        <v>395</v>
      </c>
      <c r="V13352" s="7" t="n">
        <f t="normal" ca="1">32-LENB(INDIRECT(ADDRESS(13352,21)))</f>
        <v>0</v>
      </c>
      <c r="W13352" s="7" t="n">
        <v>3</v>
      </c>
      <c r="X13352" s="7" t="n">
        <v>65533</v>
      </c>
      <c r="Y13352" s="7" t="n">
        <v>0</v>
      </c>
      <c r="Z13352" s="7" t="s">
        <v>396</v>
      </c>
      <c r="AA13352" s="7" t="n">
        <f t="normal" ca="1">32-LENB(INDIRECT(ADDRESS(13352,26)))</f>
        <v>0</v>
      </c>
      <c r="AB13352" s="7" t="n">
        <v>3</v>
      </c>
      <c r="AC13352" s="7" t="n">
        <v>65533</v>
      </c>
      <c r="AD13352" s="7" t="n">
        <v>0</v>
      </c>
      <c r="AE13352" s="7" t="s">
        <v>397</v>
      </c>
      <c r="AF13352" s="7" t="n">
        <f t="normal" ca="1">32-LENB(INDIRECT(ADDRESS(13352,31)))</f>
        <v>0</v>
      </c>
      <c r="AG13352" s="7" t="n">
        <v>3</v>
      </c>
      <c r="AH13352" s="7" t="n">
        <v>65533</v>
      </c>
      <c r="AI13352" s="7" t="n">
        <v>0</v>
      </c>
      <c r="AJ13352" s="7" t="s">
        <v>398</v>
      </c>
      <c r="AK13352" s="7" t="n">
        <f t="normal" ca="1">32-LENB(INDIRECT(ADDRESS(13352,36)))</f>
        <v>0</v>
      </c>
      <c r="AL13352" s="7" t="n">
        <v>3</v>
      </c>
      <c r="AM13352" s="7" t="n">
        <v>65533</v>
      </c>
      <c r="AN13352" s="7" t="n">
        <v>0</v>
      </c>
      <c r="AO13352" s="7" t="s">
        <v>399</v>
      </c>
      <c r="AP13352" s="7" t="n">
        <f t="normal" ca="1">32-LENB(INDIRECT(ADDRESS(13352,41)))</f>
        <v>0</v>
      </c>
      <c r="AQ13352" s="7" t="n">
        <v>3</v>
      </c>
      <c r="AR13352" s="7" t="n">
        <v>65533</v>
      </c>
      <c r="AS13352" s="7" t="n">
        <v>0</v>
      </c>
      <c r="AT13352" s="7" t="s">
        <v>400</v>
      </c>
      <c r="AU13352" s="7" t="n">
        <f t="normal" ca="1">32-LENB(INDIRECT(ADDRESS(13352,46)))</f>
        <v>0</v>
      </c>
      <c r="AV13352" s="7" t="n">
        <v>3</v>
      </c>
      <c r="AW13352" s="7" t="n">
        <v>65533</v>
      </c>
      <c r="AX13352" s="7" t="n">
        <v>0</v>
      </c>
      <c r="AY13352" s="7" t="s">
        <v>401</v>
      </c>
      <c r="AZ13352" s="7" t="n">
        <f t="normal" ca="1">32-LENB(INDIRECT(ADDRESS(13352,51)))</f>
        <v>0</v>
      </c>
      <c r="BA13352" s="7" t="n">
        <v>3</v>
      </c>
      <c r="BB13352" s="7" t="n">
        <v>65533</v>
      </c>
      <c r="BC13352" s="7" t="n">
        <v>0</v>
      </c>
      <c r="BD13352" s="7" t="s">
        <v>402</v>
      </c>
      <c r="BE13352" s="7" t="n">
        <f t="normal" ca="1">32-LENB(INDIRECT(ADDRESS(13352,56)))</f>
        <v>0</v>
      </c>
      <c r="BF13352" s="7" t="n">
        <v>3</v>
      </c>
      <c r="BG13352" s="7" t="n">
        <v>65533</v>
      </c>
      <c r="BH13352" s="7" t="n">
        <v>0</v>
      </c>
      <c r="BI13352" s="7" t="s">
        <v>403</v>
      </c>
      <c r="BJ13352" s="7" t="n">
        <f t="normal" ca="1">32-LENB(INDIRECT(ADDRESS(13352,61)))</f>
        <v>0</v>
      </c>
      <c r="BK13352" s="7" t="n">
        <v>3</v>
      </c>
      <c r="BL13352" s="7" t="n">
        <v>65533</v>
      </c>
      <c r="BM13352" s="7" t="n">
        <v>0</v>
      </c>
      <c r="BN13352" s="7" t="s">
        <v>404</v>
      </c>
      <c r="BO13352" s="7" t="n">
        <f t="normal" ca="1">32-LENB(INDIRECT(ADDRESS(13352,66)))</f>
        <v>0</v>
      </c>
      <c r="BP13352" s="7" t="n">
        <v>9</v>
      </c>
      <c r="BQ13352" s="7" t="n">
        <v>1571</v>
      </c>
      <c r="BR13352" s="7" t="n">
        <v>0</v>
      </c>
      <c r="BS13352" s="7" t="s">
        <v>434</v>
      </c>
      <c r="BT13352" s="7" t="n">
        <f t="normal" ca="1">32-LENB(INDIRECT(ADDRESS(13352,71)))</f>
        <v>0</v>
      </c>
      <c r="BU13352" s="7" t="n">
        <v>9</v>
      </c>
      <c r="BV13352" s="7" t="n">
        <v>7033</v>
      </c>
      <c r="BW13352" s="7" t="n">
        <v>0</v>
      </c>
      <c r="BX13352" s="7" t="s">
        <v>462</v>
      </c>
      <c r="BY13352" s="7" t="n">
        <f t="normal" ca="1">32-LENB(INDIRECT(ADDRESS(13352,76)))</f>
        <v>0</v>
      </c>
      <c r="BZ13352" s="7" t="n">
        <v>7</v>
      </c>
      <c r="CA13352" s="7" t="n">
        <v>65533</v>
      </c>
      <c r="CB13352" s="7" t="n">
        <v>31320</v>
      </c>
      <c r="CC13352" s="7" t="s">
        <v>12</v>
      </c>
      <c r="CD13352" s="7" t="n">
        <f t="normal" ca="1">32-LENB(INDIRECT(ADDRESS(13352,81)))</f>
        <v>0</v>
      </c>
      <c r="CE13352" s="7" t="n">
        <v>7</v>
      </c>
      <c r="CF13352" s="7" t="n">
        <v>65533</v>
      </c>
      <c r="CG13352" s="7" t="n">
        <v>3367</v>
      </c>
      <c r="CH13352" s="7" t="s">
        <v>12</v>
      </c>
      <c r="CI13352" s="7" t="n">
        <f t="normal" ca="1">32-LENB(INDIRECT(ADDRESS(13352,86)))</f>
        <v>0</v>
      </c>
      <c r="CJ13352" s="7" t="n">
        <v>7</v>
      </c>
      <c r="CK13352" s="7" t="n">
        <v>65533</v>
      </c>
      <c r="CL13352" s="7" t="n">
        <v>8378</v>
      </c>
      <c r="CM13352" s="7" t="s">
        <v>12</v>
      </c>
      <c r="CN13352" s="7" t="n">
        <f t="normal" ca="1">32-LENB(INDIRECT(ADDRESS(13352,91)))</f>
        <v>0</v>
      </c>
      <c r="CO13352" s="7" t="n">
        <v>7</v>
      </c>
      <c r="CP13352" s="7" t="n">
        <v>65533</v>
      </c>
      <c r="CQ13352" s="7" t="n">
        <v>52705</v>
      </c>
      <c r="CR13352" s="7" t="s">
        <v>12</v>
      </c>
      <c r="CS13352" s="7" t="n">
        <f t="normal" ca="1">32-LENB(INDIRECT(ADDRESS(13352,96)))</f>
        <v>0</v>
      </c>
      <c r="CT13352" s="7" t="n">
        <v>7</v>
      </c>
      <c r="CU13352" s="7" t="n">
        <v>65533</v>
      </c>
      <c r="CV13352" s="7" t="n">
        <v>52706</v>
      </c>
      <c r="CW13352" s="7" t="s">
        <v>12</v>
      </c>
      <c r="CX13352" s="7" t="n">
        <f t="normal" ca="1">32-LENB(INDIRECT(ADDRESS(13352,101)))</f>
        <v>0</v>
      </c>
      <c r="CY13352" s="7" t="n">
        <v>7</v>
      </c>
      <c r="CZ13352" s="7" t="n">
        <v>65533</v>
      </c>
      <c r="DA13352" s="7" t="n">
        <v>14386</v>
      </c>
      <c r="DB13352" s="7" t="s">
        <v>12</v>
      </c>
      <c r="DC13352" s="7" t="n">
        <f t="normal" ca="1">32-LENB(INDIRECT(ADDRESS(13352,106)))</f>
        <v>0</v>
      </c>
      <c r="DD13352" s="7" t="n">
        <v>7</v>
      </c>
      <c r="DE13352" s="7" t="n">
        <v>65533</v>
      </c>
      <c r="DF13352" s="7" t="n">
        <v>15352</v>
      </c>
      <c r="DG13352" s="7" t="s">
        <v>12</v>
      </c>
      <c r="DH13352" s="7" t="n">
        <f t="normal" ca="1">32-LENB(INDIRECT(ADDRESS(13352,111)))</f>
        <v>0</v>
      </c>
      <c r="DI13352" s="7" t="n">
        <v>7</v>
      </c>
      <c r="DJ13352" s="7" t="n">
        <v>65533</v>
      </c>
      <c r="DK13352" s="7" t="n">
        <v>13338</v>
      </c>
      <c r="DL13352" s="7" t="s">
        <v>12</v>
      </c>
      <c r="DM13352" s="7" t="n">
        <f t="normal" ca="1">32-LENB(INDIRECT(ADDRESS(13352,116)))</f>
        <v>0</v>
      </c>
      <c r="DN13352" s="7" t="n">
        <v>7</v>
      </c>
      <c r="DO13352" s="7" t="n">
        <v>65533</v>
      </c>
      <c r="DP13352" s="7" t="n">
        <v>2351</v>
      </c>
      <c r="DQ13352" s="7" t="s">
        <v>12</v>
      </c>
      <c r="DR13352" s="7" t="n">
        <f t="normal" ca="1">32-LENB(INDIRECT(ADDRESS(13352,121)))</f>
        <v>0</v>
      </c>
      <c r="DS13352" s="7" t="n">
        <v>7</v>
      </c>
      <c r="DT13352" s="7" t="n">
        <v>65533</v>
      </c>
      <c r="DU13352" s="7" t="n">
        <v>39334</v>
      </c>
      <c r="DV13352" s="7" t="s">
        <v>12</v>
      </c>
      <c r="DW13352" s="7" t="n">
        <f t="normal" ca="1">32-LENB(INDIRECT(ADDRESS(13352,126)))</f>
        <v>0</v>
      </c>
      <c r="DX13352" s="7" t="n">
        <v>7</v>
      </c>
      <c r="DY13352" s="7" t="n">
        <v>65533</v>
      </c>
      <c r="DZ13352" s="7" t="n">
        <v>39335</v>
      </c>
      <c r="EA13352" s="7" t="s">
        <v>12</v>
      </c>
      <c r="EB13352" s="7" t="n">
        <f t="normal" ca="1">32-LENB(INDIRECT(ADDRESS(13352,131)))</f>
        <v>0</v>
      </c>
      <c r="EC13352" s="7" t="n">
        <v>7</v>
      </c>
      <c r="ED13352" s="7" t="n">
        <v>65533</v>
      </c>
      <c r="EE13352" s="7" t="n">
        <v>31321</v>
      </c>
      <c r="EF13352" s="7" t="s">
        <v>12</v>
      </c>
      <c r="EG13352" s="7" t="n">
        <f t="normal" ca="1">32-LENB(INDIRECT(ADDRESS(13352,136)))</f>
        <v>0</v>
      </c>
      <c r="EH13352" s="7" t="n">
        <v>7</v>
      </c>
      <c r="EI13352" s="7" t="n">
        <v>65533</v>
      </c>
      <c r="EJ13352" s="7" t="n">
        <v>31322</v>
      </c>
      <c r="EK13352" s="7" t="s">
        <v>12</v>
      </c>
      <c r="EL13352" s="7" t="n">
        <f t="normal" ca="1">32-LENB(INDIRECT(ADDRESS(13352,141)))</f>
        <v>0</v>
      </c>
      <c r="EM13352" s="7" t="n">
        <v>7</v>
      </c>
      <c r="EN13352" s="7" t="n">
        <v>65533</v>
      </c>
      <c r="EO13352" s="7" t="n">
        <v>39336</v>
      </c>
      <c r="EP13352" s="7" t="s">
        <v>12</v>
      </c>
      <c r="EQ13352" s="7" t="n">
        <f t="normal" ca="1">32-LENB(INDIRECT(ADDRESS(13352,146)))</f>
        <v>0</v>
      </c>
      <c r="ER13352" s="7" t="n">
        <v>7</v>
      </c>
      <c r="ES13352" s="7" t="n">
        <v>65533</v>
      </c>
      <c r="ET13352" s="7" t="n">
        <v>39337</v>
      </c>
      <c r="EU13352" s="7" t="s">
        <v>12</v>
      </c>
      <c r="EV13352" s="7" t="n">
        <f t="normal" ca="1">32-LENB(INDIRECT(ADDRESS(13352,151)))</f>
        <v>0</v>
      </c>
      <c r="EW13352" s="7" t="n">
        <v>7</v>
      </c>
      <c r="EX13352" s="7" t="n">
        <v>65533</v>
      </c>
      <c r="EY13352" s="7" t="n">
        <v>2352</v>
      </c>
      <c r="EZ13352" s="7" t="s">
        <v>12</v>
      </c>
      <c r="FA13352" s="7" t="n">
        <f t="normal" ca="1">32-LENB(INDIRECT(ADDRESS(13352,156)))</f>
        <v>0</v>
      </c>
      <c r="FB13352" s="7" t="n">
        <v>7</v>
      </c>
      <c r="FC13352" s="7" t="n">
        <v>65533</v>
      </c>
      <c r="FD13352" s="7" t="n">
        <v>39338</v>
      </c>
      <c r="FE13352" s="7" t="s">
        <v>12</v>
      </c>
      <c r="FF13352" s="7" t="n">
        <f t="normal" ca="1">32-LENB(INDIRECT(ADDRESS(13352,161)))</f>
        <v>0</v>
      </c>
      <c r="FG13352" s="7" t="n">
        <v>7</v>
      </c>
      <c r="FH13352" s="7" t="n">
        <v>65533</v>
      </c>
      <c r="FI13352" s="7" t="n">
        <v>39339</v>
      </c>
      <c r="FJ13352" s="7" t="s">
        <v>12</v>
      </c>
      <c r="FK13352" s="7" t="n">
        <f t="normal" ca="1">32-LENB(INDIRECT(ADDRESS(13352,166)))</f>
        <v>0</v>
      </c>
      <c r="FL13352" s="7" t="n">
        <v>7</v>
      </c>
      <c r="FM13352" s="7" t="n">
        <v>65533</v>
      </c>
      <c r="FN13352" s="7" t="n">
        <v>31323</v>
      </c>
      <c r="FO13352" s="7" t="s">
        <v>12</v>
      </c>
      <c r="FP13352" s="7" t="n">
        <f t="normal" ca="1">32-LENB(INDIRECT(ADDRESS(13352,171)))</f>
        <v>0</v>
      </c>
      <c r="FQ13352" s="7" t="n">
        <v>7</v>
      </c>
      <c r="FR13352" s="7" t="n">
        <v>65533</v>
      </c>
      <c r="FS13352" s="7" t="n">
        <v>31324</v>
      </c>
      <c r="FT13352" s="7" t="s">
        <v>12</v>
      </c>
      <c r="FU13352" s="7" t="n">
        <f t="normal" ca="1">32-LENB(INDIRECT(ADDRESS(13352,176)))</f>
        <v>0</v>
      </c>
      <c r="FV13352" s="7" t="n">
        <v>7</v>
      </c>
      <c r="FW13352" s="7" t="n">
        <v>65533</v>
      </c>
      <c r="FX13352" s="7" t="n">
        <v>31325</v>
      </c>
      <c r="FY13352" s="7" t="s">
        <v>12</v>
      </c>
      <c r="FZ13352" s="7" t="n">
        <f t="normal" ca="1">32-LENB(INDIRECT(ADDRESS(13352,181)))</f>
        <v>0</v>
      </c>
      <c r="GA13352" s="7" t="n">
        <v>7</v>
      </c>
      <c r="GB13352" s="7" t="n">
        <v>65533</v>
      </c>
      <c r="GC13352" s="7" t="n">
        <v>52707</v>
      </c>
      <c r="GD13352" s="7" t="s">
        <v>12</v>
      </c>
      <c r="GE13352" s="7" t="n">
        <f t="normal" ca="1">32-LENB(INDIRECT(ADDRESS(13352,186)))</f>
        <v>0</v>
      </c>
      <c r="GF13352" s="7" t="n">
        <v>7</v>
      </c>
      <c r="GG13352" s="7" t="n">
        <v>65533</v>
      </c>
      <c r="GH13352" s="7" t="n">
        <v>31326</v>
      </c>
      <c r="GI13352" s="7" t="s">
        <v>12</v>
      </c>
      <c r="GJ13352" s="7" t="n">
        <f t="normal" ca="1">32-LENB(INDIRECT(ADDRESS(13352,191)))</f>
        <v>0</v>
      </c>
      <c r="GK13352" s="7" t="n">
        <v>7</v>
      </c>
      <c r="GL13352" s="7" t="n">
        <v>65533</v>
      </c>
      <c r="GM13352" s="7" t="n">
        <v>31327</v>
      </c>
      <c r="GN13352" s="7" t="s">
        <v>12</v>
      </c>
      <c r="GO13352" s="7" t="n">
        <f t="normal" ca="1">32-LENB(INDIRECT(ADDRESS(13352,196)))</f>
        <v>0</v>
      </c>
      <c r="GP13352" s="7" t="n">
        <v>7</v>
      </c>
      <c r="GQ13352" s="7" t="n">
        <v>65533</v>
      </c>
      <c r="GR13352" s="7" t="n">
        <v>3368</v>
      </c>
      <c r="GS13352" s="7" t="s">
        <v>12</v>
      </c>
      <c r="GT13352" s="7" t="n">
        <f t="normal" ca="1">32-LENB(INDIRECT(ADDRESS(13352,201)))</f>
        <v>0</v>
      </c>
      <c r="GU13352" s="7" t="n">
        <v>7</v>
      </c>
      <c r="GV13352" s="7" t="n">
        <v>65533</v>
      </c>
      <c r="GW13352" s="7" t="n">
        <v>18459</v>
      </c>
      <c r="GX13352" s="7" t="s">
        <v>12</v>
      </c>
      <c r="GY13352" s="7" t="n">
        <f t="normal" ca="1">32-LENB(INDIRECT(ADDRESS(13352,206)))</f>
        <v>0</v>
      </c>
      <c r="GZ13352" s="7" t="n">
        <v>7</v>
      </c>
      <c r="HA13352" s="7" t="n">
        <v>65533</v>
      </c>
      <c r="HB13352" s="7" t="n">
        <v>31328</v>
      </c>
      <c r="HC13352" s="7" t="s">
        <v>12</v>
      </c>
      <c r="HD13352" s="7" t="n">
        <f t="normal" ca="1">32-LENB(INDIRECT(ADDRESS(13352,211)))</f>
        <v>0</v>
      </c>
      <c r="HE13352" s="7" t="n">
        <v>7</v>
      </c>
      <c r="HF13352" s="7" t="n">
        <v>65533</v>
      </c>
      <c r="HG13352" s="7" t="n">
        <v>31329</v>
      </c>
      <c r="HH13352" s="7" t="s">
        <v>12</v>
      </c>
      <c r="HI13352" s="7" t="n">
        <f t="normal" ca="1">32-LENB(INDIRECT(ADDRESS(13352,216)))</f>
        <v>0</v>
      </c>
      <c r="HJ13352" s="7" t="n">
        <v>7</v>
      </c>
      <c r="HK13352" s="7" t="n">
        <v>65533</v>
      </c>
      <c r="HL13352" s="7" t="n">
        <v>39340</v>
      </c>
      <c r="HM13352" s="7" t="s">
        <v>12</v>
      </c>
      <c r="HN13352" s="7" t="n">
        <f t="normal" ca="1">32-LENB(INDIRECT(ADDRESS(13352,221)))</f>
        <v>0</v>
      </c>
      <c r="HO13352" s="7" t="n">
        <v>7</v>
      </c>
      <c r="HP13352" s="7" t="n">
        <v>65533</v>
      </c>
      <c r="HQ13352" s="7" t="n">
        <v>39341</v>
      </c>
      <c r="HR13352" s="7" t="s">
        <v>12</v>
      </c>
      <c r="HS13352" s="7" t="n">
        <f t="normal" ca="1">32-LENB(INDIRECT(ADDRESS(13352,226)))</f>
        <v>0</v>
      </c>
      <c r="HT13352" s="7" t="n">
        <v>7</v>
      </c>
      <c r="HU13352" s="7" t="n">
        <v>65533</v>
      </c>
      <c r="HV13352" s="7" t="n">
        <v>31330</v>
      </c>
      <c r="HW13352" s="7" t="s">
        <v>12</v>
      </c>
      <c r="HX13352" s="7" t="n">
        <f t="normal" ca="1">32-LENB(INDIRECT(ADDRESS(13352,231)))</f>
        <v>0</v>
      </c>
      <c r="HY13352" s="7" t="n">
        <v>7</v>
      </c>
      <c r="HZ13352" s="7" t="n">
        <v>65533</v>
      </c>
      <c r="IA13352" s="7" t="n">
        <v>31331</v>
      </c>
      <c r="IB13352" s="7" t="s">
        <v>12</v>
      </c>
      <c r="IC13352" s="7" t="n">
        <f t="normal" ca="1">32-LENB(INDIRECT(ADDRESS(13352,236)))</f>
        <v>0</v>
      </c>
      <c r="ID13352" s="7" t="n">
        <v>7</v>
      </c>
      <c r="IE13352" s="7" t="n">
        <v>65533</v>
      </c>
      <c r="IF13352" s="7" t="n">
        <v>10300</v>
      </c>
      <c r="IG13352" s="7" t="s">
        <v>12</v>
      </c>
      <c r="IH13352" s="7" t="n">
        <f t="normal" ca="1">32-LENB(INDIRECT(ADDRESS(13352,241)))</f>
        <v>0</v>
      </c>
      <c r="II13352" s="7" t="n">
        <v>7</v>
      </c>
      <c r="IJ13352" s="7" t="n">
        <v>65533</v>
      </c>
      <c r="IK13352" s="7" t="n">
        <v>31332</v>
      </c>
      <c r="IL13352" s="7" t="s">
        <v>12</v>
      </c>
      <c r="IM13352" s="7" t="n">
        <f t="normal" ca="1">32-LENB(INDIRECT(ADDRESS(13352,246)))</f>
        <v>0</v>
      </c>
      <c r="IN13352" s="7" t="n">
        <v>7</v>
      </c>
      <c r="IO13352" s="7" t="n">
        <v>65533</v>
      </c>
      <c r="IP13352" s="7" t="n">
        <v>52708</v>
      </c>
      <c r="IQ13352" s="7" t="s">
        <v>12</v>
      </c>
      <c r="IR13352" s="7" t="n">
        <f t="normal" ca="1">32-LENB(INDIRECT(ADDRESS(13352,251)))</f>
        <v>0</v>
      </c>
      <c r="IS13352" s="7" t="n">
        <v>7</v>
      </c>
      <c r="IT13352" s="7" t="n">
        <v>65533</v>
      </c>
      <c r="IU13352" s="7" t="n">
        <v>8379</v>
      </c>
      <c r="IV13352" s="7" t="s">
        <v>12</v>
      </c>
      <c r="IW13352" s="7" t="n">
        <f t="normal" ca="1">32-LENB(INDIRECT(ADDRESS(13352,256)))</f>
        <v>0</v>
      </c>
      <c r="IX13352" s="7" t="n">
        <v>4</v>
      </c>
      <c r="IY13352" s="7" t="n">
        <v>65533</v>
      </c>
      <c r="IZ13352" s="7" t="n">
        <v>4170</v>
      </c>
      <c r="JA13352" s="7" t="s">
        <v>12</v>
      </c>
      <c r="JB13352" s="7" t="n">
        <f t="normal" ca="1">32-LENB(INDIRECT(ADDRESS(13352,261)))</f>
        <v>0</v>
      </c>
      <c r="JC13352" s="7" t="n">
        <v>4</v>
      </c>
      <c r="JD13352" s="7" t="n">
        <v>65533</v>
      </c>
      <c r="JE13352" s="7" t="n">
        <v>4023</v>
      </c>
      <c r="JF13352" s="7" t="s">
        <v>12</v>
      </c>
      <c r="JG13352" s="7" t="n">
        <f t="normal" ca="1">32-LENB(INDIRECT(ADDRESS(13352,266)))</f>
        <v>0</v>
      </c>
      <c r="JH13352" s="7" t="n">
        <v>4</v>
      </c>
      <c r="JI13352" s="7" t="n">
        <v>65533</v>
      </c>
      <c r="JJ13352" s="7" t="n">
        <v>4014</v>
      </c>
      <c r="JK13352" s="7" t="s">
        <v>12</v>
      </c>
      <c r="JL13352" s="7" t="n">
        <f t="normal" ca="1">32-LENB(INDIRECT(ADDRESS(13352,271)))</f>
        <v>0</v>
      </c>
      <c r="JM13352" s="7" t="n">
        <v>4</v>
      </c>
      <c r="JN13352" s="7" t="n">
        <v>65533</v>
      </c>
      <c r="JO13352" s="7" t="n">
        <v>4170</v>
      </c>
      <c r="JP13352" s="7" t="s">
        <v>12</v>
      </c>
      <c r="JQ13352" s="7" t="n">
        <f t="normal" ca="1">32-LENB(INDIRECT(ADDRESS(13352,276)))</f>
        <v>0</v>
      </c>
      <c r="JR13352" s="7" t="n">
        <v>4</v>
      </c>
      <c r="JS13352" s="7" t="n">
        <v>65533</v>
      </c>
      <c r="JT13352" s="7" t="n">
        <v>4170</v>
      </c>
      <c r="JU13352" s="7" t="s">
        <v>12</v>
      </c>
      <c r="JV13352" s="7" t="n">
        <f t="normal" ca="1">32-LENB(INDIRECT(ADDRESS(13352,281)))</f>
        <v>0</v>
      </c>
      <c r="JW13352" s="7" t="n">
        <v>4</v>
      </c>
      <c r="JX13352" s="7" t="n">
        <v>65533</v>
      </c>
      <c r="JY13352" s="7" t="n">
        <v>4170</v>
      </c>
      <c r="JZ13352" s="7" t="s">
        <v>12</v>
      </c>
      <c r="KA13352" s="7" t="n">
        <f t="normal" ca="1">32-LENB(INDIRECT(ADDRESS(13352,286)))</f>
        <v>0</v>
      </c>
      <c r="KB13352" s="7" t="n">
        <v>4</v>
      </c>
      <c r="KC13352" s="7" t="n">
        <v>65533</v>
      </c>
      <c r="KD13352" s="7" t="n">
        <v>4170</v>
      </c>
      <c r="KE13352" s="7" t="s">
        <v>12</v>
      </c>
      <c r="KF13352" s="7" t="n">
        <f t="normal" ca="1">32-LENB(INDIRECT(ADDRESS(13352,291)))</f>
        <v>0</v>
      </c>
      <c r="KG13352" s="7" t="n">
        <v>7</v>
      </c>
      <c r="KH13352" s="7" t="n">
        <v>65533</v>
      </c>
      <c r="KI13352" s="7" t="n">
        <v>31333</v>
      </c>
      <c r="KJ13352" s="7" t="s">
        <v>12</v>
      </c>
      <c r="KK13352" s="7" t="n">
        <f t="normal" ca="1">32-LENB(INDIRECT(ADDRESS(13352,296)))</f>
        <v>0</v>
      </c>
      <c r="KL13352" s="7" t="n">
        <v>7</v>
      </c>
      <c r="KM13352" s="7" t="n">
        <v>65533</v>
      </c>
      <c r="KN13352" s="7" t="n">
        <v>39342</v>
      </c>
      <c r="KO13352" s="7" t="s">
        <v>12</v>
      </c>
      <c r="KP13352" s="7" t="n">
        <f t="normal" ca="1">32-LENB(INDIRECT(ADDRESS(13352,301)))</f>
        <v>0</v>
      </c>
      <c r="KQ13352" s="7" t="n">
        <v>4</v>
      </c>
      <c r="KR13352" s="7" t="n">
        <v>65533</v>
      </c>
      <c r="KS13352" s="7" t="n">
        <v>4172</v>
      </c>
      <c r="KT13352" s="7" t="s">
        <v>12</v>
      </c>
      <c r="KU13352" s="7" t="n">
        <f t="normal" ca="1">32-LENB(INDIRECT(ADDRESS(13352,306)))</f>
        <v>0</v>
      </c>
      <c r="KV13352" s="7" t="n">
        <v>4</v>
      </c>
      <c r="KW13352" s="7" t="n">
        <v>65533</v>
      </c>
      <c r="KX13352" s="7" t="n">
        <v>4336</v>
      </c>
      <c r="KY13352" s="7" t="s">
        <v>12</v>
      </c>
      <c r="KZ13352" s="7" t="n">
        <f t="normal" ca="1">32-LENB(INDIRECT(ADDRESS(13352,311)))</f>
        <v>0</v>
      </c>
      <c r="LA13352" s="7" t="n">
        <v>7</v>
      </c>
      <c r="LB13352" s="7" t="n">
        <v>65533</v>
      </c>
      <c r="LC13352" s="7" t="n">
        <v>10301</v>
      </c>
      <c r="LD13352" s="7" t="s">
        <v>12</v>
      </c>
      <c r="LE13352" s="7" t="n">
        <f t="normal" ca="1">32-LENB(INDIRECT(ADDRESS(13352,316)))</f>
        <v>0</v>
      </c>
      <c r="LF13352" s="7" t="n">
        <v>4</v>
      </c>
      <c r="LG13352" s="7" t="n">
        <v>65533</v>
      </c>
      <c r="LH13352" s="7" t="n">
        <v>4168</v>
      </c>
      <c r="LI13352" s="7" t="s">
        <v>12</v>
      </c>
      <c r="LJ13352" s="7" t="n">
        <f t="normal" ca="1">32-LENB(INDIRECT(ADDRESS(13352,321)))</f>
        <v>0</v>
      </c>
      <c r="LK13352" s="7" t="n">
        <v>4</v>
      </c>
      <c r="LL13352" s="7" t="n">
        <v>65533</v>
      </c>
      <c r="LM13352" s="7" t="n">
        <v>4226</v>
      </c>
      <c r="LN13352" s="7" t="s">
        <v>12</v>
      </c>
      <c r="LO13352" s="7" t="n">
        <f t="normal" ca="1">32-LENB(INDIRECT(ADDRESS(13352,326)))</f>
        <v>0</v>
      </c>
      <c r="LP13352" s="7" t="n">
        <v>4</v>
      </c>
      <c r="LQ13352" s="7" t="n">
        <v>65533</v>
      </c>
      <c r="LR13352" s="7" t="n">
        <v>4023</v>
      </c>
      <c r="LS13352" s="7" t="s">
        <v>12</v>
      </c>
      <c r="LT13352" s="7" t="n">
        <f t="normal" ca="1">32-LENB(INDIRECT(ADDRESS(13352,331)))</f>
        <v>0</v>
      </c>
      <c r="LU13352" s="7" t="n">
        <v>4</v>
      </c>
      <c r="LV13352" s="7" t="n">
        <v>65533</v>
      </c>
      <c r="LW13352" s="7" t="n">
        <v>4255</v>
      </c>
      <c r="LX13352" s="7" t="s">
        <v>12</v>
      </c>
      <c r="LY13352" s="7" t="n">
        <f t="normal" ca="1">32-LENB(INDIRECT(ADDRESS(13352,336)))</f>
        <v>0</v>
      </c>
      <c r="LZ13352" s="7" t="n">
        <v>4</v>
      </c>
      <c r="MA13352" s="7" t="n">
        <v>65533</v>
      </c>
      <c r="MB13352" s="7" t="n">
        <v>4167</v>
      </c>
      <c r="MC13352" s="7" t="s">
        <v>12</v>
      </c>
      <c r="MD13352" s="7" t="n">
        <f t="normal" ca="1">32-LENB(INDIRECT(ADDRESS(13352,341)))</f>
        <v>0</v>
      </c>
      <c r="ME13352" s="7" t="n">
        <v>4</v>
      </c>
      <c r="MF13352" s="7" t="n">
        <v>65533</v>
      </c>
      <c r="MG13352" s="7" t="n">
        <v>4167</v>
      </c>
      <c r="MH13352" s="7" t="s">
        <v>12</v>
      </c>
      <c r="MI13352" s="7" t="n">
        <f t="normal" ca="1">32-LENB(INDIRECT(ADDRESS(13352,346)))</f>
        <v>0</v>
      </c>
      <c r="MJ13352" s="7" t="n">
        <v>4</v>
      </c>
      <c r="MK13352" s="7" t="n">
        <v>65533</v>
      </c>
      <c r="ML13352" s="7" t="n">
        <v>4150</v>
      </c>
      <c r="MM13352" s="7" t="s">
        <v>12</v>
      </c>
      <c r="MN13352" s="7" t="n">
        <f t="normal" ca="1">32-LENB(INDIRECT(ADDRESS(13352,351)))</f>
        <v>0</v>
      </c>
      <c r="MO13352" s="7" t="n">
        <v>4</v>
      </c>
      <c r="MP13352" s="7" t="n">
        <v>65533</v>
      </c>
      <c r="MQ13352" s="7" t="n">
        <v>4167</v>
      </c>
      <c r="MR13352" s="7" t="s">
        <v>12</v>
      </c>
      <c r="MS13352" s="7" t="n">
        <f t="normal" ca="1">32-LENB(INDIRECT(ADDRESS(13352,356)))</f>
        <v>0</v>
      </c>
      <c r="MT13352" s="7" t="n">
        <v>4</v>
      </c>
      <c r="MU13352" s="7" t="n">
        <v>65533</v>
      </c>
      <c r="MV13352" s="7" t="n">
        <v>4014</v>
      </c>
      <c r="MW13352" s="7" t="s">
        <v>12</v>
      </c>
      <c r="MX13352" s="7" t="n">
        <f t="normal" ca="1">32-LENB(INDIRECT(ADDRESS(13352,361)))</f>
        <v>0</v>
      </c>
      <c r="MY13352" s="7" t="n">
        <v>4</v>
      </c>
      <c r="MZ13352" s="7" t="n">
        <v>65533</v>
      </c>
      <c r="NA13352" s="7" t="n">
        <v>4185</v>
      </c>
      <c r="NB13352" s="7" t="s">
        <v>12</v>
      </c>
      <c r="NC13352" s="7" t="n">
        <f t="normal" ca="1">32-LENB(INDIRECT(ADDRESS(13352,366)))</f>
        <v>0</v>
      </c>
      <c r="ND13352" s="7" t="n">
        <v>4</v>
      </c>
      <c r="NE13352" s="7" t="n">
        <v>65533</v>
      </c>
      <c r="NF13352" s="7" t="n">
        <v>4178</v>
      </c>
      <c r="NG13352" s="7" t="s">
        <v>12</v>
      </c>
      <c r="NH13352" s="7" t="n">
        <f t="normal" ca="1">32-LENB(INDIRECT(ADDRESS(13352,371)))</f>
        <v>0</v>
      </c>
      <c r="NI13352" s="7" t="n">
        <v>7</v>
      </c>
      <c r="NJ13352" s="7" t="n">
        <v>65533</v>
      </c>
      <c r="NK13352" s="7" t="n">
        <v>39343</v>
      </c>
      <c r="NL13352" s="7" t="s">
        <v>12</v>
      </c>
      <c r="NM13352" s="7" t="n">
        <f t="normal" ca="1">32-LENB(INDIRECT(ADDRESS(13352,376)))</f>
        <v>0</v>
      </c>
      <c r="NN13352" s="7" t="n">
        <v>7</v>
      </c>
      <c r="NO13352" s="7" t="n">
        <v>65533</v>
      </c>
      <c r="NP13352" s="7" t="n">
        <v>31334</v>
      </c>
      <c r="NQ13352" s="7" t="s">
        <v>12</v>
      </c>
      <c r="NR13352" s="7" t="n">
        <f t="normal" ca="1">32-LENB(INDIRECT(ADDRESS(13352,381)))</f>
        <v>0</v>
      </c>
      <c r="NS13352" s="7" t="n">
        <v>7</v>
      </c>
      <c r="NT13352" s="7" t="n">
        <v>65533</v>
      </c>
      <c r="NU13352" s="7" t="n">
        <v>10302</v>
      </c>
      <c r="NV13352" s="7" t="s">
        <v>12</v>
      </c>
      <c r="NW13352" s="7" t="n">
        <f t="normal" ca="1">32-LENB(INDIRECT(ADDRESS(13352,386)))</f>
        <v>0</v>
      </c>
      <c r="NX13352" s="7" t="n">
        <v>7</v>
      </c>
      <c r="NY13352" s="7" t="n">
        <v>65533</v>
      </c>
      <c r="NZ13352" s="7" t="n">
        <v>10303</v>
      </c>
      <c r="OA13352" s="7" t="s">
        <v>12</v>
      </c>
      <c r="OB13352" s="7" t="n">
        <f t="normal" ca="1">32-LENB(INDIRECT(ADDRESS(13352,391)))</f>
        <v>0</v>
      </c>
      <c r="OC13352" s="7" t="n">
        <v>7</v>
      </c>
      <c r="OD13352" s="7" t="n">
        <v>65533</v>
      </c>
      <c r="OE13352" s="7" t="n">
        <v>18460</v>
      </c>
      <c r="OF13352" s="7" t="s">
        <v>12</v>
      </c>
      <c r="OG13352" s="7" t="n">
        <f t="normal" ca="1">32-LENB(INDIRECT(ADDRESS(13352,396)))</f>
        <v>0</v>
      </c>
      <c r="OH13352" s="7" t="n">
        <v>7</v>
      </c>
      <c r="OI13352" s="7" t="n">
        <v>65533</v>
      </c>
      <c r="OJ13352" s="7" t="n">
        <v>3369</v>
      </c>
      <c r="OK13352" s="7" t="s">
        <v>12</v>
      </c>
      <c r="OL13352" s="7" t="n">
        <f t="normal" ca="1">32-LENB(INDIRECT(ADDRESS(13352,401)))</f>
        <v>0</v>
      </c>
      <c r="OM13352" s="7" t="n">
        <v>8</v>
      </c>
      <c r="ON13352" s="7" t="n">
        <v>65533</v>
      </c>
      <c r="OO13352" s="7" t="n">
        <v>0</v>
      </c>
      <c r="OP13352" s="7" t="s">
        <v>523</v>
      </c>
      <c r="OQ13352" s="7" t="n">
        <f t="normal" ca="1">32-LENB(INDIRECT(ADDRESS(13352,406)))</f>
        <v>0</v>
      </c>
      <c r="OR13352" s="7" t="n">
        <v>7</v>
      </c>
      <c r="OS13352" s="7" t="n">
        <v>65533</v>
      </c>
      <c r="OT13352" s="7" t="n">
        <v>10304</v>
      </c>
      <c r="OU13352" s="7" t="s">
        <v>12</v>
      </c>
      <c r="OV13352" s="7" t="n">
        <f t="normal" ca="1">32-LENB(INDIRECT(ADDRESS(13352,411)))</f>
        <v>0</v>
      </c>
      <c r="OW13352" s="7" t="n">
        <v>7</v>
      </c>
      <c r="OX13352" s="7" t="n">
        <v>65533</v>
      </c>
      <c r="OY13352" s="7" t="n">
        <v>10305</v>
      </c>
      <c r="OZ13352" s="7" t="s">
        <v>12</v>
      </c>
      <c r="PA13352" s="7" t="n">
        <f t="normal" ca="1">32-LENB(INDIRECT(ADDRESS(13352,416)))</f>
        <v>0</v>
      </c>
      <c r="PB13352" s="7" t="n">
        <v>4</v>
      </c>
      <c r="PC13352" s="7" t="n">
        <v>65533</v>
      </c>
      <c r="PD13352" s="7" t="n">
        <v>4101</v>
      </c>
      <c r="PE13352" s="7" t="s">
        <v>12</v>
      </c>
      <c r="PF13352" s="7" t="n">
        <f t="normal" ca="1">32-LENB(INDIRECT(ADDRESS(13352,421)))</f>
        <v>0</v>
      </c>
      <c r="PG13352" s="7" t="n">
        <v>7</v>
      </c>
      <c r="PH13352" s="7" t="n">
        <v>65533</v>
      </c>
      <c r="PI13352" s="7" t="n">
        <v>10306</v>
      </c>
      <c r="PJ13352" s="7" t="s">
        <v>12</v>
      </c>
      <c r="PK13352" s="7" t="n">
        <f t="normal" ca="1">32-LENB(INDIRECT(ADDRESS(13352,426)))</f>
        <v>0</v>
      </c>
      <c r="PL13352" s="7" t="n">
        <v>7</v>
      </c>
      <c r="PM13352" s="7" t="n">
        <v>65533</v>
      </c>
      <c r="PN13352" s="7" t="n">
        <v>52709</v>
      </c>
      <c r="PO13352" s="7" t="s">
        <v>12</v>
      </c>
      <c r="PP13352" s="7" t="n">
        <f t="normal" ca="1">32-LENB(INDIRECT(ADDRESS(13352,431)))</f>
        <v>0</v>
      </c>
      <c r="PQ13352" s="7" t="n">
        <v>7</v>
      </c>
      <c r="PR13352" s="7" t="n">
        <v>65533</v>
      </c>
      <c r="PS13352" s="7" t="n">
        <v>39344</v>
      </c>
      <c r="PT13352" s="7" t="s">
        <v>12</v>
      </c>
      <c r="PU13352" s="7" t="n">
        <f t="normal" ca="1">32-LENB(INDIRECT(ADDRESS(13352,436)))</f>
        <v>0</v>
      </c>
      <c r="PV13352" s="7" t="n">
        <v>7</v>
      </c>
      <c r="PW13352" s="7" t="n">
        <v>65533</v>
      </c>
      <c r="PX13352" s="7" t="n">
        <v>31335</v>
      </c>
      <c r="PY13352" s="7" t="s">
        <v>12</v>
      </c>
      <c r="PZ13352" s="7" t="n">
        <f t="normal" ca="1">32-LENB(INDIRECT(ADDRESS(13352,441)))</f>
        <v>0</v>
      </c>
      <c r="QA13352" s="7" t="n">
        <v>7</v>
      </c>
      <c r="QB13352" s="7" t="n">
        <v>65533</v>
      </c>
      <c r="QC13352" s="7" t="n">
        <v>7384</v>
      </c>
      <c r="QD13352" s="7" t="s">
        <v>12</v>
      </c>
      <c r="QE13352" s="7" t="n">
        <f t="normal" ca="1">32-LENB(INDIRECT(ADDRESS(13352,446)))</f>
        <v>0</v>
      </c>
      <c r="QF13352" s="7" t="n">
        <v>7</v>
      </c>
      <c r="QG13352" s="7" t="n">
        <v>65533</v>
      </c>
      <c r="QH13352" s="7" t="n">
        <v>5348</v>
      </c>
      <c r="QI13352" s="7" t="s">
        <v>12</v>
      </c>
      <c r="QJ13352" s="7" t="n">
        <f t="normal" ca="1">32-LENB(INDIRECT(ADDRESS(13352,451)))</f>
        <v>0</v>
      </c>
      <c r="QK13352" s="7" t="n">
        <v>7</v>
      </c>
      <c r="QL13352" s="7" t="n">
        <v>65533</v>
      </c>
      <c r="QM13352" s="7" t="n">
        <v>4379</v>
      </c>
      <c r="QN13352" s="7" t="s">
        <v>12</v>
      </c>
      <c r="QO13352" s="7" t="n">
        <f t="normal" ca="1">32-LENB(INDIRECT(ADDRESS(13352,456)))</f>
        <v>0</v>
      </c>
      <c r="QP13352" s="7" t="n">
        <v>7</v>
      </c>
      <c r="QQ13352" s="7" t="n">
        <v>65533</v>
      </c>
      <c r="QR13352" s="7" t="n">
        <v>1371</v>
      </c>
      <c r="QS13352" s="7" t="s">
        <v>12</v>
      </c>
      <c r="QT13352" s="7" t="n">
        <f t="normal" ca="1">32-LENB(INDIRECT(ADDRESS(13352,461)))</f>
        <v>0</v>
      </c>
      <c r="QU13352" s="7" t="n">
        <v>7</v>
      </c>
      <c r="QV13352" s="7" t="n">
        <v>65533</v>
      </c>
      <c r="QW13352" s="7" t="n">
        <v>6385</v>
      </c>
      <c r="QX13352" s="7" t="s">
        <v>12</v>
      </c>
      <c r="QY13352" s="7" t="n">
        <f t="normal" ca="1">32-LENB(INDIRECT(ADDRESS(13352,466)))</f>
        <v>0</v>
      </c>
      <c r="QZ13352" s="7" t="n">
        <v>7</v>
      </c>
      <c r="RA13352" s="7" t="n">
        <v>65533</v>
      </c>
      <c r="RB13352" s="7" t="n">
        <v>9352</v>
      </c>
      <c r="RC13352" s="7" t="s">
        <v>12</v>
      </c>
      <c r="RD13352" s="7" t="n">
        <f t="normal" ca="1">32-LENB(INDIRECT(ADDRESS(13352,471)))</f>
        <v>0</v>
      </c>
      <c r="RE13352" s="7" t="n">
        <v>7</v>
      </c>
      <c r="RF13352" s="7" t="n">
        <v>65533</v>
      </c>
      <c r="RG13352" s="7" t="n">
        <v>2353</v>
      </c>
      <c r="RH13352" s="7" t="s">
        <v>12</v>
      </c>
      <c r="RI13352" s="7" t="n">
        <f t="normal" ca="1">32-LENB(INDIRECT(ADDRESS(13352,476)))</f>
        <v>0</v>
      </c>
      <c r="RJ13352" s="7" t="n">
        <v>7</v>
      </c>
      <c r="RK13352" s="7" t="n">
        <v>65533</v>
      </c>
      <c r="RL13352" s="7" t="n">
        <v>8380</v>
      </c>
      <c r="RM13352" s="7" t="s">
        <v>12</v>
      </c>
      <c r="RN13352" s="7" t="n">
        <f t="normal" ca="1">32-LENB(INDIRECT(ADDRESS(13352,481)))</f>
        <v>0</v>
      </c>
      <c r="RO13352" s="7" t="n">
        <v>7</v>
      </c>
      <c r="RP13352" s="7" t="n">
        <v>65533</v>
      </c>
      <c r="RQ13352" s="7" t="n">
        <v>8381</v>
      </c>
      <c r="RR13352" s="7" t="s">
        <v>12</v>
      </c>
      <c r="RS13352" s="7" t="n">
        <f t="normal" ca="1">32-LENB(INDIRECT(ADDRESS(13352,486)))</f>
        <v>0</v>
      </c>
      <c r="RT13352" s="7" t="n">
        <v>7</v>
      </c>
      <c r="RU13352" s="7" t="n">
        <v>65533</v>
      </c>
      <c r="RV13352" s="7" t="n">
        <v>52710</v>
      </c>
      <c r="RW13352" s="7" t="s">
        <v>12</v>
      </c>
      <c r="RX13352" s="7" t="n">
        <f t="normal" ca="1">32-LENB(INDIRECT(ADDRESS(13352,491)))</f>
        <v>0</v>
      </c>
      <c r="RY13352" s="7" t="n">
        <v>7</v>
      </c>
      <c r="RZ13352" s="7" t="n">
        <v>65533</v>
      </c>
      <c r="SA13352" s="7" t="n">
        <v>14387</v>
      </c>
      <c r="SB13352" s="7" t="s">
        <v>12</v>
      </c>
      <c r="SC13352" s="7" t="n">
        <f t="normal" ca="1">32-LENB(INDIRECT(ADDRESS(13352,496)))</f>
        <v>0</v>
      </c>
      <c r="SD13352" s="7" t="n">
        <v>7</v>
      </c>
      <c r="SE13352" s="7" t="n">
        <v>65533</v>
      </c>
      <c r="SF13352" s="7" t="n">
        <v>10307</v>
      </c>
      <c r="SG13352" s="7" t="s">
        <v>12</v>
      </c>
      <c r="SH13352" s="7" t="n">
        <f t="normal" ca="1">32-LENB(INDIRECT(ADDRESS(13352,501)))</f>
        <v>0</v>
      </c>
      <c r="SI13352" s="7" t="n">
        <v>7</v>
      </c>
      <c r="SJ13352" s="7" t="n">
        <v>65533</v>
      </c>
      <c r="SK13352" s="7" t="n">
        <v>10308</v>
      </c>
      <c r="SL13352" s="7" t="s">
        <v>12</v>
      </c>
      <c r="SM13352" s="7" t="n">
        <f t="normal" ca="1">32-LENB(INDIRECT(ADDRESS(13352,506)))</f>
        <v>0</v>
      </c>
      <c r="SN13352" s="7" t="n">
        <v>7</v>
      </c>
      <c r="SO13352" s="7" t="n">
        <v>65533</v>
      </c>
      <c r="SP13352" s="7" t="n">
        <v>15353</v>
      </c>
      <c r="SQ13352" s="7" t="s">
        <v>12</v>
      </c>
      <c r="SR13352" s="7" t="n">
        <f t="normal" ca="1">32-LENB(INDIRECT(ADDRESS(13352,511)))</f>
        <v>0</v>
      </c>
      <c r="SS13352" s="7" t="n">
        <v>7</v>
      </c>
      <c r="ST13352" s="7" t="n">
        <v>65533</v>
      </c>
      <c r="SU13352" s="7" t="n">
        <v>10309</v>
      </c>
      <c r="SV13352" s="7" t="s">
        <v>12</v>
      </c>
      <c r="SW13352" s="7" t="n">
        <f t="normal" ca="1">32-LENB(INDIRECT(ADDRESS(13352,516)))</f>
        <v>0</v>
      </c>
      <c r="SX13352" s="7" t="n">
        <v>7</v>
      </c>
      <c r="SY13352" s="7" t="n">
        <v>65533</v>
      </c>
      <c r="SZ13352" s="7" t="n">
        <v>10310</v>
      </c>
      <c r="TA13352" s="7" t="s">
        <v>12</v>
      </c>
      <c r="TB13352" s="7" t="n">
        <f t="normal" ca="1">32-LENB(INDIRECT(ADDRESS(13352,521)))</f>
        <v>0</v>
      </c>
      <c r="TC13352" s="7" t="n">
        <v>7</v>
      </c>
      <c r="TD13352" s="7" t="n">
        <v>65533</v>
      </c>
      <c r="TE13352" s="7" t="n">
        <v>13339</v>
      </c>
      <c r="TF13352" s="7" t="s">
        <v>12</v>
      </c>
      <c r="TG13352" s="7" t="n">
        <f t="normal" ca="1">32-LENB(INDIRECT(ADDRESS(13352,526)))</f>
        <v>0</v>
      </c>
      <c r="TH13352" s="7" t="n">
        <v>7</v>
      </c>
      <c r="TI13352" s="7" t="n">
        <v>65533</v>
      </c>
      <c r="TJ13352" s="7" t="n">
        <v>10311</v>
      </c>
      <c r="TK13352" s="7" t="s">
        <v>12</v>
      </c>
      <c r="TL13352" s="7" t="n">
        <f t="normal" ca="1">32-LENB(INDIRECT(ADDRESS(13352,531)))</f>
        <v>0</v>
      </c>
      <c r="TM13352" s="7" t="n">
        <v>7</v>
      </c>
      <c r="TN13352" s="7" t="n">
        <v>65533</v>
      </c>
      <c r="TO13352" s="7" t="n">
        <v>10312</v>
      </c>
      <c r="TP13352" s="7" t="s">
        <v>12</v>
      </c>
      <c r="TQ13352" s="7" t="n">
        <f t="normal" ca="1">32-LENB(INDIRECT(ADDRESS(13352,536)))</f>
        <v>0</v>
      </c>
      <c r="TR13352" s="7" t="n">
        <v>7</v>
      </c>
      <c r="TS13352" s="7" t="n">
        <v>65533</v>
      </c>
      <c r="TT13352" s="7" t="n">
        <v>10313</v>
      </c>
      <c r="TU13352" s="7" t="s">
        <v>12</v>
      </c>
      <c r="TV13352" s="7" t="n">
        <f t="normal" ca="1">32-LENB(INDIRECT(ADDRESS(13352,541)))</f>
        <v>0</v>
      </c>
      <c r="TW13352" s="7" t="n">
        <v>7</v>
      </c>
      <c r="TX13352" s="7" t="n">
        <v>65533</v>
      </c>
      <c r="TY13352" s="7" t="n">
        <v>10314</v>
      </c>
      <c r="TZ13352" s="7" t="s">
        <v>12</v>
      </c>
      <c r="UA13352" s="7" t="n">
        <f t="normal" ca="1">32-LENB(INDIRECT(ADDRESS(13352,546)))</f>
        <v>0</v>
      </c>
      <c r="UB13352" s="7" t="n">
        <v>7</v>
      </c>
      <c r="UC13352" s="7" t="n">
        <v>65533</v>
      </c>
      <c r="UD13352" s="7" t="n">
        <v>10315</v>
      </c>
      <c r="UE13352" s="7" t="s">
        <v>12</v>
      </c>
      <c r="UF13352" s="7" t="n">
        <f t="normal" ca="1">32-LENB(INDIRECT(ADDRESS(13352,551)))</f>
        <v>0</v>
      </c>
      <c r="UG13352" s="7" t="n">
        <v>7</v>
      </c>
      <c r="UH13352" s="7" t="n">
        <v>65533</v>
      </c>
      <c r="UI13352" s="7" t="n">
        <v>52711</v>
      </c>
      <c r="UJ13352" s="7" t="s">
        <v>12</v>
      </c>
      <c r="UK13352" s="7" t="n">
        <f t="normal" ca="1">32-LENB(INDIRECT(ADDRESS(13352,556)))</f>
        <v>0</v>
      </c>
      <c r="UL13352" s="7" t="n">
        <v>7</v>
      </c>
      <c r="UM13352" s="7" t="n">
        <v>65533</v>
      </c>
      <c r="UN13352" s="7" t="n">
        <v>10316</v>
      </c>
      <c r="UO13352" s="7" t="s">
        <v>12</v>
      </c>
      <c r="UP13352" s="7" t="n">
        <f t="normal" ca="1">32-LENB(INDIRECT(ADDRESS(13352,561)))</f>
        <v>0</v>
      </c>
      <c r="UQ13352" s="7" t="n">
        <v>7</v>
      </c>
      <c r="UR13352" s="7" t="n">
        <v>65533</v>
      </c>
      <c r="US13352" s="7" t="n">
        <v>10317</v>
      </c>
      <c r="UT13352" s="7" t="s">
        <v>12</v>
      </c>
      <c r="UU13352" s="7" t="n">
        <f t="normal" ca="1">32-LENB(INDIRECT(ADDRESS(13352,566)))</f>
        <v>0</v>
      </c>
      <c r="UV13352" s="7" t="n">
        <v>4</v>
      </c>
      <c r="UW13352" s="7" t="n">
        <v>65533</v>
      </c>
      <c r="UX13352" s="7" t="n">
        <v>2004</v>
      </c>
      <c r="UY13352" s="7" t="s">
        <v>12</v>
      </c>
      <c r="UZ13352" s="7" t="n">
        <f t="normal" ca="1">32-LENB(INDIRECT(ADDRESS(13352,571)))</f>
        <v>0</v>
      </c>
      <c r="VA13352" s="7" t="n">
        <v>4</v>
      </c>
      <c r="VB13352" s="7" t="n">
        <v>65533</v>
      </c>
      <c r="VC13352" s="7" t="n">
        <v>1900</v>
      </c>
      <c r="VD13352" s="7" t="s">
        <v>12</v>
      </c>
      <c r="VE13352" s="7" t="n">
        <f t="normal" ca="1">32-LENB(INDIRECT(ADDRESS(13352,576)))</f>
        <v>0</v>
      </c>
      <c r="VF13352" s="7" t="n">
        <v>4</v>
      </c>
      <c r="VG13352" s="7" t="n">
        <v>65533</v>
      </c>
      <c r="VH13352" s="7" t="n">
        <v>1901</v>
      </c>
      <c r="VI13352" s="7" t="s">
        <v>12</v>
      </c>
      <c r="VJ13352" s="7" t="n">
        <f t="normal" ca="1">32-LENB(INDIRECT(ADDRESS(13352,581)))</f>
        <v>0</v>
      </c>
      <c r="VK13352" s="7" t="n">
        <v>4</v>
      </c>
      <c r="VL13352" s="7" t="n">
        <v>65533</v>
      </c>
      <c r="VM13352" s="7" t="n">
        <v>1905</v>
      </c>
      <c r="VN13352" s="7" t="s">
        <v>12</v>
      </c>
      <c r="VO13352" s="7" t="n">
        <f t="normal" ca="1">32-LENB(INDIRECT(ADDRESS(13352,586)))</f>
        <v>0</v>
      </c>
      <c r="VP13352" s="7" t="n">
        <v>4</v>
      </c>
      <c r="VQ13352" s="7" t="n">
        <v>65533</v>
      </c>
      <c r="VR13352" s="7" t="n">
        <v>1904</v>
      </c>
      <c r="VS13352" s="7" t="s">
        <v>12</v>
      </c>
      <c r="VT13352" s="7" t="n">
        <f t="normal" ca="1">32-LENB(INDIRECT(ADDRESS(13352,591)))</f>
        <v>0</v>
      </c>
      <c r="VU13352" s="7" t="n">
        <v>4</v>
      </c>
      <c r="VV13352" s="7" t="n">
        <v>65533</v>
      </c>
      <c r="VW13352" s="7" t="n">
        <v>1906</v>
      </c>
      <c r="VX13352" s="7" t="s">
        <v>12</v>
      </c>
      <c r="VY13352" s="7" t="n">
        <f t="normal" ca="1">32-LENB(INDIRECT(ADDRESS(13352,596)))</f>
        <v>0</v>
      </c>
      <c r="VZ13352" s="7" t="n">
        <v>7</v>
      </c>
      <c r="WA13352" s="7" t="n">
        <v>65533</v>
      </c>
      <c r="WB13352" s="7" t="n">
        <v>39345</v>
      </c>
      <c r="WC13352" s="7" t="s">
        <v>12</v>
      </c>
      <c r="WD13352" s="7" t="n">
        <f t="normal" ca="1">32-LENB(INDIRECT(ADDRESS(13352,601)))</f>
        <v>0</v>
      </c>
      <c r="WE13352" s="7" t="n">
        <v>7</v>
      </c>
      <c r="WF13352" s="7" t="n">
        <v>65533</v>
      </c>
      <c r="WG13352" s="7" t="n">
        <v>39346</v>
      </c>
      <c r="WH13352" s="7" t="s">
        <v>12</v>
      </c>
      <c r="WI13352" s="7" t="n">
        <f t="normal" ca="1">32-LENB(INDIRECT(ADDRESS(13352,606)))</f>
        <v>0</v>
      </c>
      <c r="WJ13352" s="7" t="n">
        <v>7</v>
      </c>
      <c r="WK13352" s="7" t="n">
        <v>65533</v>
      </c>
      <c r="WL13352" s="7" t="n">
        <v>31336</v>
      </c>
      <c r="WM13352" s="7" t="s">
        <v>12</v>
      </c>
      <c r="WN13352" s="7" t="n">
        <f t="normal" ca="1">32-LENB(INDIRECT(ADDRESS(13352,611)))</f>
        <v>0</v>
      </c>
      <c r="WO13352" s="7" t="n">
        <v>7</v>
      </c>
      <c r="WP13352" s="7" t="n">
        <v>65533</v>
      </c>
      <c r="WQ13352" s="7" t="n">
        <v>31337</v>
      </c>
      <c r="WR13352" s="7" t="s">
        <v>12</v>
      </c>
      <c r="WS13352" s="7" t="n">
        <f t="normal" ca="1">32-LENB(INDIRECT(ADDRESS(13352,616)))</f>
        <v>0</v>
      </c>
      <c r="WT13352" s="7" t="n">
        <v>4</v>
      </c>
      <c r="WU13352" s="7" t="n">
        <v>65533</v>
      </c>
      <c r="WV13352" s="7" t="n">
        <v>4520</v>
      </c>
      <c r="WW13352" s="7" t="s">
        <v>12</v>
      </c>
      <c r="WX13352" s="7" t="n">
        <f t="normal" ca="1">32-LENB(INDIRECT(ADDRESS(13352,621)))</f>
        <v>0</v>
      </c>
      <c r="WY13352" s="7" t="n">
        <v>4</v>
      </c>
      <c r="WZ13352" s="7" t="n">
        <v>65533</v>
      </c>
      <c r="XA13352" s="7" t="n">
        <v>5045</v>
      </c>
      <c r="XB13352" s="7" t="s">
        <v>12</v>
      </c>
      <c r="XC13352" s="7" t="n">
        <f t="normal" ca="1">32-LENB(INDIRECT(ADDRESS(13352,626)))</f>
        <v>0</v>
      </c>
      <c r="XD13352" s="7" t="n">
        <v>7</v>
      </c>
      <c r="XE13352" s="7" t="n">
        <v>65533</v>
      </c>
      <c r="XF13352" s="7" t="n">
        <v>10318</v>
      </c>
      <c r="XG13352" s="7" t="s">
        <v>12</v>
      </c>
      <c r="XH13352" s="7" t="n">
        <f t="normal" ca="1">32-LENB(INDIRECT(ADDRESS(13352,631)))</f>
        <v>0</v>
      </c>
      <c r="XI13352" s="7" t="n">
        <v>7</v>
      </c>
      <c r="XJ13352" s="7" t="n">
        <v>65533</v>
      </c>
      <c r="XK13352" s="7" t="n">
        <v>14388</v>
      </c>
      <c r="XL13352" s="7" t="s">
        <v>12</v>
      </c>
      <c r="XM13352" s="7" t="n">
        <f t="normal" ca="1">32-LENB(INDIRECT(ADDRESS(13352,636)))</f>
        <v>0</v>
      </c>
      <c r="XN13352" s="7" t="n">
        <v>7</v>
      </c>
      <c r="XO13352" s="7" t="n">
        <v>65533</v>
      </c>
      <c r="XP13352" s="7" t="n">
        <v>15354</v>
      </c>
      <c r="XQ13352" s="7" t="s">
        <v>12</v>
      </c>
      <c r="XR13352" s="7" t="n">
        <f t="normal" ca="1">32-LENB(INDIRECT(ADDRESS(13352,641)))</f>
        <v>0</v>
      </c>
      <c r="XS13352" s="7" t="n">
        <v>7</v>
      </c>
      <c r="XT13352" s="7" t="n">
        <v>65533</v>
      </c>
      <c r="XU13352" s="7" t="n">
        <v>13340</v>
      </c>
      <c r="XV13352" s="7" t="s">
        <v>12</v>
      </c>
      <c r="XW13352" s="7" t="n">
        <f t="normal" ca="1">32-LENB(INDIRECT(ADDRESS(13352,646)))</f>
        <v>0</v>
      </c>
      <c r="XX13352" s="7" t="n">
        <v>7</v>
      </c>
      <c r="XY13352" s="7" t="n">
        <v>65533</v>
      </c>
      <c r="XZ13352" s="7" t="n">
        <v>52712</v>
      </c>
      <c r="YA13352" s="7" t="s">
        <v>12</v>
      </c>
      <c r="YB13352" s="7" t="n">
        <f t="normal" ca="1">32-LENB(INDIRECT(ADDRESS(13352,651)))</f>
        <v>0</v>
      </c>
      <c r="YC13352" s="7" t="n">
        <v>7</v>
      </c>
      <c r="YD13352" s="7" t="n">
        <v>65533</v>
      </c>
      <c r="YE13352" s="7" t="n">
        <v>39347</v>
      </c>
      <c r="YF13352" s="7" t="s">
        <v>12</v>
      </c>
      <c r="YG13352" s="7" t="n">
        <f t="normal" ca="1">32-LENB(INDIRECT(ADDRESS(13352,656)))</f>
        <v>0</v>
      </c>
      <c r="YH13352" s="7" t="n">
        <v>7</v>
      </c>
      <c r="YI13352" s="7" t="n">
        <v>65533</v>
      </c>
      <c r="YJ13352" s="7" t="n">
        <v>39348</v>
      </c>
      <c r="YK13352" s="7" t="s">
        <v>12</v>
      </c>
      <c r="YL13352" s="7" t="n">
        <f t="normal" ca="1">32-LENB(INDIRECT(ADDRESS(13352,661)))</f>
        <v>0</v>
      </c>
      <c r="YM13352" s="7" t="n">
        <v>4</v>
      </c>
      <c r="YN13352" s="7" t="n">
        <v>65533</v>
      </c>
      <c r="YO13352" s="7" t="n">
        <v>8060</v>
      </c>
      <c r="YP13352" s="7" t="s">
        <v>12</v>
      </c>
      <c r="YQ13352" s="7" t="n">
        <f t="normal" ca="1">32-LENB(INDIRECT(ADDRESS(13352,666)))</f>
        <v>0</v>
      </c>
      <c r="YR13352" s="7" t="n">
        <v>7</v>
      </c>
      <c r="YS13352" s="7" t="n">
        <v>65533</v>
      </c>
      <c r="YT13352" s="7" t="n">
        <v>61806</v>
      </c>
      <c r="YU13352" s="7" t="s">
        <v>12</v>
      </c>
      <c r="YV13352" s="7" t="n">
        <f t="normal" ca="1">32-LENB(INDIRECT(ADDRESS(13352,671)))</f>
        <v>0</v>
      </c>
      <c r="YW13352" s="7" t="n">
        <v>7</v>
      </c>
      <c r="YX13352" s="7" t="n">
        <v>65533</v>
      </c>
      <c r="YY13352" s="7" t="n">
        <v>31338</v>
      </c>
      <c r="YZ13352" s="7" t="s">
        <v>12</v>
      </c>
      <c r="ZA13352" s="7" t="n">
        <f t="normal" ca="1">32-LENB(INDIRECT(ADDRESS(13352,676)))</f>
        <v>0</v>
      </c>
      <c r="ZB13352" s="7" t="n">
        <v>7</v>
      </c>
      <c r="ZC13352" s="7" t="n">
        <v>65533</v>
      </c>
      <c r="ZD13352" s="7" t="n">
        <v>8382</v>
      </c>
      <c r="ZE13352" s="7" t="s">
        <v>12</v>
      </c>
      <c r="ZF13352" s="7" t="n">
        <f t="normal" ca="1">32-LENB(INDIRECT(ADDRESS(13352,681)))</f>
        <v>0</v>
      </c>
      <c r="ZG13352" s="7" t="n">
        <v>7</v>
      </c>
      <c r="ZH13352" s="7" t="n">
        <v>65533</v>
      </c>
      <c r="ZI13352" s="7" t="n">
        <v>52713</v>
      </c>
      <c r="ZJ13352" s="7" t="s">
        <v>12</v>
      </c>
      <c r="ZK13352" s="7" t="n">
        <f t="normal" ca="1">32-LENB(INDIRECT(ADDRESS(13352,686)))</f>
        <v>0</v>
      </c>
      <c r="ZL13352" s="7" t="n">
        <v>7</v>
      </c>
      <c r="ZM13352" s="7" t="n">
        <v>65533</v>
      </c>
      <c r="ZN13352" s="7" t="n">
        <v>8383</v>
      </c>
      <c r="ZO13352" s="7" t="s">
        <v>12</v>
      </c>
      <c r="ZP13352" s="7" t="n">
        <f t="normal" ca="1">32-LENB(INDIRECT(ADDRESS(13352,691)))</f>
        <v>0</v>
      </c>
      <c r="ZQ13352" s="7" t="n">
        <v>7</v>
      </c>
      <c r="ZR13352" s="7" t="n">
        <v>65533</v>
      </c>
      <c r="ZS13352" s="7" t="n">
        <v>61807</v>
      </c>
      <c r="ZT13352" s="7" t="s">
        <v>12</v>
      </c>
      <c r="ZU13352" s="7" t="n">
        <f t="normal" ca="1">32-LENB(INDIRECT(ADDRESS(13352,696)))</f>
        <v>0</v>
      </c>
      <c r="ZV13352" s="7" t="n">
        <v>7</v>
      </c>
      <c r="ZW13352" s="7" t="n">
        <v>65533</v>
      </c>
      <c r="ZX13352" s="7" t="n">
        <v>61808</v>
      </c>
      <c r="ZY13352" s="7" t="s">
        <v>12</v>
      </c>
      <c r="ZZ13352" s="7" t="n">
        <f t="normal" ca="1">32-LENB(INDIRECT(ADDRESS(13352,701)))</f>
        <v>0</v>
      </c>
      <c r="AAA13352" s="7" t="n">
        <v>7</v>
      </c>
      <c r="AAB13352" s="7" t="n">
        <v>65533</v>
      </c>
      <c r="AAC13352" s="7" t="n">
        <v>61809</v>
      </c>
      <c r="AAD13352" s="7" t="s">
        <v>12</v>
      </c>
      <c r="AAE13352" s="7" t="n">
        <f t="normal" ca="1">32-LENB(INDIRECT(ADDRESS(13352,706)))</f>
        <v>0</v>
      </c>
      <c r="AAF13352" s="7" t="n">
        <v>7</v>
      </c>
      <c r="AAG13352" s="7" t="n">
        <v>65533</v>
      </c>
      <c r="AAH13352" s="7" t="n">
        <v>3370</v>
      </c>
      <c r="AAI13352" s="7" t="s">
        <v>12</v>
      </c>
      <c r="AAJ13352" s="7" t="n">
        <f t="normal" ca="1">32-LENB(INDIRECT(ADDRESS(13352,711)))</f>
        <v>0</v>
      </c>
      <c r="AAK13352" s="7" t="n">
        <v>7</v>
      </c>
      <c r="AAL13352" s="7" t="n">
        <v>65533</v>
      </c>
      <c r="AAM13352" s="7" t="n">
        <v>31339</v>
      </c>
      <c r="AAN13352" s="7" t="s">
        <v>12</v>
      </c>
      <c r="AAO13352" s="7" t="n">
        <f t="normal" ca="1">32-LENB(INDIRECT(ADDRESS(13352,716)))</f>
        <v>0</v>
      </c>
      <c r="AAP13352" s="7" t="n">
        <v>7</v>
      </c>
      <c r="AAQ13352" s="7" t="n">
        <v>65533</v>
      </c>
      <c r="AAR13352" s="7" t="n">
        <v>31340</v>
      </c>
      <c r="AAS13352" s="7" t="s">
        <v>12</v>
      </c>
      <c r="AAT13352" s="7" t="n">
        <f t="normal" ca="1">32-LENB(INDIRECT(ADDRESS(13352,721)))</f>
        <v>0</v>
      </c>
      <c r="AAU13352" s="7" t="n">
        <v>7</v>
      </c>
      <c r="AAV13352" s="7" t="n">
        <v>65533</v>
      </c>
      <c r="AAW13352" s="7" t="n">
        <v>61810</v>
      </c>
      <c r="AAX13352" s="7" t="s">
        <v>12</v>
      </c>
      <c r="AAY13352" s="7" t="n">
        <f t="normal" ca="1">32-LENB(INDIRECT(ADDRESS(13352,726)))</f>
        <v>0</v>
      </c>
      <c r="AAZ13352" s="7" t="n">
        <v>7</v>
      </c>
      <c r="ABA13352" s="7" t="n">
        <v>65533</v>
      </c>
      <c r="ABB13352" s="7" t="n">
        <v>61811</v>
      </c>
      <c r="ABC13352" s="7" t="s">
        <v>12</v>
      </c>
      <c r="ABD13352" s="7" t="n">
        <f t="normal" ca="1">32-LENB(INDIRECT(ADDRESS(13352,731)))</f>
        <v>0</v>
      </c>
      <c r="ABE13352" s="7" t="n">
        <v>7</v>
      </c>
      <c r="ABF13352" s="7" t="n">
        <v>65533</v>
      </c>
      <c r="ABG13352" s="7" t="n">
        <v>61812</v>
      </c>
      <c r="ABH13352" s="7" t="s">
        <v>12</v>
      </c>
      <c r="ABI13352" s="7" t="n">
        <f t="normal" ca="1">32-LENB(INDIRECT(ADDRESS(13352,736)))</f>
        <v>0</v>
      </c>
      <c r="ABJ13352" s="7" t="n">
        <v>7</v>
      </c>
      <c r="ABK13352" s="7" t="n">
        <v>65533</v>
      </c>
      <c r="ABL13352" s="7" t="n">
        <v>8384</v>
      </c>
      <c r="ABM13352" s="7" t="s">
        <v>12</v>
      </c>
      <c r="ABN13352" s="7" t="n">
        <f t="normal" ca="1">32-LENB(INDIRECT(ADDRESS(13352,741)))</f>
        <v>0</v>
      </c>
      <c r="ABO13352" s="7" t="n">
        <v>7</v>
      </c>
      <c r="ABP13352" s="7" t="n">
        <v>65533</v>
      </c>
      <c r="ABQ13352" s="7" t="n">
        <v>8385</v>
      </c>
      <c r="ABR13352" s="7" t="s">
        <v>12</v>
      </c>
      <c r="ABS13352" s="7" t="n">
        <f t="normal" ca="1">32-LENB(INDIRECT(ADDRESS(13352,746)))</f>
        <v>0</v>
      </c>
      <c r="ABT13352" s="7" t="n">
        <v>7</v>
      </c>
      <c r="ABU13352" s="7" t="n">
        <v>65533</v>
      </c>
      <c r="ABV13352" s="7" t="n">
        <v>8386</v>
      </c>
      <c r="ABW13352" s="7" t="s">
        <v>12</v>
      </c>
      <c r="ABX13352" s="7" t="n">
        <f t="normal" ca="1">32-LENB(INDIRECT(ADDRESS(13352,751)))</f>
        <v>0</v>
      </c>
      <c r="ABY13352" s="7" t="n">
        <v>7</v>
      </c>
      <c r="ABZ13352" s="7" t="n">
        <v>65533</v>
      </c>
      <c r="ACA13352" s="7" t="n">
        <v>52714</v>
      </c>
      <c r="ACB13352" s="7" t="s">
        <v>12</v>
      </c>
      <c r="ACC13352" s="7" t="n">
        <f t="normal" ca="1">32-LENB(INDIRECT(ADDRESS(13352,756)))</f>
        <v>0</v>
      </c>
      <c r="ACD13352" s="7" t="n">
        <v>7</v>
      </c>
      <c r="ACE13352" s="7" t="n">
        <v>65533</v>
      </c>
      <c r="ACF13352" s="7" t="n">
        <v>61813</v>
      </c>
      <c r="ACG13352" s="7" t="s">
        <v>12</v>
      </c>
      <c r="ACH13352" s="7" t="n">
        <f t="normal" ca="1">32-LENB(INDIRECT(ADDRESS(13352,761)))</f>
        <v>0</v>
      </c>
      <c r="ACI13352" s="7" t="n">
        <v>7</v>
      </c>
      <c r="ACJ13352" s="7" t="n">
        <v>65533</v>
      </c>
      <c r="ACK13352" s="7" t="n">
        <v>61814</v>
      </c>
      <c r="ACL13352" s="7" t="s">
        <v>12</v>
      </c>
      <c r="ACM13352" s="7" t="n">
        <f t="normal" ca="1">32-LENB(INDIRECT(ADDRESS(13352,766)))</f>
        <v>0</v>
      </c>
      <c r="ACN13352" s="7" t="n">
        <v>7</v>
      </c>
      <c r="ACO13352" s="7" t="n">
        <v>65533</v>
      </c>
      <c r="ACP13352" s="7" t="n">
        <v>61815</v>
      </c>
      <c r="ACQ13352" s="7" t="s">
        <v>12</v>
      </c>
      <c r="ACR13352" s="7" t="n">
        <f t="normal" ca="1">32-LENB(INDIRECT(ADDRESS(13352,771)))</f>
        <v>0</v>
      </c>
      <c r="ACS13352" s="7" t="n">
        <v>4</v>
      </c>
      <c r="ACT13352" s="7" t="n">
        <v>65533</v>
      </c>
      <c r="ACU13352" s="7" t="n">
        <v>1526</v>
      </c>
      <c r="ACV13352" s="7" t="s">
        <v>12</v>
      </c>
      <c r="ACW13352" s="7" t="n">
        <f t="normal" ca="1">32-LENB(INDIRECT(ADDRESS(13352,776)))</f>
        <v>0</v>
      </c>
      <c r="ACX13352" s="7" t="n">
        <v>4</v>
      </c>
      <c r="ACY13352" s="7" t="n">
        <v>65533</v>
      </c>
      <c r="ACZ13352" s="7" t="n">
        <v>15110</v>
      </c>
      <c r="ADA13352" s="7" t="s">
        <v>12</v>
      </c>
      <c r="ADB13352" s="7" t="n">
        <f t="normal" ca="1">32-LENB(INDIRECT(ADDRESS(13352,781)))</f>
        <v>0</v>
      </c>
      <c r="ADC13352" s="7" t="n">
        <v>7</v>
      </c>
      <c r="ADD13352" s="7" t="n">
        <v>65533</v>
      </c>
      <c r="ADE13352" s="7" t="n">
        <v>10319</v>
      </c>
      <c r="ADF13352" s="7" t="s">
        <v>12</v>
      </c>
      <c r="ADG13352" s="7" t="n">
        <f t="normal" ca="1">32-LENB(INDIRECT(ADDRESS(13352,786)))</f>
        <v>0</v>
      </c>
      <c r="ADH13352" s="7" t="n">
        <v>7</v>
      </c>
      <c r="ADI13352" s="7" t="n">
        <v>65533</v>
      </c>
      <c r="ADJ13352" s="7" t="n">
        <v>2354</v>
      </c>
      <c r="ADK13352" s="7" t="s">
        <v>12</v>
      </c>
      <c r="ADL13352" s="7" t="n">
        <f t="normal" ca="1">32-LENB(INDIRECT(ADDRESS(13352,791)))</f>
        <v>0</v>
      </c>
      <c r="ADM13352" s="7" t="n">
        <v>7</v>
      </c>
      <c r="ADN13352" s="7" t="n">
        <v>65533</v>
      </c>
      <c r="ADO13352" s="7" t="n">
        <v>1372</v>
      </c>
      <c r="ADP13352" s="7" t="s">
        <v>12</v>
      </c>
      <c r="ADQ13352" s="7" t="n">
        <f t="normal" ca="1">32-LENB(INDIRECT(ADDRESS(13352,796)))</f>
        <v>0</v>
      </c>
      <c r="ADR13352" s="7" t="n">
        <v>7</v>
      </c>
      <c r="ADS13352" s="7" t="n">
        <v>65533</v>
      </c>
      <c r="ADT13352" s="7" t="n">
        <v>52715</v>
      </c>
      <c r="ADU13352" s="7" t="s">
        <v>12</v>
      </c>
      <c r="ADV13352" s="7" t="n">
        <f t="normal" ca="1">32-LENB(INDIRECT(ADDRESS(13352,801)))</f>
        <v>0</v>
      </c>
      <c r="ADW13352" s="7" t="n">
        <v>7</v>
      </c>
      <c r="ADX13352" s="7" t="n">
        <v>65533</v>
      </c>
      <c r="ADY13352" s="7" t="n">
        <v>52716</v>
      </c>
      <c r="ADZ13352" s="7" t="s">
        <v>12</v>
      </c>
      <c r="AEA13352" s="7" t="n">
        <f t="normal" ca="1">32-LENB(INDIRECT(ADDRESS(13352,806)))</f>
        <v>0</v>
      </c>
      <c r="AEB13352" s="7" t="n">
        <v>4</v>
      </c>
      <c r="AEC13352" s="7" t="n">
        <v>65533</v>
      </c>
      <c r="AED13352" s="7" t="n">
        <v>2119</v>
      </c>
      <c r="AEE13352" s="7" t="s">
        <v>12</v>
      </c>
      <c r="AEF13352" s="7" t="n">
        <f t="normal" ca="1">32-LENB(INDIRECT(ADDRESS(13352,811)))</f>
        <v>0</v>
      </c>
      <c r="AEG13352" s="7" t="n">
        <v>8</v>
      </c>
      <c r="AEH13352" s="7" t="n">
        <v>65533</v>
      </c>
      <c r="AEI13352" s="7" t="n">
        <v>0</v>
      </c>
      <c r="AEJ13352" s="7" t="s">
        <v>597</v>
      </c>
      <c r="AEK13352" s="7" t="n">
        <f t="normal" ca="1">32-LENB(INDIRECT(ADDRESS(13352,816)))</f>
        <v>0</v>
      </c>
      <c r="AEL13352" s="7" t="n">
        <v>7</v>
      </c>
      <c r="AEM13352" s="7" t="n">
        <v>65533</v>
      </c>
      <c r="AEN13352" s="7" t="n">
        <v>31341</v>
      </c>
      <c r="AEO13352" s="7" t="s">
        <v>12</v>
      </c>
      <c r="AEP13352" s="7" t="n">
        <f t="normal" ca="1">32-LENB(INDIRECT(ADDRESS(13352,821)))</f>
        <v>0</v>
      </c>
      <c r="AEQ13352" s="7" t="n">
        <v>4</v>
      </c>
      <c r="AER13352" s="7" t="n">
        <v>65533</v>
      </c>
      <c r="AES13352" s="7" t="n">
        <v>4522</v>
      </c>
      <c r="AET13352" s="7" t="s">
        <v>12</v>
      </c>
      <c r="AEU13352" s="7" t="n">
        <f t="normal" ca="1">32-LENB(INDIRECT(ADDRESS(13352,826)))</f>
        <v>0</v>
      </c>
      <c r="AEV13352" s="7" t="n">
        <v>4</v>
      </c>
      <c r="AEW13352" s="7" t="n">
        <v>65533</v>
      </c>
      <c r="AEX13352" s="7" t="n">
        <v>4284</v>
      </c>
      <c r="AEY13352" s="7" t="s">
        <v>12</v>
      </c>
      <c r="AEZ13352" s="7" t="n">
        <f t="normal" ca="1">32-LENB(INDIRECT(ADDRESS(13352,831)))</f>
        <v>0</v>
      </c>
      <c r="AFA13352" s="7" t="n">
        <v>7</v>
      </c>
      <c r="AFB13352" s="7" t="n">
        <v>65533</v>
      </c>
      <c r="AFC13352" s="7" t="n">
        <v>39349</v>
      </c>
      <c r="AFD13352" s="7" t="s">
        <v>12</v>
      </c>
      <c r="AFE13352" s="7" t="n">
        <f t="normal" ca="1">32-LENB(INDIRECT(ADDRESS(13352,836)))</f>
        <v>0</v>
      </c>
      <c r="AFF13352" s="7" t="n">
        <v>4</v>
      </c>
      <c r="AFG13352" s="7" t="n">
        <v>65533</v>
      </c>
      <c r="AFH13352" s="7" t="n">
        <v>4522</v>
      </c>
      <c r="AFI13352" s="7" t="s">
        <v>12</v>
      </c>
      <c r="AFJ13352" s="7" t="n">
        <f t="normal" ca="1">32-LENB(INDIRECT(ADDRESS(13352,841)))</f>
        <v>0</v>
      </c>
      <c r="AFK13352" s="7" t="n">
        <v>4</v>
      </c>
      <c r="AFL13352" s="7" t="n">
        <v>65533</v>
      </c>
      <c r="AFM13352" s="7" t="n">
        <v>5313</v>
      </c>
      <c r="AFN13352" s="7" t="s">
        <v>12</v>
      </c>
      <c r="AFO13352" s="7" t="n">
        <f t="normal" ca="1">32-LENB(INDIRECT(ADDRESS(13352,846)))</f>
        <v>0</v>
      </c>
      <c r="AFP13352" s="7" t="n">
        <v>7</v>
      </c>
      <c r="AFQ13352" s="7" t="n">
        <v>65533</v>
      </c>
      <c r="AFR13352" s="7" t="n">
        <v>3371</v>
      </c>
      <c r="AFS13352" s="7" t="s">
        <v>12</v>
      </c>
      <c r="AFT13352" s="7" t="n">
        <f t="normal" ca="1">32-LENB(INDIRECT(ADDRESS(13352,851)))</f>
        <v>0</v>
      </c>
      <c r="AFU13352" s="7" t="n">
        <v>7</v>
      </c>
      <c r="AFV13352" s="7" t="n">
        <v>65533</v>
      </c>
      <c r="AFW13352" s="7" t="n">
        <v>52717</v>
      </c>
      <c r="AFX13352" s="7" t="s">
        <v>12</v>
      </c>
      <c r="AFY13352" s="7" t="n">
        <f t="normal" ca="1">32-LENB(INDIRECT(ADDRESS(13352,856)))</f>
        <v>0</v>
      </c>
      <c r="AFZ13352" s="7" t="n">
        <v>7</v>
      </c>
      <c r="AGA13352" s="7" t="n">
        <v>65533</v>
      </c>
      <c r="AGB13352" s="7" t="n">
        <v>18461</v>
      </c>
      <c r="AGC13352" s="7" t="s">
        <v>12</v>
      </c>
      <c r="AGD13352" s="7" t="n">
        <f t="normal" ca="1">32-LENB(INDIRECT(ADDRESS(13352,861)))</f>
        <v>0</v>
      </c>
      <c r="AGE13352" s="7" t="n">
        <v>7</v>
      </c>
      <c r="AGF13352" s="7" t="n">
        <v>65533</v>
      </c>
      <c r="AGG13352" s="7" t="n">
        <v>6386</v>
      </c>
      <c r="AGH13352" s="7" t="s">
        <v>12</v>
      </c>
      <c r="AGI13352" s="7" t="n">
        <f t="normal" ca="1">32-LENB(INDIRECT(ADDRESS(13352,866)))</f>
        <v>0</v>
      </c>
      <c r="AGJ13352" s="7" t="n">
        <v>7</v>
      </c>
      <c r="AGK13352" s="7" t="n">
        <v>65533</v>
      </c>
      <c r="AGL13352" s="7" t="n">
        <v>7385</v>
      </c>
      <c r="AGM13352" s="7" t="s">
        <v>12</v>
      </c>
      <c r="AGN13352" s="7" t="n">
        <f t="normal" ca="1">32-LENB(INDIRECT(ADDRESS(13352,871)))</f>
        <v>0</v>
      </c>
      <c r="AGO13352" s="7" t="n">
        <v>7</v>
      </c>
      <c r="AGP13352" s="7" t="n">
        <v>65533</v>
      </c>
      <c r="AGQ13352" s="7" t="n">
        <v>5349</v>
      </c>
      <c r="AGR13352" s="7" t="s">
        <v>12</v>
      </c>
      <c r="AGS13352" s="7" t="n">
        <f t="normal" ca="1">32-LENB(INDIRECT(ADDRESS(13352,876)))</f>
        <v>0</v>
      </c>
      <c r="AGT13352" s="7" t="n">
        <v>7</v>
      </c>
      <c r="AGU13352" s="7" t="n">
        <v>65533</v>
      </c>
      <c r="AGV13352" s="7" t="n">
        <v>4380</v>
      </c>
      <c r="AGW13352" s="7" t="s">
        <v>12</v>
      </c>
      <c r="AGX13352" s="7" t="n">
        <f t="normal" ca="1">32-LENB(INDIRECT(ADDRESS(13352,881)))</f>
        <v>0</v>
      </c>
      <c r="AGY13352" s="7" t="n">
        <v>7</v>
      </c>
      <c r="AGZ13352" s="7" t="n">
        <v>65533</v>
      </c>
      <c r="AHA13352" s="7" t="n">
        <v>14389</v>
      </c>
      <c r="AHB13352" s="7" t="s">
        <v>12</v>
      </c>
      <c r="AHC13352" s="7" t="n">
        <f t="normal" ca="1">32-LENB(INDIRECT(ADDRESS(13352,886)))</f>
        <v>0</v>
      </c>
      <c r="AHD13352" s="7" t="n">
        <v>7</v>
      </c>
      <c r="AHE13352" s="7" t="n">
        <v>65533</v>
      </c>
      <c r="AHF13352" s="7" t="n">
        <v>15355</v>
      </c>
      <c r="AHG13352" s="7" t="s">
        <v>12</v>
      </c>
      <c r="AHH13352" s="7" t="n">
        <f t="normal" ca="1">32-LENB(INDIRECT(ADDRESS(13352,891)))</f>
        <v>0</v>
      </c>
      <c r="AHI13352" s="7" t="n">
        <v>7</v>
      </c>
      <c r="AHJ13352" s="7" t="n">
        <v>65533</v>
      </c>
      <c r="AHK13352" s="7" t="n">
        <v>13341</v>
      </c>
      <c r="AHL13352" s="7" t="s">
        <v>12</v>
      </c>
      <c r="AHM13352" s="7" t="n">
        <f t="normal" ca="1">32-LENB(INDIRECT(ADDRESS(13352,896)))</f>
        <v>0</v>
      </c>
      <c r="AHN13352" s="7" t="n">
        <v>4</v>
      </c>
      <c r="AHO13352" s="7" t="n">
        <v>65533</v>
      </c>
      <c r="AHP13352" s="7" t="n">
        <v>2000</v>
      </c>
      <c r="AHQ13352" s="7" t="s">
        <v>12</v>
      </c>
      <c r="AHR13352" s="7" t="n">
        <f t="normal" ca="1">32-LENB(INDIRECT(ADDRESS(13352,901)))</f>
        <v>0</v>
      </c>
      <c r="AHS13352" s="7" t="n">
        <v>7</v>
      </c>
      <c r="AHT13352" s="7" t="n">
        <v>65533</v>
      </c>
      <c r="AHU13352" s="7" t="n">
        <v>53970</v>
      </c>
      <c r="AHV13352" s="7" t="s">
        <v>12</v>
      </c>
      <c r="AHW13352" s="7" t="n">
        <f t="normal" ca="1">32-LENB(INDIRECT(ADDRESS(13352,906)))</f>
        <v>0</v>
      </c>
      <c r="AHX13352" s="7" t="n">
        <v>4</v>
      </c>
      <c r="AHY13352" s="7" t="n">
        <v>65533</v>
      </c>
      <c r="AHZ13352" s="7" t="n">
        <v>4400</v>
      </c>
      <c r="AIA13352" s="7" t="s">
        <v>12</v>
      </c>
      <c r="AIB13352" s="7" t="n">
        <f t="normal" ca="1">32-LENB(INDIRECT(ADDRESS(13352,911)))</f>
        <v>0</v>
      </c>
      <c r="AIC13352" s="7" t="n">
        <v>4</v>
      </c>
      <c r="AID13352" s="7" t="n">
        <v>65533</v>
      </c>
      <c r="AIE13352" s="7" t="n">
        <v>2003</v>
      </c>
      <c r="AIF13352" s="7" t="s">
        <v>12</v>
      </c>
      <c r="AIG13352" s="7" t="n">
        <f t="normal" ca="1">32-LENB(INDIRECT(ADDRESS(13352,916)))</f>
        <v>0</v>
      </c>
      <c r="AIH13352" s="7" t="n">
        <v>7</v>
      </c>
      <c r="AII13352" s="7" t="n">
        <v>65533</v>
      </c>
      <c r="AIJ13352" s="7" t="n">
        <v>53973</v>
      </c>
      <c r="AIK13352" s="7" t="s">
        <v>12</v>
      </c>
      <c r="AIL13352" s="7" t="n">
        <f t="normal" ca="1">32-LENB(INDIRECT(ADDRESS(13352,921)))</f>
        <v>0</v>
      </c>
      <c r="AIM13352" s="7" t="n">
        <v>4</v>
      </c>
      <c r="AIN13352" s="7" t="n">
        <v>65533</v>
      </c>
      <c r="AIO13352" s="7" t="n">
        <v>2205</v>
      </c>
      <c r="AIP13352" s="7" t="s">
        <v>12</v>
      </c>
      <c r="AIQ13352" s="7" t="n">
        <f t="normal" ca="1">32-LENB(INDIRECT(ADDRESS(13352,926)))</f>
        <v>0</v>
      </c>
      <c r="AIR13352" s="7" t="n">
        <v>4</v>
      </c>
      <c r="AIS13352" s="7" t="n">
        <v>65533</v>
      </c>
      <c r="AIT13352" s="7" t="n">
        <v>5305</v>
      </c>
      <c r="AIU13352" s="7" t="s">
        <v>12</v>
      </c>
      <c r="AIV13352" s="7" t="n">
        <f t="normal" ca="1">32-LENB(INDIRECT(ADDRESS(13352,931)))</f>
        <v>0</v>
      </c>
      <c r="AIW13352" s="7" t="n">
        <v>7</v>
      </c>
      <c r="AIX13352" s="7" t="n">
        <v>65533</v>
      </c>
      <c r="AIY13352" s="7" t="n">
        <v>23952</v>
      </c>
      <c r="AIZ13352" s="7" t="s">
        <v>12</v>
      </c>
      <c r="AJA13352" s="7" t="n">
        <f t="normal" ca="1">32-LENB(INDIRECT(ADDRESS(13352,936)))</f>
        <v>0</v>
      </c>
      <c r="AJB13352" s="7" t="n">
        <v>0</v>
      </c>
      <c r="AJC13352" s="7" t="n">
        <v>65533</v>
      </c>
      <c r="AJD13352" s="7" t="n">
        <v>0</v>
      </c>
      <c r="AJE13352" s="7" t="s">
        <v>12</v>
      </c>
      <c r="AJF13352" s="7" t="n">
        <f t="normal" ca="1">32-LENB(INDIRECT(ADDRESS(13352,941)))</f>
        <v>0</v>
      </c>
    </row>
    <row r="13353" spans="1:242">
      <c r="A13353" t="s">
        <v>4</v>
      </c>
      <c r="B13353" s="4" t="s">
        <v>5</v>
      </c>
    </row>
    <row r="13354" spans="1:242">
      <c r="A13354" t="n">
        <v>114944</v>
      </c>
      <c r="B13354" s="5" t="n">
        <v>1</v>
      </c>
    </row>
    <row r="13355" spans="1:242" s="3" customFormat="1" customHeight="0">
      <c r="A13355" s="3" t="s">
        <v>2</v>
      </c>
      <c r="B13355" s="3" t="s">
        <v>772</v>
      </c>
    </row>
    <row r="13356" spans="1:242">
      <c r="A13356" t="s">
        <v>4</v>
      </c>
      <c r="B13356" s="4" t="s">
        <v>5</v>
      </c>
      <c r="C13356" s="4" t="s">
        <v>10</v>
      </c>
      <c r="D13356" s="4" t="s">
        <v>10</v>
      </c>
      <c r="E13356" s="4" t="s">
        <v>9</v>
      </c>
      <c r="F13356" s="4" t="s">
        <v>6</v>
      </c>
      <c r="G13356" s="4" t="s">
        <v>8</v>
      </c>
      <c r="H13356" s="4" t="s">
        <v>10</v>
      </c>
      <c r="I13356" s="4" t="s">
        <v>10</v>
      </c>
      <c r="J13356" s="4" t="s">
        <v>9</v>
      </c>
      <c r="K13356" s="4" t="s">
        <v>6</v>
      </c>
      <c r="L13356" s="4" t="s">
        <v>8</v>
      </c>
      <c r="M13356" s="4" t="s">
        <v>10</v>
      </c>
      <c r="N13356" s="4" t="s">
        <v>10</v>
      </c>
      <c r="O13356" s="4" t="s">
        <v>9</v>
      </c>
      <c r="P13356" s="4" t="s">
        <v>6</v>
      </c>
      <c r="Q13356" s="4" t="s">
        <v>8</v>
      </c>
      <c r="R13356" s="4" t="s">
        <v>10</v>
      </c>
      <c r="S13356" s="4" t="s">
        <v>10</v>
      </c>
      <c r="T13356" s="4" t="s">
        <v>9</v>
      </c>
      <c r="U13356" s="4" t="s">
        <v>6</v>
      </c>
      <c r="V13356" s="4" t="s">
        <v>8</v>
      </c>
      <c r="W13356" s="4" t="s">
        <v>10</v>
      </c>
      <c r="X13356" s="4" t="s">
        <v>10</v>
      </c>
      <c r="Y13356" s="4" t="s">
        <v>9</v>
      </c>
      <c r="Z13356" s="4" t="s">
        <v>6</v>
      </c>
      <c r="AA13356" s="4" t="s">
        <v>8</v>
      </c>
      <c r="AB13356" s="4" t="s">
        <v>10</v>
      </c>
      <c r="AC13356" s="4" t="s">
        <v>10</v>
      </c>
      <c r="AD13356" s="4" t="s">
        <v>9</v>
      </c>
      <c r="AE13356" s="4" t="s">
        <v>6</v>
      </c>
      <c r="AF13356" s="4" t="s">
        <v>8</v>
      </c>
      <c r="AG13356" s="4" t="s">
        <v>10</v>
      </c>
      <c r="AH13356" s="4" t="s">
        <v>10</v>
      </c>
      <c r="AI13356" s="4" t="s">
        <v>9</v>
      </c>
      <c r="AJ13356" s="4" t="s">
        <v>6</v>
      </c>
      <c r="AK13356" s="4" t="s">
        <v>8</v>
      </c>
      <c r="AL13356" s="4" t="s">
        <v>10</v>
      </c>
      <c r="AM13356" s="4" t="s">
        <v>10</v>
      </c>
      <c r="AN13356" s="4" t="s">
        <v>9</v>
      </c>
      <c r="AO13356" s="4" t="s">
        <v>6</v>
      </c>
      <c r="AP13356" s="4" t="s">
        <v>8</v>
      </c>
      <c r="AQ13356" s="4" t="s">
        <v>10</v>
      </c>
      <c r="AR13356" s="4" t="s">
        <v>10</v>
      </c>
      <c r="AS13356" s="4" t="s">
        <v>9</v>
      </c>
      <c r="AT13356" s="4" t="s">
        <v>6</v>
      </c>
      <c r="AU13356" s="4" t="s">
        <v>8</v>
      </c>
      <c r="AV13356" s="4" t="s">
        <v>10</v>
      </c>
      <c r="AW13356" s="4" t="s">
        <v>10</v>
      </c>
      <c r="AX13356" s="4" t="s">
        <v>9</v>
      </c>
      <c r="AY13356" s="4" t="s">
        <v>6</v>
      </c>
      <c r="AZ13356" s="4" t="s">
        <v>8</v>
      </c>
      <c r="BA13356" s="4" t="s">
        <v>10</v>
      </c>
      <c r="BB13356" s="4" t="s">
        <v>10</v>
      </c>
      <c r="BC13356" s="4" t="s">
        <v>9</v>
      </c>
      <c r="BD13356" s="4" t="s">
        <v>6</v>
      </c>
      <c r="BE13356" s="4" t="s">
        <v>8</v>
      </c>
      <c r="BF13356" s="4" t="s">
        <v>10</v>
      </c>
      <c r="BG13356" s="4" t="s">
        <v>10</v>
      </c>
      <c r="BH13356" s="4" t="s">
        <v>9</v>
      </c>
      <c r="BI13356" s="4" t="s">
        <v>6</v>
      </c>
      <c r="BJ13356" s="4" t="s">
        <v>8</v>
      </c>
      <c r="BK13356" s="4" t="s">
        <v>10</v>
      </c>
      <c r="BL13356" s="4" t="s">
        <v>10</v>
      </c>
      <c r="BM13356" s="4" t="s">
        <v>9</v>
      </c>
      <c r="BN13356" s="4" t="s">
        <v>6</v>
      </c>
      <c r="BO13356" s="4" t="s">
        <v>8</v>
      </c>
      <c r="BP13356" s="4" t="s">
        <v>10</v>
      </c>
      <c r="BQ13356" s="4" t="s">
        <v>10</v>
      </c>
      <c r="BR13356" s="4" t="s">
        <v>9</v>
      </c>
      <c r="BS13356" s="4" t="s">
        <v>6</v>
      </c>
      <c r="BT13356" s="4" t="s">
        <v>8</v>
      </c>
      <c r="BU13356" s="4" t="s">
        <v>10</v>
      </c>
      <c r="BV13356" s="4" t="s">
        <v>10</v>
      </c>
      <c r="BW13356" s="4" t="s">
        <v>9</v>
      </c>
      <c r="BX13356" s="4" t="s">
        <v>6</v>
      </c>
      <c r="BY13356" s="4" t="s">
        <v>8</v>
      </c>
      <c r="BZ13356" s="4" t="s">
        <v>10</v>
      </c>
      <c r="CA13356" s="4" t="s">
        <v>10</v>
      </c>
      <c r="CB13356" s="4" t="s">
        <v>9</v>
      </c>
      <c r="CC13356" s="4" t="s">
        <v>6</v>
      </c>
      <c r="CD13356" s="4" t="s">
        <v>8</v>
      </c>
      <c r="CE13356" s="4" t="s">
        <v>10</v>
      </c>
      <c r="CF13356" s="4" t="s">
        <v>10</v>
      </c>
      <c r="CG13356" s="4" t="s">
        <v>9</v>
      </c>
      <c r="CH13356" s="4" t="s">
        <v>6</v>
      </c>
      <c r="CI13356" s="4" t="s">
        <v>8</v>
      </c>
      <c r="CJ13356" s="4" t="s">
        <v>10</v>
      </c>
      <c r="CK13356" s="4" t="s">
        <v>10</v>
      </c>
      <c r="CL13356" s="4" t="s">
        <v>9</v>
      </c>
      <c r="CM13356" s="4" t="s">
        <v>6</v>
      </c>
      <c r="CN13356" s="4" t="s">
        <v>8</v>
      </c>
      <c r="CO13356" s="4" t="s">
        <v>10</v>
      </c>
      <c r="CP13356" s="4" t="s">
        <v>10</v>
      </c>
      <c r="CQ13356" s="4" t="s">
        <v>9</v>
      </c>
      <c r="CR13356" s="4" t="s">
        <v>6</v>
      </c>
      <c r="CS13356" s="4" t="s">
        <v>8</v>
      </c>
      <c r="CT13356" s="4" t="s">
        <v>10</v>
      </c>
      <c r="CU13356" s="4" t="s">
        <v>10</v>
      </c>
      <c r="CV13356" s="4" t="s">
        <v>9</v>
      </c>
      <c r="CW13356" s="4" t="s">
        <v>6</v>
      </c>
      <c r="CX13356" s="4" t="s">
        <v>8</v>
      </c>
      <c r="CY13356" s="4" t="s">
        <v>10</v>
      </c>
      <c r="CZ13356" s="4" t="s">
        <v>10</v>
      </c>
      <c r="DA13356" s="4" t="s">
        <v>9</v>
      </c>
      <c r="DB13356" s="4" t="s">
        <v>6</v>
      </c>
      <c r="DC13356" s="4" t="s">
        <v>8</v>
      </c>
      <c r="DD13356" s="4" t="s">
        <v>10</v>
      </c>
      <c r="DE13356" s="4" t="s">
        <v>10</v>
      </c>
      <c r="DF13356" s="4" t="s">
        <v>9</v>
      </c>
      <c r="DG13356" s="4" t="s">
        <v>6</v>
      </c>
      <c r="DH13356" s="4" t="s">
        <v>8</v>
      </c>
      <c r="DI13356" s="4" t="s">
        <v>10</v>
      </c>
      <c r="DJ13356" s="4" t="s">
        <v>10</v>
      </c>
      <c r="DK13356" s="4" t="s">
        <v>9</v>
      </c>
      <c r="DL13356" s="4" t="s">
        <v>6</v>
      </c>
      <c r="DM13356" s="4" t="s">
        <v>8</v>
      </c>
      <c r="DN13356" s="4" t="s">
        <v>10</v>
      </c>
      <c r="DO13356" s="4" t="s">
        <v>10</v>
      </c>
      <c r="DP13356" s="4" t="s">
        <v>9</v>
      </c>
      <c r="DQ13356" s="4" t="s">
        <v>6</v>
      </c>
      <c r="DR13356" s="4" t="s">
        <v>8</v>
      </c>
      <c r="DS13356" s="4" t="s">
        <v>10</v>
      </c>
      <c r="DT13356" s="4" t="s">
        <v>10</v>
      </c>
      <c r="DU13356" s="4" t="s">
        <v>9</v>
      </c>
      <c r="DV13356" s="4" t="s">
        <v>6</v>
      </c>
      <c r="DW13356" s="4" t="s">
        <v>8</v>
      </c>
      <c r="DX13356" s="4" t="s">
        <v>10</v>
      </c>
      <c r="DY13356" s="4" t="s">
        <v>10</v>
      </c>
      <c r="DZ13356" s="4" t="s">
        <v>9</v>
      </c>
      <c r="EA13356" s="4" t="s">
        <v>6</v>
      </c>
      <c r="EB13356" s="4" t="s">
        <v>8</v>
      </c>
      <c r="EC13356" s="4" t="s">
        <v>10</v>
      </c>
      <c r="ED13356" s="4" t="s">
        <v>10</v>
      </c>
      <c r="EE13356" s="4" t="s">
        <v>9</v>
      </c>
      <c r="EF13356" s="4" t="s">
        <v>6</v>
      </c>
      <c r="EG13356" s="4" t="s">
        <v>8</v>
      </c>
      <c r="EH13356" s="4" t="s">
        <v>10</v>
      </c>
      <c r="EI13356" s="4" t="s">
        <v>10</v>
      </c>
      <c r="EJ13356" s="4" t="s">
        <v>9</v>
      </c>
      <c r="EK13356" s="4" t="s">
        <v>6</v>
      </c>
      <c r="EL13356" s="4" t="s">
        <v>8</v>
      </c>
      <c r="EM13356" s="4" t="s">
        <v>10</v>
      </c>
      <c r="EN13356" s="4" t="s">
        <v>10</v>
      </c>
      <c r="EO13356" s="4" t="s">
        <v>9</v>
      </c>
      <c r="EP13356" s="4" t="s">
        <v>6</v>
      </c>
      <c r="EQ13356" s="4" t="s">
        <v>8</v>
      </c>
      <c r="ER13356" s="4" t="s">
        <v>10</v>
      </c>
      <c r="ES13356" s="4" t="s">
        <v>10</v>
      </c>
      <c r="ET13356" s="4" t="s">
        <v>9</v>
      </c>
      <c r="EU13356" s="4" t="s">
        <v>6</v>
      </c>
      <c r="EV13356" s="4" t="s">
        <v>8</v>
      </c>
      <c r="EW13356" s="4" t="s">
        <v>10</v>
      </c>
      <c r="EX13356" s="4" t="s">
        <v>10</v>
      </c>
      <c r="EY13356" s="4" t="s">
        <v>9</v>
      </c>
      <c r="EZ13356" s="4" t="s">
        <v>6</v>
      </c>
      <c r="FA13356" s="4" t="s">
        <v>8</v>
      </c>
    </row>
    <row r="13357" spans="1:242">
      <c r="A13357" t="n">
        <v>114960</v>
      </c>
      <c r="B13357" s="102" t="n">
        <v>257</v>
      </c>
      <c r="C13357" s="7" t="n">
        <v>3</v>
      </c>
      <c r="D13357" s="7" t="n">
        <v>65533</v>
      </c>
      <c r="E13357" s="7" t="n">
        <v>0</v>
      </c>
      <c r="F13357" s="7" t="s">
        <v>618</v>
      </c>
      <c r="G13357" s="7" t="n">
        <f t="normal" ca="1">32-LENB(INDIRECT(ADDRESS(13357,6)))</f>
        <v>0</v>
      </c>
      <c r="H13357" s="7" t="n">
        <v>3</v>
      </c>
      <c r="I13357" s="7" t="n">
        <v>65533</v>
      </c>
      <c r="J13357" s="7" t="n">
        <v>0</v>
      </c>
      <c r="K13357" s="7" t="s">
        <v>619</v>
      </c>
      <c r="L13357" s="7" t="n">
        <f t="normal" ca="1">32-LENB(INDIRECT(ADDRESS(13357,11)))</f>
        <v>0</v>
      </c>
      <c r="M13357" s="7" t="n">
        <v>3</v>
      </c>
      <c r="N13357" s="7" t="n">
        <v>65533</v>
      </c>
      <c r="O13357" s="7" t="n">
        <v>0</v>
      </c>
      <c r="P13357" s="7" t="s">
        <v>619</v>
      </c>
      <c r="Q13357" s="7" t="n">
        <f t="normal" ca="1">32-LENB(INDIRECT(ADDRESS(13357,16)))</f>
        <v>0</v>
      </c>
      <c r="R13357" s="7" t="n">
        <v>3</v>
      </c>
      <c r="S13357" s="7" t="n">
        <v>65533</v>
      </c>
      <c r="T13357" s="7" t="n">
        <v>0</v>
      </c>
      <c r="U13357" s="7" t="s">
        <v>402</v>
      </c>
      <c r="V13357" s="7" t="n">
        <f t="normal" ca="1">32-LENB(INDIRECT(ADDRESS(13357,21)))</f>
        <v>0</v>
      </c>
      <c r="W13357" s="7" t="n">
        <v>3</v>
      </c>
      <c r="X13357" s="7" t="n">
        <v>65533</v>
      </c>
      <c r="Y13357" s="7" t="n">
        <v>0</v>
      </c>
      <c r="Z13357" s="7" t="s">
        <v>620</v>
      </c>
      <c r="AA13357" s="7" t="n">
        <f t="normal" ca="1">32-LENB(INDIRECT(ADDRESS(13357,26)))</f>
        <v>0</v>
      </c>
      <c r="AB13357" s="7" t="n">
        <v>3</v>
      </c>
      <c r="AC13357" s="7" t="n">
        <v>65533</v>
      </c>
      <c r="AD13357" s="7" t="n">
        <v>0</v>
      </c>
      <c r="AE13357" s="7" t="s">
        <v>621</v>
      </c>
      <c r="AF13357" s="7" t="n">
        <f t="normal" ca="1">32-LENB(INDIRECT(ADDRESS(13357,31)))</f>
        <v>0</v>
      </c>
      <c r="AG13357" s="7" t="n">
        <v>2</v>
      </c>
      <c r="AH13357" s="7" t="n">
        <v>65533</v>
      </c>
      <c r="AI13357" s="7" t="n">
        <v>0</v>
      </c>
      <c r="AJ13357" s="7" t="s">
        <v>622</v>
      </c>
      <c r="AK13357" s="7" t="n">
        <f t="normal" ca="1">32-LENB(INDIRECT(ADDRESS(13357,36)))</f>
        <v>0</v>
      </c>
      <c r="AL13357" s="7" t="n">
        <v>4</v>
      </c>
      <c r="AM13357" s="7" t="n">
        <v>65533</v>
      </c>
      <c r="AN13357" s="7" t="n">
        <v>4525</v>
      </c>
      <c r="AO13357" s="7" t="s">
        <v>12</v>
      </c>
      <c r="AP13357" s="7" t="n">
        <f t="normal" ca="1">32-LENB(INDIRECT(ADDRESS(13357,41)))</f>
        <v>0</v>
      </c>
      <c r="AQ13357" s="7" t="n">
        <v>2</v>
      </c>
      <c r="AR13357" s="7" t="n">
        <v>65533</v>
      </c>
      <c r="AS13357" s="7" t="n">
        <v>0</v>
      </c>
      <c r="AT13357" s="7" t="s">
        <v>631</v>
      </c>
      <c r="AU13357" s="7" t="n">
        <f t="normal" ca="1">32-LENB(INDIRECT(ADDRESS(13357,46)))</f>
        <v>0</v>
      </c>
      <c r="AV13357" s="7" t="n">
        <v>4</v>
      </c>
      <c r="AW13357" s="7" t="n">
        <v>65533</v>
      </c>
      <c r="AX13357" s="7" t="n">
        <v>4400</v>
      </c>
      <c r="AY13357" s="7" t="s">
        <v>12</v>
      </c>
      <c r="AZ13357" s="7" t="n">
        <f t="normal" ca="1">32-LENB(INDIRECT(ADDRESS(13357,51)))</f>
        <v>0</v>
      </c>
      <c r="BA13357" s="7" t="n">
        <v>4</v>
      </c>
      <c r="BB13357" s="7" t="n">
        <v>65533</v>
      </c>
      <c r="BC13357" s="7" t="n">
        <v>8120</v>
      </c>
      <c r="BD13357" s="7" t="s">
        <v>12</v>
      </c>
      <c r="BE13357" s="7" t="n">
        <f t="normal" ca="1">32-LENB(INDIRECT(ADDRESS(13357,56)))</f>
        <v>0</v>
      </c>
      <c r="BF13357" s="7" t="n">
        <v>7</v>
      </c>
      <c r="BG13357" s="7" t="n">
        <v>65533</v>
      </c>
      <c r="BH13357" s="7" t="n">
        <v>61816</v>
      </c>
      <c r="BI13357" s="7" t="s">
        <v>12</v>
      </c>
      <c r="BJ13357" s="7" t="n">
        <f t="normal" ca="1">32-LENB(INDIRECT(ADDRESS(13357,61)))</f>
        <v>0</v>
      </c>
      <c r="BK13357" s="7" t="n">
        <v>7</v>
      </c>
      <c r="BL13357" s="7" t="n">
        <v>65533</v>
      </c>
      <c r="BM13357" s="7" t="n">
        <v>61817</v>
      </c>
      <c r="BN13357" s="7" t="s">
        <v>12</v>
      </c>
      <c r="BO13357" s="7" t="n">
        <f t="normal" ca="1">32-LENB(INDIRECT(ADDRESS(13357,66)))</f>
        <v>0</v>
      </c>
      <c r="BP13357" s="7" t="n">
        <v>7</v>
      </c>
      <c r="BQ13357" s="7" t="n">
        <v>65533</v>
      </c>
      <c r="BR13357" s="7" t="n">
        <v>61818</v>
      </c>
      <c r="BS13357" s="7" t="s">
        <v>12</v>
      </c>
      <c r="BT13357" s="7" t="n">
        <f t="normal" ca="1">32-LENB(INDIRECT(ADDRESS(13357,71)))</f>
        <v>0</v>
      </c>
      <c r="BU13357" s="7" t="n">
        <v>7</v>
      </c>
      <c r="BV13357" s="7" t="n">
        <v>65533</v>
      </c>
      <c r="BW13357" s="7" t="n">
        <v>61819</v>
      </c>
      <c r="BX13357" s="7" t="s">
        <v>12</v>
      </c>
      <c r="BY13357" s="7" t="n">
        <f t="normal" ca="1">32-LENB(INDIRECT(ADDRESS(13357,76)))</f>
        <v>0</v>
      </c>
      <c r="BZ13357" s="7" t="n">
        <v>7</v>
      </c>
      <c r="CA13357" s="7" t="n">
        <v>65533</v>
      </c>
      <c r="CB13357" s="7" t="n">
        <v>61820</v>
      </c>
      <c r="CC13357" s="7" t="s">
        <v>12</v>
      </c>
      <c r="CD13357" s="7" t="n">
        <f t="normal" ca="1">32-LENB(INDIRECT(ADDRESS(13357,81)))</f>
        <v>0</v>
      </c>
      <c r="CE13357" s="7" t="n">
        <v>7</v>
      </c>
      <c r="CF13357" s="7" t="n">
        <v>65533</v>
      </c>
      <c r="CG13357" s="7" t="n">
        <v>61821</v>
      </c>
      <c r="CH13357" s="7" t="s">
        <v>12</v>
      </c>
      <c r="CI13357" s="7" t="n">
        <f t="normal" ca="1">32-LENB(INDIRECT(ADDRESS(13357,86)))</f>
        <v>0</v>
      </c>
      <c r="CJ13357" s="7" t="n">
        <v>4</v>
      </c>
      <c r="CK13357" s="7" t="n">
        <v>65533</v>
      </c>
      <c r="CL13357" s="7" t="n">
        <v>4407</v>
      </c>
      <c r="CM13357" s="7" t="s">
        <v>12</v>
      </c>
      <c r="CN13357" s="7" t="n">
        <f t="normal" ca="1">32-LENB(INDIRECT(ADDRESS(13357,91)))</f>
        <v>0</v>
      </c>
      <c r="CO13357" s="7" t="n">
        <v>4</v>
      </c>
      <c r="CP13357" s="7" t="n">
        <v>65533</v>
      </c>
      <c r="CQ13357" s="7" t="n">
        <v>4120</v>
      </c>
      <c r="CR13357" s="7" t="s">
        <v>12</v>
      </c>
      <c r="CS13357" s="7" t="n">
        <f t="normal" ca="1">32-LENB(INDIRECT(ADDRESS(13357,96)))</f>
        <v>0</v>
      </c>
      <c r="CT13357" s="7" t="n">
        <v>4</v>
      </c>
      <c r="CU13357" s="7" t="n">
        <v>65533</v>
      </c>
      <c r="CV13357" s="7" t="n">
        <v>4120</v>
      </c>
      <c r="CW13357" s="7" t="s">
        <v>12</v>
      </c>
      <c r="CX13357" s="7" t="n">
        <f t="normal" ca="1">32-LENB(INDIRECT(ADDRESS(13357,101)))</f>
        <v>0</v>
      </c>
      <c r="CY13357" s="7" t="n">
        <v>7</v>
      </c>
      <c r="CZ13357" s="7" t="n">
        <v>65533</v>
      </c>
      <c r="DA13357" s="7" t="n">
        <v>61822</v>
      </c>
      <c r="DB13357" s="7" t="s">
        <v>12</v>
      </c>
      <c r="DC13357" s="7" t="n">
        <f t="normal" ca="1">32-LENB(INDIRECT(ADDRESS(13357,106)))</f>
        <v>0</v>
      </c>
      <c r="DD13357" s="7" t="n">
        <v>7</v>
      </c>
      <c r="DE13357" s="7" t="n">
        <v>65533</v>
      </c>
      <c r="DF13357" s="7" t="n">
        <v>61823</v>
      </c>
      <c r="DG13357" s="7" t="s">
        <v>12</v>
      </c>
      <c r="DH13357" s="7" t="n">
        <f t="normal" ca="1">32-LENB(INDIRECT(ADDRESS(13357,111)))</f>
        <v>0</v>
      </c>
      <c r="DI13357" s="7" t="n">
        <v>7</v>
      </c>
      <c r="DJ13357" s="7" t="n">
        <v>65533</v>
      </c>
      <c r="DK13357" s="7" t="n">
        <v>61824</v>
      </c>
      <c r="DL13357" s="7" t="s">
        <v>12</v>
      </c>
      <c r="DM13357" s="7" t="n">
        <f t="normal" ca="1">32-LENB(INDIRECT(ADDRESS(13357,116)))</f>
        <v>0</v>
      </c>
      <c r="DN13357" s="7" t="n">
        <v>7</v>
      </c>
      <c r="DO13357" s="7" t="n">
        <v>65533</v>
      </c>
      <c r="DP13357" s="7" t="n">
        <v>61825</v>
      </c>
      <c r="DQ13357" s="7" t="s">
        <v>12</v>
      </c>
      <c r="DR13357" s="7" t="n">
        <f t="normal" ca="1">32-LENB(INDIRECT(ADDRESS(13357,121)))</f>
        <v>0</v>
      </c>
      <c r="DS13357" s="7" t="n">
        <v>4</v>
      </c>
      <c r="DT13357" s="7" t="n">
        <v>65533</v>
      </c>
      <c r="DU13357" s="7" t="n">
        <v>1526</v>
      </c>
      <c r="DV13357" s="7" t="s">
        <v>12</v>
      </c>
      <c r="DW13357" s="7" t="n">
        <f t="normal" ca="1">32-LENB(INDIRECT(ADDRESS(13357,126)))</f>
        <v>0</v>
      </c>
      <c r="DX13357" s="7" t="n">
        <v>7</v>
      </c>
      <c r="DY13357" s="7" t="n">
        <v>65533</v>
      </c>
      <c r="DZ13357" s="7" t="n">
        <v>61826</v>
      </c>
      <c r="EA13357" s="7" t="s">
        <v>12</v>
      </c>
      <c r="EB13357" s="7" t="n">
        <f t="normal" ca="1">32-LENB(INDIRECT(ADDRESS(13357,131)))</f>
        <v>0</v>
      </c>
      <c r="EC13357" s="7" t="n">
        <v>7</v>
      </c>
      <c r="ED13357" s="7" t="n">
        <v>65533</v>
      </c>
      <c r="EE13357" s="7" t="n">
        <v>61827</v>
      </c>
      <c r="EF13357" s="7" t="s">
        <v>12</v>
      </c>
      <c r="EG13357" s="7" t="n">
        <f t="normal" ca="1">32-LENB(INDIRECT(ADDRESS(13357,136)))</f>
        <v>0</v>
      </c>
      <c r="EH13357" s="7" t="n">
        <v>7</v>
      </c>
      <c r="EI13357" s="7" t="n">
        <v>65533</v>
      </c>
      <c r="EJ13357" s="7" t="n">
        <v>61828</v>
      </c>
      <c r="EK13357" s="7" t="s">
        <v>12</v>
      </c>
      <c r="EL13357" s="7" t="n">
        <f t="normal" ca="1">32-LENB(INDIRECT(ADDRESS(13357,141)))</f>
        <v>0</v>
      </c>
      <c r="EM13357" s="7" t="n">
        <v>7</v>
      </c>
      <c r="EN13357" s="7" t="n">
        <v>65533</v>
      </c>
      <c r="EO13357" s="7" t="n">
        <v>61829</v>
      </c>
      <c r="EP13357" s="7" t="s">
        <v>12</v>
      </c>
      <c r="EQ13357" s="7" t="n">
        <f t="normal" ca="1">32-LENB(INDIRECT(ADDRESS(13357,146)))</f>
        <v>0</v>
      </c>
      <c r="ER13357" s="7" t="n">
        <v>7</v>
      </c>
      <c r="ES13357" s="7" t="n">
        <v>65533</v>
      </c>
      <c r="ET13357" s="7" t="n">
        <v>61830</v>
      </c>
      <c r="EU13357" s="7" t="s">
        <v>12</v>
      </c>
      <c r="EV13357" s="7" t="n">
        <f t="normal" ca="1">32-LENB(INDIRECT(ADDRESS(13357,151)))</f>
        <v>0</v>
      </c>
      <c r="EW13357" s="7" t="n">
        <v>0</v>
      </c>
      <c r="EX13357" s="7" t="n">
        <v>65533</v>
      </c>
      <c r="EY13357" s="7" t="n">
        <v>0</v>
      </c>
      <c r="EZ13357" s="7" t="s">
        <v>12</v>
      </c>
      <c r="FA13357" s="7" t="n">
        <f t="normal" ca="1">32-LENB(INDIRECT(ADDRESS(13357,156)))</f>
        <v>0</v>
      </c>
    </row>
    <row r="13358" spans="1:242">
      <c r="A13358" t="s">
        <v>4</v>
      </c>
      <c r="B13358" s="4" t="s">
        <v>5</v>
      </c>
    </row>
    <row r="13359" spans="1:242">
      <c r="A13359" t="n">
        <v>116200</v>
      </c>
      <c r="B13359" s="5" t="n">
        <v>1</v>
      </c>
    </row>
    <row r="13360" spans="1:242" s="3" customFormat="1" customHeight="0">
      <c r="A13360" s="3" t="s">
        <v>2</v>
      </c>
      <c r="B13360" s="3" t="s">
        <v>773</v>
      </c>
    </row>
    <row r="13361" spans="1:942">
      <c r="A13361" t="s">
        <v>4</v>
      </c>
      <c r="B13361" s="4" t="s">
        <v>5</v>
      </c>
      <c r="C13361" s="4" t="s">
        <v>10</v>
      </c>
      <c r="D13361" s="4" t="s">
        <v>10</v>
      </c>
      <c r="E13361" s="4" t="s">
        <v>9</v>
      </c>
      <c r="F13361" s="4" t="s">
        <v>6</v>
      </c>
      <c r="G13361" s="4" t="s">
        <v>8</v>
      </c>
      <c r="H13361" s="4" t="s">
        <v>10</v>
      </c>
      <c r="I13361" s="4" t="s">
        <v>10</v>
      </c>
      <c r="J13361" s="4" t="s">
        <v>9</v>
      </c>
      <c r="K13361" s="4" t="s">
        <v>6</v>
      </c>
      <c r="L13361" s="4" t="s">
        <v>8</v>
      </c>
    </row>
    <row r="13362" spans="1:942">
      <c r="A13362" t="n">
        <v>116208</v>
      </c>
      <c r="B13362" s="102" t="n">
        <v>257</v>
      </c>
      <c r="C13362" s="7" t="n">
        <v>4</v>
      </c>
      <c r="D13362" s="7" t="n">
        <v>65533</v>
      </c>
      <c r="E13362" s="7" t="n">
        <v>2119</v>
      </c>
      <c r="F13362" s="7" t="s">
        <v>12</v>
      </c>
      <c r="G13362" s="7" t="n">
        <f t="normal" ca="1">32-LENB(INDIRECT(ADDRESS(13362,6)))</f>
        <v>0</v>
      </c>
      <c r="H13362" s="7" t="n">
        <v>0</v>
      </c>
      <c r="I13362" s="7" t="n">
        <v>65533</v>
      </c>
      <c r="J13362" s="7" t="n">
        <v>0</v>
      </c>
      <c r="K13362" s="7" t="s">
        <v>12</v>
      </c>
      <c r="L13362" s="7" t="n">
        <f t="normal" ca="1">32-LENB(INDIRECT(ADDRESS(13362,11)))</f>
        <v>0</v>
      </c>
    </row>
    <row r="13363" spans="1:942">
      <c r="A13363" t="s">
        <v>4</v>
      </c>
      <c r="B13363" s="4" t="s">
        <v>5</v>
      </c>
    </row>
    <row r="13364" spans="1:942">
      <c r="A13364" t="n">
        <v>116288</v>
      </c>
      <c r="B13364" s="5" t="n">
        <v>1</v>
      </c>
    </row>
    <row r="13365" spans="1:942" s="3" customFormat="1" customHeight="0">
      <c r="A13365" s="3" t="s">
        <v>2</v>
      </c>
      <c r="B13365" s="3" t="s">
        <v>774</v>
      </c>
    </row>
    <row r="13366" spans="1:942">
      <c r="A13366" t="s">
        <v>4</v>
      </c>
      <c r="B13366" s="4" t="s">
        <v>5</v>
      </c>
      <c r="C13366" s="4" t="s">
        <v>10</v>
      </c>
      <c r="D13366" s="4" t="s">
        <v>10</v>
      </c>
      <c r="E13366" s="4" t="s">
        <v>9</v>
      </c>
      <c r="F13366" s="4" t="s">
        <v>6</v>
      </c>
      <c r="G13366" s="4" t="s">
        <v>8</v>
      </c>
      <c r="H13366" s="4" t="s">
        <v>10</v>
      </c>
      <c r="I13366" s="4" t="s">
        <v>10</v>
      </c>
      <c r="J13366" s="4" t="s">
        <v>9</v>
      </c>
      <c r="K13366" s="4" t="s">
        <v>6</v>
      </c>
      <c r="L13366" s="4" t="s">
        <v>8</v>
      </c>
      <c r="M13366" s="4" t="s">
        <v>10</v>
      </c>
      <c r="N13366" s="4" t="s">
        <v>10</v>
      </c>
      <c r="O13366" s="4" t="s">
        <v>9</v>
      </c>
      <c r="P13366" s="4" t="s">
        <v>6</v>
      </c>
      <c r="Q13366" s="4" t="s">
        <v>8</v>
      </c>
      <c r="R13366" s="4" t="s">
        <v>10</v>
      </c>
      <c r="S13366" s="4" t="s">
        <v>10</v>
      </c>
      <c r="T13366" s="4" t="s">
        <v>9</v>
      </c>
      <c r="U13366" s="4" t="s">
        <v>6</v>
      </c>
      <c r="V13366" s="4" t="s">
        <v>8</v>
      </c>
      <c r="W13366" s="4" t="s">
        <v>10</v>
      </c>
      <c r="X13366" s="4" t="s">
        <v>10</v>
      </c>
      <c r="Y13366" s="4" t="s">
        <v>9</v>
      </c>
      <c r="Z13366" s="4" t="s">
        <v>6</v>
      </c>
      <c r="AA13366" s="4" t="s">
        <v>8</v>
      </c>
      <c r="AB13366" s="4" t="s">
        <v>10</v>
      </c>
      <c r="AC13366" s="4" t="s">
        <v>10</v>
      </c>
      <c r="AD13366" s="4" t="s">
        <v>9</v>
      </c>
      <c r="AE13366" s="4" t="s">
        <v>6</v>
      </c>
      <c r="AF13366" s="4" t="s">
        <v>8</v>
      </c>
      <c r="AG13366" s="4" t="s">
        <v>10</v>
      </c>
      <c r="AH13366" s="4" t="s">
        <v>10</v>
      </c>
      <c r="AI13366" s="4" t="s">
        <v>9</v>
      </c>
      <c r="AJ13366" s="4" t="s">
        <v>6</v>
      </c>
      <c r="AK13366" s="4" t="s">
        <v>8</v>
      </c>
      <c r="AL13366" s="4" t="s">
        <v>10</v>
      </c>
      <c r="AM13366" s="4" t="s">
        <v>10</v>
      </c>
      <c r="AN13366" s="4" t="s">
        <v>9</v>
      </c>
      <c r="AO13366" s="4" t="s">
        <v>6</v>
      </c>
      <c r="AP13366" s="4" t="s">
        <v>8</v>
      </c>
      <c r="AQ13366" s="4" t="s">
        <v>10</v>
      </c>
      <c r="AR13366" s="4" t="s">
        <v>10</v>
      </c>
      <c r="AS13366" s="4" t="s">
        <v>9</v>
      </c>
      <c r="AT13366" s="4" t="s">
        <v>6</v>
      </c>
      <c r="AU13366" s="4" t="s">
        <v>8</v>
      </c>
      <c r="AV13366" s="4" t="s">
        <v>10</v>
      </c>
      <c r="AW13366" s="4" t="s">
        <v>10</v>
      </c>
      <c r="AX13366" s="4" t="s">
        <v>9</v>
      </c>
      <c r="AY13366" s="4" t="s">
        <v>6</v>
      </c>
      <c r="AZ13366" s="4" t="s">
        <v>8</v>
      </c>
      <c r="BA13366" s="4" t="s">
        <v>10</v>
      </c>
      <c r="BB13366" s="4" t="s">
        <v>10</v>
      </c>
      <c r="BC13366" s="4" t="s">
        <v>9</v>
      </c>
      <c r="BD13366" s="4" t="s">
        <v>6</v>
      </c>
      <c r="BE13366" s="4" t="s">
        <v>8</v>
      </c>
      <c r="BF13366" s="4" t="s">
        <v>10</v>
      </c>
      <c r="BG13366" s="4" t="s">
        <v>10</v>
      </c>
      <c r="BH13366" s="4" t="s">
        <v>9</v>
      </c>
      <c r="BI13366" s="4" t="s">
        <v>6</v>
      </c>
      <c r="BJ13366" s="4" t="s">
        <v>8</v>
      </c>
      <c r="BK13366" s="4" t="s">
        <v>10</v>
      </c>
      <c r="BL13366" s="4" t="s">
        <v>10</v>
      </c>
      <c r="BM13366" s="4" t="s">
        <v>9</v>
      </c>
      <c r="BN13366" s="4" t="s">
        <v>6</v>
      </c>
      <c r="BO13366" s="4" t="s">
        <v>8</v>
      </c>
      <c r="BP13366" s="4" t="s">
        <v>10</v>
      </c>
      <c r="BQ13366" s="4" t="s">
        <v>10</v>
      </c>
      <c r="BR13366" s="4" t="s">
        <v>9</v>
      </c>
      <c r="BS13366" s="4" t="s">
        <v>6</v>
      </c>
      <c r="BT13366" s="4" t="s">
        <v>8</v>
      </c>
      <c r="BU13366" s="4" t="s">
        <v>10</v>
      </c>
      <c r="BV13366" s="4" t="s">
        <v>10</v>
      </c>
      <c r="BW13366" s="4" t="s">
        <v>9</v>
      </c>
      <c r="BX13366" s="4" t="s">
        <v>6</v>
      </c>
      <c r="BY13366" s="4" t="s">
        <v>8</v>
      </c>
      <c r="BZ13366" s="4" t="s">
        <v>10</v>
      </c>
      <c r="CA13366" s="4" t="s">
        <v>10</v>
      </c>
      <c r="CB13366" s="4" t="s">
        <v>9</v>
      </c>
      <c r="CC13366" s="4" t="s">
        <v>6</v>
      </c>
      <c r="CD13366" s="4" t="s">
        <v>8</v>
      </c>
      <c r="CE13366" s="4" t="s">
        <v>10</v>
      </c>
      <c r="CF13366" s="4" t="s">
        <v>10</v>
      </c>
      <c r="CG13366" s="4" t="s">
        <v>9</v>
      </c>
      <c r="CH13366" s="4" t="s">
        <v>6</v>
      </c>
      <c r="CI13366" s="4" t="s">
        <v>8</v>
      </c>
      <c r="CJ13366" s="4" t="s">
        <v>10</v>
      </c>
      <c r="CK13366" s="4" t="s">
        <v>10</v>
      </c>
      <c r="CL13366" s="4" t="s">
        <v>9</v>
      </c>
      <c r="CM13366" s="4" t="s">
        <v>6</v>
      </c>
      <c r="CN13366" s="4" t="s">
        <v>8</v>
      </c>
      <c r="CO13366" s="4" t="s">
        <v>10</v>
      </c>
      <c r="CP13366" s="4" t="s">
        <v>10</v>
      </c>
      <c r="CQ13366" s="4" t="s">
        <v>9</v>
      </c>
      <c r="CR13366" s="4" t="s">
        <v>6</v>
      </c>
      <c r="CS13366" s="4" t="s">
        <v>8</v>
      </c>
      <c r="CT13366" s="4" t="s">
        <v>10</v>
      </c>
      <c r="CU13366" s="4" t="s">
        <v>10</v>
      </c>
      <c r="CV13366" s="4" t="s">
        <v>9</v>
      </c>
      <c r="CW13366" s="4" t="s">
        <v>6</v>
      </c>
      <c r="CX13366" s="4" t="s">
        <v>8</v>
      </c>
      <c r="CY13366" s="4" t="s">
        <v>10</v>
      </c>
      <c r="CZ13366" s="4" t="s">
        <v>10</v>
      </c>
      <c r="DA13366" s="4" t="s">
        <v>9</v>
      </c>
      <c r="DB13366" s="4" t="s">
        <v>6</v>
      </c>
      <c r="DC13366" s="4" t="s">
        <v>8</v>
      </c>
      <c r="DD13366" s="4" t="s">
        <v>10</v>
      </c>
      <c r="DE13366" s="4" t="s">
        <v>10</v>
      </c>
      <c r="DF13366" s="4" t="s">
        <v>9</v>
      </c>
      <c r="DG13366" s="4" t="s">
        <v>6</v>
      </c>
      <c r="DH13366" s="4" t="s">
        <v>8</v>
      </c>
      <c r="DI13366" s="4" t="s">
        <v>10</v>
      </c>
      <c r="DJ13366" s="4" t="s">
        <v>10</v>
      </c>
      <c r="DK13366" s="4" t="s">
        <v>9</v>
      </c>
      <c r="DL13366" s="4" t="s">
        <v>6</v>
      </c>
      <c r="DM13366" s="4" t="s">
        <v>8</v>
      </c>
      <c r="DN13366" s="4" t="s">
        <v>10</v>
      </c>
      <c r="DO13366" s="4" t="s">
        <v>10</v>
      </c>
      <c r="DP13366" s="4" t="s">
        <v>9</v>
      </c>
      <c r="DQ13366" s="4" t="s">
        <v>6</v>
      </c>
      <c r="DR13366" s="4" t="s">
        <v>8</v>
      </c>
      <c r="DS13366" s="4" t="s">
        <v>10</v>
      </c>
      <c r="DT13366" s="4" t="s">
        <v>10</v>
      </c>
      <c r="DU13366" s="4" t="s">
        <v>9</v>
      </c>
      <c r="DV13366" s="4" t="s">
        <v>6</v>
      </c>
      <c r="DW13366" s="4" t="s">
        <v>8</v>
      </c>
      <c r="DX13366" s="4" t="s">
        <v>10</v>
      </c>
      <c r="DY13366" s="4" t="s">
        <v>10</v>
      </c>
      <c r="DZ13366" s="4" t="s">
        <v>9</v>
      </c>
      <c r="EA13366" s="4" t="s">
        <v>6</v>
      </c>
      <c r="EB13366" s="4" t="s">
        <v>8</v>
      </c>
      <c r="EC13366" s="4" t="s">
        <v>10</v>
      </c>
      <c r="ED13366" s="4" t="s">
        <v>10</v>
      </c>
      <c r="EE13366" s="4" t="s">
        <v>9</v>
      </c>
      <c r="EF13366" s="4" t="s">
        <v>6</v>
      </c>
      <c r="EG13366" s="4" t="s">
        <v>8</v>
      </c>
      <c r="EH13366" s="4" t="s">
        <v>10</v>
      </c>
      <c r="EI13366" s="4" t="s">
        <v>10</v>
      </c>
      <c r="EJ13366" s="4" t="s">
        <v>9</v>
      </c>
      <c r="EK13366" s="4" t="s">
        <v>6</v>
      </c>
      <c r="EL13366" s="4" t="s">
        <v>8</v>
      </c>
      <c r="EM13366" s="4" t="s">
        <v>10</v>
      </c>
      <c r="EN13366" s="4" t="s">
        <v>10</v>
      </c>
      <c r="EO13366" s="4" t="s">
        <v>9</v>
      </c>
      <c r="EP13366" s="4" t="s">
        <v>6</v>
      </c>
      <c r="EQ13366" s="4" t="s">
        <v>8</v>
      </c>
      <c r="ER13366" s="4" t="s">
        <v>10</v>
      </c>
      <c r="ES13366" s="4" t="s">
        <v>10</v>
      </c>
      <c r="ET13366" s="4" t="s">
        <v>9</v>
      </c>
      <c r="EU13366" s="4" t="s">
        <v>6</v>
      </c>
      <c r="EV13366" s="4" t="s">
        <v>8</v>
      </c>
      <c r="EW13366" s="4" t="s">
        <v>10</v>
      </c>
      <c r="EX13366" s="4" t="s">
        <v>10</v>
      </c>
      <c r="EY13366" s="4" t="s">
        <v>9</v>
      </c>
      <c r="EZ13366" s="4" t="s">
        <v>6</v>
      </c>
      <c r="FA13366" s="4" t="s">
        <v>8</v>
      </c>
      <c r="FB13366" s="4" t="s">
        <v>10</v>
      </c>
      <c r="FC13366" s="4" t="s">
        <v>10</v>
      </c>
      <c r="FD13366" s="4" t="s">
        <v>9</v>
      </c>
      <c r="FE13366" s="4" t="s">
        <v>6</v>
      </c>
      <c r="FF13366" s="4" t="s">
        <v>8</v>
      </c>
      <c r="FG13366" s="4" t="s">
        <v>10</v>
      </c>
      <c r="FH13366" s="4" t="s">
        <v>10</v>
      </c>
      <c r="FI13366" s="4" t="s">
        <v>9</v>
      </c>
      <c r="FJ13366" s="4" t="s">
        <v>6</v>
      </c>
      <c r="FK13366" s="4" t="s">
        <v>8</v>
      </c>
      <c r="FL13366" s="4" t="s">
        <v>10</v>
      </c>
      <c r="FM13366" s="4" t="s">
        <v>10</v>
      </c>
      <c r="FN13366" s="4" t="s">
        <v>9</v>
      </c>
      <c r="FO13366" s="4" t="s">
        <v>6</v>
      </c>
      <c r="FP13366" s="4" t="s">
        <v>8</v>
      </c>
      <c r="FQ13366" s="4" t="s">
        <v>10</v>
      </c>
      <c r="FR13366" s="4" t="s">
        <v>10</v>
      </c>
      <c r="FS13366" s="4" t="s">
        <v>9</v>
      </c>
      <c r="FT13366" s="4" t="s">
        <v>6</v>
      </c>
      <c r="FU13366" s="4" t="s">
        <v>8</v>
      </c>
      <c r="FV13366" s="4" t="s">
        <v>10</v>
      </c>
      <c r="FW13366" s="4" t="s">
        <v>10</v>
      </c>
      <c r="FX13366" s="4" t="s">
        <v>9</v>
      </c>
      <c r="FY13366" s="4" t="s">
        <v>6</v>
      </c>
      <c r="FZ13366" s="4" t="s">
        <v>8</v>
      </c>
      <c r="GA13366" s="4" t="s">
        <v>10</v>
      </c>
      <c r="GB13366" s="4" t="s">
        <v>10</v>
      </c>
      <c r="GC13366" s="4" t="s">
        <v>9</v>
      </c>
      <c r="GD13366" s="4" t="s">
        <v>6</v>
      </c>
      <c r="GE13366" s="4" t="s">
        <v>8</v>
      </c>
      <c r="GF13366" s="4" t="s">
        <v>10</v>
      </c>
      <c r="GG13366" s="4" t="s">
        <v>10</v>
      </c>
      <c r="GH13366" s="4" t="s">
        <v>9</v>
      </c>
      <c r="GI13366" s="4" t="s">
        <v>6</v>
      </c>
      <c r="GJ13366" s="4" t="s">
        <v>8</v>
      </c>
      <c r="GK13366" s="4" t="s">
        <v>10</v>
      </c>
      <c r="GL13366" s="4" t="s">
        <v>10</v>
      </c>
      <c r="GM13366" s="4" t="s">
        <v>9</v>
      </c>
      <c r="GN13366" s="4" t="s">
        <v>6</v>
      </c>
      <c r="GO13366" s="4" t="s">
        <v>8</v>
      </c>
      <c r="GP13366" s="4" t="s">
        <v>10</v>
      </c>
      <c r="GQ13366" s="4" t="s">
        <v>10</v>
      </c>
      <c r="GR13366" s="4" t="s">
        <v>9</v>
      </c>
      <c r="GS13366" s="4" t="s">
        <v>6</v>
      </c>
      <c r="GT13366" s="4" t="s">
        <v>8</v>
      </c>
      <c r="GU13366" s="4" t="s">
        <v>10</v>
      </c>
      <c r="GV13366" s="4" t="s">
        <v>10</v>
      </c>
      <c r="GW13366" s="4" t="s">
        <v>9</v>
      </c>
      <c r="GX13366" s="4" t="s">
        <v>6</v>
      </c>
      <c r="GY13366" s="4" t="s">
        <v>8</v>
      </c>
    </row>
    <row r="13367" spans="1:942">
      <c r="A13367" t="n">
        <v>116304</v>
      </c>
      <c r="B13367" s="102" t="n">
        <v>257</v>
      </c>
      <c r="C13367" s="7" t="n">
        <v>3</v>
      </c>
      <c r="D13367" s="7" t="n">
        <v>65533</v>
      </c>
      <c r="E13367" s="7" t="n">
        <v>0</v>
      </c>
      <c r="F13367" s="7" t="s">
        <v>658</v>
      </c>
      <c r="G13367" s="7" t="n">
        <f t="normal" ca="1">32-LENB(INDIRECT(ADDRESS(13367,6)))</f>
        <v>0</v>
      </c>
      <c r="H13367" s="7" t="n">
        <v>3</v>
      </c>
      <c r="I13367" s="7" t="n">
        <v>65533</v>
      </c>
      <c r="J13367" s="7" t="n">
        <v>0</v>
      </c>
      <c r="K13367" s="7" t="s">
        <v>659</v>
      </c>
      <c r="L13367" s="7" t="n">
        <f t="normal" ca="1">32-LENB(INDIRECT(ADDRESS(13367,11)))</f>
        <v>0</v>
      </c>
      <c r="M13367" s="7" t="n">
        <v>3</v>
      </c>
      <c r="N13367" s="7" t="n">
        <v>65533</v>
      </c>
      <c r="O13367" s="7" t="n">
        <v>0</v>
      </c>
      <c r="P13367" s="7" t="s">
        <v>660</v>
      </c>
      <c r="Q13367" s="7" t="n">
        <f t="normal" ca="1">32-LENB(INDIRECT(ADDRESS(13367,16)))</f>
        <v>0</v>
      </c>
      <c r="R13367" s="7" t="n">
        <v>3</v>
      </c>
      <c r="S13367" s="7" t="n">
        <v>65533</v>
      </c>
      <c r="T13367" s="7" t="n">
        <v>0</v>
      </c>
      <c r="U13367" s="7" t="s">
        <v>661</v>
      </c>
      <c r="V13367" s="7" t="n">
        <f t="normal" ca="1">32-LENB(INDIRECT(ADDRESS(13367,21)))</f>
        <v>0</v>
      </c>
      <c r="W13367" s="7" t="n">
        <v>3</v>
      </c>
      <c r="X13367" s="7" t="n">
        <v>65533</v>
      </c>
      <c r="Y13367" s="7" t="n">
        <v>0</v>
      </c>
      <c r="Z13367" s="7" t="s">
        <v>662</v>
      </c>
      <c r="AA13367" s="7" t="n">
        <f t="normal" ca="1">32-LENB(INDIRECT(ADDRESS(13367,26)))</f>
        <v>0</v>
      </c>
      <c r="AB13367" s="7" t="n">
        <v>2</v>
      </c>
      <c r="AC13367" s="7" t="n">
        <v>65533</v>
      </c>
      <c r="AD13367" s="7" t="n">
        <v>0</v>
      </c>
      <c r="AE13367" s="7" t="s">
        <v>631</v>
      </c>
      <c r="AF13367" s="7" t="n">
        <f t="normal" ca="1">32-LENB(INDIRECT(ADDRESS(13367,31)))</f>
        <v>0</v>
      </c>
      <c r="AG13367" s="7" t="n">
        <v>2</v>
      </c>
      <c r="AH13367" s="7" t="n">
        <v>65533</v>
      </c>
      <c r="AI13367" s="7" t="n">
        <v>0</v>
      </c>
      <c r="AJ13367" s="7" t="s">
        <v>622</v>
      </c>
      <c r="AK13367" s="7" t="n">
        <f t="normal" ca="1">32-LENB(INDIRECT(ADDRESS(13367,36)))</f>
        <v>0</v>
      </c>
      <c r="AL13367" s="7" t="n">
        <v>4</v>
      </c>
      <c r="AM13367" s="7" t="n">
        <v>65533</v>
      </c>
      <c r="AN13367" s="7" t="n">
        <v>4546</v>
      </c>
      <c r="AO13367" s="7" t="s">
        <v>12</v>
      </c>
      <c r="AP13367" s="7" t="n">
        <f t="normal" ca="1">32-LENB(INDIRECT(ADDRESS(13367,41)))</f>
        <v>0</v>
      </c>
      <c r="AQ13367" s="7" t="n">
        <v>4</v>
      </c>
      <c r="AR13367" s="7" t="n">
        <v>65533</v>
      </c>
      <c r="AS13367" s="7" t="n">
        <v>4522</v>
      </c>
      <c r="AT13367" s="7" t="s">
        <v>12</v>
      </c>
      <c r="AU13367" s="7" t="n">
        <f t="normal" ca="1">32-LENB(INDIRECT(ADDRESS(13367,46)))</f>
        <v>0</v>
      </c>
      <c r="AV13367" s="7" t="n">
        <v>4</v>
      </c>
      <c r="AW13367" s="7" t="n">
        <v>65533</v>
      </c>
      <c r="AX13367" s="7" t="n">
        <v>4400</v>
      </c>
      <c r="AY13367" s="7" t="s">
        <v>12</v>
      </c>
      <c r="AZ13367" s="7" t="n">
        <f t="normal" ca="1">32-LENB(INDIRECT(ADDRESS(13367,51)))</f>
        <v>0</v>
      </c>
      <c r="BA13367" s="7" t="n">
        <v>4</v>
      </c>
      <c r="BB13367" s="7" t="n">
        <v>65533</v>
      </c>
      <c r="BC13367" s="7" t="n">
        <v>4427</v>
      </c>
      <c r="BD13367" s="7" t="s">
        <v>12</v>
      </c>
      <c r="BE13367" s="7" t="n">
        <f t="normal" ca="1">32-LENB(INDIRECT(ADDRESS(13367,56)))</f>
        <v>0</v>
      </c>
      <c r="BF13367" s="7" t="n">
        <v>4</v>
      </c>
      <c r="BG13367" s="7" t="n">
        <v>65533</v>
      </c>
      <c r="BH13367" s="7" t="n">
        <v>2023</v>
      </c>
      <c r="BI13367" s="7" t="s">
        <v>12</v>
      </c>
      <c r="BJ13367" s="7" t="n">
        <f t="normal" ca="1">32-LENB(INDIRECT(ADDRESS(13367,61)))</f>
        <v>0</v>
      </c>
      <c r="BK13367" s="7" t="n">
        <v>7</v>
      </c>
      <c r="BL13367" s="7" t="n">
        <v>65533</v>
      </c>
      <c r="BM13367" s="7" t="n">
        <v>61831</v>
      </c>
      <c r="BN13367" s="7" t="s">
        <v>12</v>
      </c>
      <c r="BO13367" s="7" t="n">
        <f t="normal" ca="1">32-LENB(INDIRECT(ADDRESS(13367,66)))</f>
        <v>0</v>
      </c>
      <c r="BP13367" s="7" t="n">
        <v>7</v>
      </c>
      <c r="BQ13367" s="7" t="n">
        <v>65533</v>
      </c>
      <c r="BR13367" s="7" t="n">
        <v>61832</v>
      </c>
      <c r="BS13367" s="7" t="s">
        <v>12</v>
      </c>
      <c r="BT13367" s="7" t="n">
        <f t="normal" ca="1">32-LENB(INDIRECT(ADDRESS(13367,71)))</f>
        <v>0</v>
      </c>
      <c r="BU13367" s="7" t="n">
        <v>7</v>
      </c>
      <c r="BV13367" s="7" t="n">
        <v>65533</v>
      </c>
      <c r="BW13367" s="7" t="n">
        <v>61833</v>
      </c>
      <c r="BX13367" s="7" t="s">
        <v>12</v>
      </c>
      <c r="BY13367" s="7" t="n">
        <f t="normal" ca="1">32-LENB(INDIRECT(ADDRESS(13367,76)))</f>
        <v>0</v>
      </c>
      <c r="BZ13367" s="7" t="n">
        <v>7</v>
      </c>
      <c r="CA13367" s="7" t="n">
        <v>65533</v>
      </c>
      <c r="CB13367" s="7" t="n">
        <v>61834</v>
      </c>
      <c r="CC13367" s="7" t="s">
        <v>12</v>
      </c>
      <c r="CD13367" s="7" t="n">
        <f t="normal" ca="1">32-LENB(INDIRECT(ADDRESS(13367,81)))</f>
        <v>0</v>
      </c>
      <c r="CE13367" s="7" t="n">
        <v>7</v>
      </c>
      <c r="CF13367" s="7" t="n">
        <v>65533</v>
      </c>
      <c r="CG13367" s="7" t="n">
        <v>61835</v>
      </c>
      <c r="CH13367" s="7" t="s">
        <v>12</v>
      </c>
      <c r="CI13367" s="7" t="n">
        <f t="normal" ca="1">32-LENB(INDIRECT(ADDRESS(13367,86)))</f>
        <v>0</v>
      </c>
      <c r="CJ13367" s="7" t="n">
        <v>4</v>
      </c>
      <c r="CK13367" s="7" t="n">
        <v>65533</v>
      </c>
      <c r="CL13367" s="7" t="n">
        <v>4427</v>
      </c>
      <c r="CM13367" s="7" t="s">
        <v>12</v>
      </c>
      <c r="CN13367" s="7" t="n">
        <f t="normal" ca="1">32-LENB(INDIRECT(ADDRESS(13367,91)))</f>
        <v>0</v>
      </c>
      <c r="CO13367" s="7" t="n">
        <v>7</v>
      </c>
      <c r="CP13367" s="7" t="n">
        <v>65533</v>
      </c>
      <c r="CQ13367" s="7" t="n">
        <v>61836</v>
      </c>
      <c r="CR13367" s="7" t="s">
        <v>12</v>
      </c>
      <c r="CS13367" s="7" t="n">
        <f t="normal" ca="1">32-LENB(INDIRECT(ADDRESS(13367,96)))</f>
        <v>0</v>
      </c>
      <c r="CT13367" s="7" t="n">
        <v>7</v>
      </c>
      <c r="CU13367" s="7" t="n">
        <v>65533</v>
      </c>
      <c r="CV13367" s="7" t="n">
        <v>61837</v>
      </c>
      <c r="CW13367" s="7" t="s">
        <v>12</v>
      </c>
      <c r="CX13367" s="7" t="n">
        <f t="normal" ca="1">32-LENB(INDIRECT(ADDRESS(13367,101)))</f>
        <v>0</v>
      </c>
      <c r="CY13367" s="7" t="n">
        <v>7</v>
      </c>
      <c r="CZ13367" s="7" t="n">
        <v>65533</v>
      </c>
      <c r="DA13367" s="7" t="n">
        <v>61838</v>
      </c>
      <c r="DB13367" s="7" t="s">
        <v>12</v>
      </c>
      <c r="DC13367" s="7" t="n">
        <f t="normal" ca="1">32-LENB(INDIRECT(ADDRESS(13367,106)))</f>
        <v>0</v>
      </c>
      <c r="DD13367" s="7" t="n">
        <v>7</v>
      </c>
      <c r="DE13367" s="7" t="n">
        <v>65533</v>
      </c>
      <c r="DF13367" s="7" t="n">
        <v>61839</v>
      </c>
      <c r="DG13367" s="7" t="s">
        <v>12</v>
      </c>
      <c r="DH13367" s="7" t="n">
        <f t="normal" ca="1">32-LENB(INDIRECT(ADDRESS(13367,111)))</f>
        <v>0</v>
      </c>
      <c r="DI13367" s="7" t="n">
        <v>7</v>
      </c>
      <c r="DJ13367" s="7" t="n">
        <v>65533</v>
      </c>
      <c r="DK13367" s="7" t="n">
        <v>61840</v>
      </c>
      <c r="DL13367" s="7" t="s">
        <v>12</v>
      </c>
      <c r="DM13367" s="7" t="n">
        <f t="normal" ca="1">32-LENB(INDIRECT(ADDRESS(13367,116)))</f>
        <v>0</v>
      </c>
      <c r="DN13367" s="7" t="n">
        <v>4</v>
      </c>
      <c r="DO13367" s="7" t="n">
        <v>65533</v>
      </c>
      <c r="DP13367" s="7" t="n">
        <v>4350</v>
      </c>
      <c r="DQ13367" s="7" t="s">
        <v>12</v>
      </c>
      <c r="DR13367" s="7" t="n">
        <f t="normal" ca="1">32-LENB(INDIRECT(ADDRESS(13367,121)))</f>
        <v>0</v>
      </c>
      <c r="DS13367" s="7" t="n">
        <v>4</v>
      </c>
      <c r="DT13367" s="7" t="n">
        <v>65533</v>
      </c>
      <c r="DU13367" s="7" t="n">
        <v>5046</v>
      </c>
      <c r="DV13367" s="7" t="s">
        <v>12</v>
      </c>
      <c r="DW13367" s="7" t="n">
        <f t="normal" ca="1">32-LENB(INDIRECT(ADDRESS(13367,126)))</f>
        <v>0</v>
      </c>
      <c r="DX13367" s="7" t="n">
        <v>4</v>
      </c>
      <c r="DY13367" s="7" t="n">
        <v>65533</v>
      </c>
      <c r="DZ13367" s="7" t="n">
        <v>4402</v>
      </c>
      <c r="EA13367" s="7" t="s">
        <v>12</v>
      </c>
      <c r="EB13367" s="7" t="n">
        <f t="normal" ca="1">32-LENB(INDIRECT(ADDRESS(13367,131)))</f>
        <v>0</v>
      </c>
      <c r="EC13367" s="7" t="n">
        <v>4</v>
      </c>
      <c r="ED13367" s="7" t="n">
        <v>65533</v>
      </c>
      <c r="EE13367" s="7" t="n">
        <v>5045</v>
      </c>
      <c r="EF13367" s="7" t="s">
        <v>12</v>
      </c>
      <c r="EG13367" s="7" t="n">
        <f t="normal" ca="1">32-LENB(INDIRECT(ADDRESS(13367,136)))</f>
        <v>0</v>
      </c>
      <c r="EH13367" s="7" t="n">
        <v>4</v>
      </c>
      <c r="EI13367" s="7" t="n">
        <v>65533</v>
      </c>
      <c r="EJ13367" s="7" t="n">
        <v>4521</v>
      </c>
      <c r="EK13367" s="7" t="s">
        <v>12</v>
      </c>
      <c r="EL13367" s="7" t="n">
        <f t="normal" ca="1">32-LENB(INDIRECT(ADDRESS(13367,141)))</f>
        <v>0</v>
      </c>
      <c r="EM13367" s="7" t="n">
        <v>7</v>
      </c>
      <c r="EN13367" s="7" t="n">
        <v>65533</v>
      </c>
      <c r="EO13367" s="7" t="n">
        <v>61841</v>
      </c>
      <c r="EP13367" s="7" t="s">
        <v>12</v>
      </c>
      <c r="EQ13367" s="7" t="n">
        <f t="normal" ca="1">32-LENB(INDIRECT(ADDRESS(13367,146)))</f>
        <v>0</v>
      </c>
      <c r="ER13367" s="7" t="n">
        <v>7</v>
      </c>
      <c r="ES13367" s="7" t="n">
        <v>65533</v>
      </c>
      <c r="ET13367" s="7" t="n">
        <v>61842</v>
      </c>
      <c r="EU13367" s="7" t="s">
        <v>12</v>
      </c>
      <c r="EV13367" s="7" t="n">
        <f t="normal" ca="1">32-LENB(INDIRECT(ADDRESS(13367,151)))</f>
        <v>0</v>
      </c>
      <c r="EW13367" s="7" t="n">
        <v>7</v>
      </c>
      <c r="EX13367" s="7" t="n">
        <v>65533</v>
      </c>
      <c r="EY13367" s="7" t="n">
        <v>61843</v>
      </c>
      <c r="EZ13367" s="7" t="s">
        <v>12</v>
      </c>
      <c r="FA13367" s="7" t="n">
        <f t="normal" ca="1">32-LENB(INDIRECT(ADDRESS(13367,156)))</f>
        <v>0</v>
      </c>
      <c r="FB13367" s="7" t="n">
        <v>7</v>
      </c>
      <c r="FC13367" s="7" t="n">
        <v>65533</v>
      </c>
      <c r="FD13367" s="7" t="n">
        <v>61844</v>
      </c>
      <c r="FE13367" s="7" t="s">
        <v>12</v>
      </c>
      <c r="FF13367" s="7" t="n">
        <f t="normal" ca="1">32-LENB(INDIRECT(ADDRESS(13367,161)))</f>
        <v>0</v>
      </c>
      <c r="FG13367" s="7" t="n">
        <v>7</v>
      </c>
      <c r="FH13367" s="7" t="n">
        <v>65533</v>
      </c>
      <c r="FI13367" s="7" t="n">
        <v>8960</v>
      </c>
      <c r="FJ13367" s="7" t="s">
        <v>12</v>
      </c>
      <c r="FK13367" s="7" t="n">
        <f t="normal" ca="1">32-LENB(INDIRECT(ADDRESS(13367,166)))</f>
        <v>0</v>
      </c>
      <c r="FL13367" s="7" t="n">
        <v>7</v>
      </c>
      <c r="FM13367" s="7" t="n">
        <v>65533</v>
      </c>
      <c r="FN13367" s="7" t="n">
        <v>8961</v>
      </c>
      <c r="FO13367" s="7" t="s">
        <v>12</v>
      </c>
      <c r="FP13367" s="7" t="n">
        <f t="normal" ca="1">32-LENB(INDIRECT(ADDRESS(13367,171)))</f>
        <v>0</v>
      </c>
      <c r="FQ13367" s="7" t="n">
        <v>7</v>
      </c>
      <c r="FR13367" s="7" t="n">
        <v>65533</v>
      </c>
      <c r="FS13367" s="7" t="n">
        <v>8962</v>
      </c>
      <c r="FT13367" s="7" t="s">
        <v>12</v>
      </c>
      <c r="FU13367" s="7" t="n">
        <f t="normal" ca="1">32-LENB(INDIRECT(ADDRESS(13367,176)))</f>
        <v>0</v>
      </c>
      <c r="FV13367" s="7" t="n">
        <v>7</v>
      </c>
      <c r="FW13367" s="7" t="n">
        <v>65533</v>
      </c>
      <c r="FX13367" s="7" t="n">
        <v>61845</v>
      </c>
      <c r="FY13367" s="7" t="s">
        <v>12</v>
      </c>
      <c r="FZ13367" s="7" t="n">
        <f t="normal" ca="1">32-LENB(INDIRECT(ADDRESS(13367,181)))</f>
        <v>0</v>
      </c>
      <c r="GA13367" s="7" t="n">
        <v>7</v>
      </c>
      <c r="GB13367" s="7" t="n">
        <v>65533</v>
      </c>
      <c r="GC13367" s="7" t="n">
        <v>61846</v>
      </c>
      <c r="GD13367" s="7" t="s">
        <v>12</v>
      </c>
      <c r="GE13367" s="7" t="n">
        <f t="normal" ca="1">32-LENB(INDIRECT(ADDRESS(13367,186)))</f>
        <v>0</v>
      </c>
      <c r="GF13367" s="7" t="n">
        <v>7</v>
      </c>
      <c r="GG13367" s="7" t="n">
        <v>65533</v>
      </c>
      <c r="GH13367" s="7" t="n">
        <v>61847</v>
      </c>
      <c r="GI13367" s="7" t="s">
        <v>12</v>
      </c>
      <c r="GJ13367" s="7" t="n">
        <f t="normal" ca="1">32-LENB(INDIRECT(ADDRESS(13367,191)))</f>
        <v>0</v>
      </c>
      <c r="GK13367" s="7" t="n">
        <v>4</v>
      </c>
      <c r="GL13367" s="7" t="n">
        <v>65533</v>
      </c>
      <c r="GM13367" s="7" t="n">
        <v>5046</v>
      </c>
      <c r="GN13367" s="7" t="s">
        <v>12</v>
      </c>
      <c r="GO13367" s="7" t="n">
        <f t="normal" ca="1">32-LENB(INDIRECT(ADDRESS(13367,196)))</f>
        <v>0</v>
      </c>
      <c r="GP13367" s="7" t="n">
        <v>4</v>
      </c>
      <c r="GQ13367" s="7" t="n">
        <v>65533</v>
      </c>
      <c r="GR13367" s="7" t="n">
        <v>4402</v>
      </c>
      <c r="GS13367" s="7" t="s">
        <v>12</v>
      </c>
      <c r="GT13367" s="7" t="n">
        <f t="normal" ca="1">32-LENB(INDIRECT(ADDRESS(13367,201)))</f>
        <v>0</v>
      </c>
      <c r="GU13367" s="7" t="n">
        <v>0</v>
      </c>
      <c r="GV13367" s="7" t="n">
        <v>65533</v>
      </c>
      <c r="GW13367" s="7" t="n">
        <v>0</v>
      </c>
      <c r="GX13367" s="7" t="s">
        <v>12</v>
      </c>
      <c r="GY13367" s="7" t="n">
        <f t="normal" ca="1">32-LENB(INDIRECT(ADDRESS(13367,206)))</f>
        <v>0</v>
      </c>
    </row>
    <row r="13368" spans="1:942">
      <c r="A13368" t="s">
        <v>4</v>
      </c>
      <c r="B13368" s="4" t="s">
        <v>5</v>
      </c>
    </row>
    <row r="13369" spans="1:942">
      <c r="A13369" t="n">
        <v>117944</v>
      </c>
      <c r="B13369" s="5" t="n">
        <v>1</v>
      </c>
    </row>
    <row r="13370" spans="1:942" s="3" customFormat="1" customHeight="0">
      <c r="A13370" s="3" t="s">
        <v>2</v>
      </c>
      <c r="B13370" s="3" t="s">
        <v>775</v>
      </c>
    </row>
    <row r="13371" spans="1:942">
      <c r="A13371" t="s">
        <v>4</v>
      </c>
      <c r="B13371" s="4" t="s">
        <v>5</v>
      </c>
      <c r="C13371" s="4" t="s">
        <v>10</v>
      </c>
      <c r="D13371" s="4" t="s">
        <v>10</v>
      </c>
      <c r="E13371" s="4" t="s">
        <v>9</v>
      </c>
      <c r="F13371" s="4" t="s">
        <v>6</v>
      </c>
      <c r="G13371" s="4" t="s">
        <v>8</v>
      </c>
      <c r="H13371" s="4" t="s">
        <v>10</v>
      </c>
      <c r="I13371" s="4" t="s">
        <v>10</v>
      </c>
      <c r="J13371" s="4" t="s">
        <v>9</v>
      </c>
      <c r="K13371" s="4" t="s">
        <v>6</v>
      </c>
      <c r="L13371" s="4" t="s">
        <v>8</v>
      </c>
      <c r="M13371" s="4" t="s">
        <v>10</v>
      </c>
      <c r="N13371" s="4" t="s">
        <v>10</v>
      </c>
      <c r="O13371" s="4" t="s">
        <v>9</v>
      </c>
      <c r="P13371" s="4" t="s">
        <v>6</v>
      </c>
      <c r="Q13371" s="4" t="s">
        <v>8</v>
      </c>
      <c r="R13371" s="4" t="s">
        <v>10</v>
      </c>
      <c r="S13371" s="4" t="s">
        <v>10</v>
      </c>
      <c r="T13371" s="4" t="s">
        <v>9</v>
      </c>
      <c r="U13371" s="4" t="s">
        <v>6</v>
      </c>
      <c r="V13371" s="4" t="s">
        <v>8</v>
      </c>
      <c r="W13371" s="4" t="s">
        <v>10</v>
      </c>
      <c r="X13371" s="4" t="s">
        <v>10</v>
      </c>
      <c r="Y13371" s="4" t="s">
        <v>9</v>
      </c>
      <c r="Z13371" s="4" t="s">
        <v>6</v>
      </c>
      <c r="AA13371" s="4" t="s">
        <v>8</v>
      </c>
      <c r="AB13371" s="4" t="s">
        <v>10</v>
      </c>
      <c r="AC13371" s="4" t="s">
        <v>10</v>
      </c>
      <c r="AD13371" s="4" t="s">
        <v>9</v>
      </c>
      <c r="AE13371" s="4" t="s">
        <v>6</v>
      </c>
      <c r="AF13371" s="4" t="s">
        <v>8</v>
      </c>
      <c r="AG13371" s="4" t="s">
        <v>10</v>
      </c>
      <c r="AH13371" s="4" t="s">
        <v>10</v>
      </c>
      <c r="AI13371" s="4" t="s">
        <v>9</v>
      </c>
      <c r="AJ13371" s="4" t="s">
        <v>6</v>
      </c>
      <c r="AK13371" s="4" t="s">
        <v>8</v>
      </c>
      <c r="AL13371" s="4" t="s">
        <v>10</v>
      </c>
      <c r="AM13371" s="4" t="s">
        <v>10</v>
      </c>
      <c r="AN13371" s="4" t="s">
        <v>9</v>
      </c>
      <c r="AO13371" s="4" t="s">
        <v>6</v>
      </c>
      <c r="AP13371" s="4" t="s">
        <v>8</v>
      </c>
      <c r="AQ13371" s="4" t="s">
        <v>10</v>
      </c>
      <c r="AR13371" s="4" t="s">
        <v>10</v>
      </c>
      <c r="AS13371" s="4" t="s">
        <v>9</v>
      </c>
      <c r="AT13371" s="4" t="s">
        <v>6</v>
      </c>
      <c r="AU13371" s="4" t="s">
        <v>8</v>
      </c>
      <c r="AV13371" s="4" t="s">
        <v>10</v>
      </c>
      <c r="AW13371" s="4" t="s">
        <v>10</v>
      </c>
      <c r="AX13371" s="4" t="s">
        <v>9</v>
      </c>
      <c r="AY13371" s="4" t="s">
        <v>6</v>
      </c>
      <c r="AZ13371" s="4" t="s">
        <v>8</v>
      </c>
      <c r="BA13371" s="4" t="s">
        <v>10</v>
      </c>
      <c r="BB13371" s="4" t="s">
        <v>10</v>
      </c>
      <c r="BC13371" s="4" t="s">
        <v>9</v>
      </c>
      <c r="BD13371" s="4" t="s">
        <v>6</v>
      </c>
      <c r="BE13371" s="4" t="s">
        <v>8</v>
      </c>
      <c r="BF13371" s="4" t="s">
        <v>10</v>
      </c>
      <c r="BG13371" s="4" t="s">
        <v>10</v>
      </c>
      <c r="BH13371" s="4" t="s">
        <v>9</v>
      </c>
      <c r="BI13371" s="4" t="s">
        <v>6</v>
      </c>
      <c r="BJ13371" s="4" t="s">
        <v>8</v>
      </c>
      <c r="BK13371" s="4" t="s">
        <v>10</v>
      </c>
      <c r="BL13371" s="4" t="s">
        <v>10</v>
      </c>
      <c r="BM13371" s="4" t="s">
        <v>9</v>
      </c>
      <c r="BN13371" s="4" t="s">
        <v>6</v>
      </c>
      <c r="BO13371" s="4" t="s">
        <v>8</v>
      </c>
      <c r="BP13371" s="4" t="s">
        <v>10</v>
      </c>
      <c r="BQ13371" s="4" t="s">
        <v>10</v>
      </c>
      <c r="BR13371" s="4" t="s">
        <v>9</v>
      </c>
      <c r="BS13371" s="4" t="s">
        <v>6</v>
      </c>
      <c r="BT13371" s="4" t="s">
        <v>8</v>
      </c>
      <c r="BU13371" s="4" t="s">
        <v>10</v>
      </c>
      <c r="BV13371" s="4" t="s">
        <v>10</v>
      </c>
      <c r="BW13371" s="4" t="s">
        <v>9</v>
      </c>
      <c r="BX13371" s="4" t="s">
        <v>6</v>
      </c>
      <c r="BY13371" s="4" t="s">
        <v>8</v>
      </c>
      <c r="BZ13371" s="4" t="s">
        <v>10</v>
      </c>
      <c r="CA13371" s="4" t="s">
        <v>10</v>
      </c>
      <c r="CB13371" s="4" t="s">
        <v>9</v>
      </c>
      <c r="CC13371" s="4" t="s">
        <v>6</v>
      </c>
      <c r="CD13371" s="4" t="s">
        <v>8</v>
      </c>
      <c r="CE13371" s="4" t="s">
        <v>10</v>
      </c>
      <c r="CF13371" s="4" t="s">
        <v>10</v>
      </c>
      <c r="CG13371" s="4" t="s">
        <v>9</v>
      </c>
      <c r="CH13371" s="4" t="s">
        <v>6</v>
      </c>
      <c r="CI13371" s="4" t="s">
        <v>8</v>
      </c>
      <c r="CJ13371" s="4" t="s">
        <v>10</v>
      </c>
      <c r="CK13371" s="4" t="s">
        <v>10</v>
      </c>
      <c r="CL13371" s="4" t="s">
        <v>9</v>
      </c>
      <c r="CM13371" s="4" t="s">
        <v>6</v>
      </c>
      <c r="CN13371" s="4" t="s">
        <v>8</v>
      </c>
      <c r="CO13371" s="4" t="s">
        <v>10</v>
      </c>
      <c r="CP13371" s="4" t="s">
        <v>10</v>
      </c>
      <c r="CQ13371" s="4" t="s">
        <v>9</v>
      </c>
      <c r="CR13371" s="4" t="s">
        <v>6</v>
      </c>
      <c r="CS13371" s="4" t="s">
        <v>8</v>
      </c>
      <c r="CT13371" s="4" t="s">
        <v>10</v>
      </c>
      <c r="CU13371" s="4" t="s">
        <v>10</v>
      </c>
      <c r="CV13371" s="4" t="s">
        <v>9</v>
      </c>
      <c r="CW13371" s="4" t="s">
        <v>6</v>
      </c>
      <c r="CX13371" s="4" t="s">
        <v>8</v>
      </c>
      <c r="CY13371" s="4" t="s">
        <v>10</v>
      </c>
      <c r="CZ13371" s="4" t="s">
        <v>10</v>
      </c>
      <c r="DA13371" s="4" t="s">
        <v>9</v>
      </c>
      <c r="DB13371" s="4" t="s">
        <v>6</v>
      </c>
      <c r="DC13371" s="4" t="s">
        <v>8</v>
      </c>
      <c r="DD13371" s="4" t="s">
        <v>10</v>
      </c>
      <c r="DE13371" s="4" t="s">
        <v>10</v>
      </c>
      <c r="DF13371" s="4" t="s">
        <v>9</v>
      </c>
      <c r="DG13371" s="4" t="s">
        <v>6</v>
      </c>
      <c r="DH13371" s="4" t="s">
        <v>8</v>
      </c>
      <c r="DI13371" s="4" t="s">
        <v>10</v>
      </c>
      <c r="DJ13371" s="4" t="s">
        <v>10</v>
      </c>
      <c r="DK13371" s="4" t="s">
        <v>9</v>
      </c>
      <c r="DL13371" s="4" t="s">
        <v>6</v>
      </c>
      <c r="DM13371" s="4" t="s">
        <v>8</v>
      </c>
    </row>
    <row r="13372" spans="1:942">
      <c r="A13372" t="n">
        <v>117952</v>
      </c>
      <c r="B13372" s="102" t="n">
        <v>257</v>
      </c>
      <c r="C13372" s="7" t="n">
        <v>4</v>
      </c>
      <c r="D13372" s="7" t="n">
        <v>65533</v>
      </c>
      <c r="E13372" s="7" t="n">
        <v>12326</v>
      </c>
      <c r="F13372" s="7" t="s">
        <v>12</v>
      </c>
      <c r="G13372" s="7" t="n">
        <f t="normal" ca="1">32-LENB(INDIRECT(ADDRESS(13372,6)))</f>
        <v>0</v>
      </c>
      <c r="H13372" s="7" t="n">
        <v>7</v>
      </c>
      <c r="I13372" s="7" t="n">
        <v>65533</v>
      </c>
      <c r="J13372" s="7" t="n">
        <v>52678</v>
      </c>
      <c r="K13372" s="7" t="s">
        <v>12</v>
      </c>
      <c r="L13372" s="7" t="n">
        <f t="normal" ca="1">32-LENB(INDIRECT(ADDRESS(13372,11)))</f>
        <v>0</v>
      </c>
      <c r="M13372" s="7" t="n">
        <v>7</v>
      </c>
      <c r="N13372" s="7" t="n">
        <v>65533</v>
      </c>
      <c r="O13372" s="7" t="n">
        <v>8352</v>
      </c>
      <c r="P13372" s="7" t="s">
        <v>12</v>
      </c>
      <c r="Q13372" s="7" t="n">
        <f t="normal" ca="1">32-LENB(INDIRECT(ADDRESS(13372,16)))</f>
        <v>0</v>
      </c>
      <c r="R13372" s="7" t="n">
        <v>7</v>
      </c>
      <c r="S13372" s="7" t="n">
        <v>65533</v>
      </c>
      <c r="T13372" s="7" t="n">
        <v>8353</v>
      </c>
      <c r="U13372" s="7" t="s">
        <v>12</v>
      </c>
      <c r="V13372" s="7" t="n">
        <f t="normal" ca="1">32-LENB(INDIRECT(ADDRESS(13372,21)))</f>
        <v>0</v>
      </c>
      <c r="W13372" s="7" t="n">
        <v>7</v>
      </c>
      <c r="X13372" s="7" t="n">
        <v>65533</v>
      </c>
      <c r="Y13372" s="7" t="n">
        <v>14375</v>
      </c>
      <c r="Z13372" s="7" t="s">
        <v>12</v>
      </c>
      <c r="AA13372" s="7" t="n">
        <f t="normal" ca="1">32-LENB(INDIRECT(ADDRESS(13372,26)))</f>
        <v>0</v>
      </c>
      <c r="AB13372" s="7" t="n">
        <v>7</v>
      </c>
      <c r="AC13372" s="7" t="n">
        <v>65533</v>
      </c>
      <c r="AD13372" s="7" t="n">
        <v>14376</v>
      </c>
      <c r="AE13372" s="7" t="s">
        <v>12</v>
      </c>
      <c r="AF13372" s="7" t="n">
        <f t="normal" ca="1">32-LENB(INDIRECT(ADDRESS(13372,31)))</f>
        <v>0</v>
      </c>
      <c r="AG13372" s="7" t="n">
        <v>7</v>
      </c>
      <c r="AH13372" s="7" t="n">
        <v>65533</v>
      </c>
      <c r="AI13372" s="7" t="n">
        <v>14377</v>
      </c>
      <c r="AJ13372" s="7" t="s">
        <v>12</v>
      </c>
      <c r="AK13372" s="7" t="n">
        <f t="normal" ca="1">32-LENB(INDIRECT(ADDRESS(13372,36)))</f>
        <v>0</v>
      </c>
      <c r="AL13372" s="7" t="n">
        <v>7</v>
      </c>
      <c r="AM13372" s="7" t="n">
        <v>65533</v>
      </c>
      <c r="AN13372" s="7" t="n">
        <v>14378</v>
      </c>
      <c r="AO13372" s="7" t="s">
        <v>12</v>
      </c>
      <c r="AP13372" s="7" t="n">
        <f t="normal" ca="1">32-LENB(INDIRECT(ADDRESS(13372,41)))</f>
        <v>0</v>
      </c>
      <c r="AQ13372" s="7" t="n">
        <v>7</v>
      </c>
      <c r="AR13372" s="7" t="n">
        <v>65533</v>
      </c>
      <c r="AS13372" s="7" t="n">
        <v>14379</v>
      </c>
      <c r="AT13372" s="7" t="s">
        <v>12</v>
      </c>
      <c r="AU13372" s="7" t="n">
        <f t="normal" ca="1">32-LENB(INDIRECT(ADDRESS(13372,46)))</f>
        <v>0</v>
      </c>
      <c r="AV13372" s="7" t="n">
        <v>4</v>
      </c>
      <c r="AW13372" s="7" t="n">
        <v>65533</v>
      </c>
      <c r="AX13372" s="7" t="n">
        <v>5325</v>
      </c>
      <c r="AY13372" s="7" t="s">
        <v>12</v>
      </c>
      <c r="AZ13372" s="7" t="n">
        <f t="normal" ca="1">32-LENB(INDIRECT(ADDRESS(13372,51)))</f>
        <v>0</v>
      </c>
      <c r="BA13372" s="7" t="n">
        <v>7</v>
      </c>
      <c r="BB13372" s="7" t="n">
        <v>65533</v>
      </c>
      <c r="BC13372" s="7" t="n">
        <v>15341</v>
      </c>
      <c r="BD13372" s="7" t="s">
        <v>12</v>
      </c>
      <c r="BE13372" s="7" t="n">
        <f t="normal" ca="1">32-LENB(INDIRECT(ADDRESS(13372,56)))</f>
        <v>0</v>
      </c>
      <c r="BF13372" s="7" t="n">
        <v>7</v>
      </c>
      <c r="BG13372" s="7" t="n">
        <v>65533</v>
      </c>
      <c r="BH13372" s="7" t="n">
        <v>15342</v>
      </c>
      <c r="BI13372" s="7" t="s">
        <v>12</v>
      </c>
      <c r="BJ13372" s="7" t="n">
        <f t="normal" ca="1">32-LENB(INDIRECT(ADDRESS(13372,61)))</f>
        <v>0</v>
      </c>
      <c r="BK13372" s="7" t="n">
        <v>7</v>
      </c>
      <c r="BL13372" s="7" t="n">
        <v>65533</v>
      </c>
      <c r="BM13372" s="7" t="n">
        <v>15343</v>
      </c>
      <c r="BN13372" s="7" t="s">
        <v>12</v>
      </c>
      <c r="BO13372" s="7" t="n">
        <f t="normal" ca="1">32-LENB(INDIRECT(ADDRESS(13372,66)))</f>
        <v>0</v>
      </c>
      <c r="BP13372" s="7" t="n">
        <v>7</v>
      </c>
      <c r="BQ13372" s="7" t="n">
        <v>65533</v>
      </c>
      <c r="BR13372" s="7" t="n">
        <v>15344</v>
      </c>
      <c r="BS13372" s="7" t="s">
        <v>12</v>
      </c>
      <c r="BT13372" s="7" t="n">
        <f t="normal" ca="1">32-LENB(INDIRECT(ADDRESS(13372,71)))</f>
        <v>0</v>
      </c>
      <c r="BU13372" s="7" t="n">
        <v>7</v>
      </c>
      <c r="BV13372" s="7" t="n">
        <v>65533</v>
      </c>
      <c r="BW13372" s="7" t="n">
        <v>15345</v>
      </c>
      <c r="BX13372" s="7" t="s">
        <v>12</v>
      </c>
      <c r="BY13372" s="7" t="n">
        <f t="normal" ca="1">32-LENB(INDIRECT(ADDRESS(13372,76)))</f>
        <v>0</v>
      </c>
      <c r="BZ13372" s="7" t="n">
        <v>4</v>
      </c>
      <c r="CA13372" s="7" t="n">
        <v>65533</v>
      </c>
      <c r="CB13372" s="7" t="n">
        <v>5325</v>
      </c>
      <c r="CC13372" s="7" t="s">
        <v>12</v>
      </c>
      <c r="CD13372" s="7" t="n">
        <f t="normal" ca="1">32-LENB(INDIRECT(ADDRESS(13372,81)))</f>
        <v>0</v>
      </c>
      <c r="CE13372" s="7" t="n">
        <v>7</v>
      </c>
      <c r="CF13372" s="7" t="n">
        <v>65533</v>
      </c>
      <c r="CG13372" s="7" t="n">
        <v>13324</v>
      </c>
      <c r="CH13372" s="7" t="s">
        <v>12</v>
      </c>
      <c r="CI13372" s="7" t="n">
        <f t="normal" ca="1">32-LENB(INDIRECT(ADDRESS(13372,86)))</f>
        <v>0</v>
      </c>
      <c r="CJ13372" s="7" t="n">
        <v>7</v>
      </c>
      <c r="CK13372" s="7" t="n">
        <v>65533</v>
      </c>
      <c r="CL13372" s="7" t="n">
        <v>13325</v>
      </c>
      <c r="CM13372" s="7" t="s">
        <v>12</v>
      </c>
      <c r="CN13372" s="7" t="n">
        <f t="normal" ca="1">32-LENB(INDIRECT(ADDRESS(13372,91)))</f>
        <v>0</v>
      </c>
      <c r="CO13372" s="7" t="n">
        <v>7</v>
      </c>
      <c r="CP13372" s="7" t="n">
        <v>65533</v>
      </c>
      <c r="CQ13372" s="7" t="n">
        <v>13326</v>
      </c>
      <c r="CR13372" s="7" t="s">
        <v>12</v>
      </c>
      <c r="CS13372" s="7" t="n">
        <f t="normal" ca="1">32-LENB(INDIRECT(ADDRESS(13372,96)))</f>
        <v>0</v>
      </c>
      <c r="CT13372" s="7" t="n">
        <v>7</v>
      </c>
      <c r="CU13372" s="7" t="n">
        <v>65533</v>
      </c>
      <c r="CV13372" s="7" t="n">
        <v>13327</v>
      </c>
      <c r="CW13372" s="7" t="s">
        <v>12</v>
      </c>
      <c r="CX13372" s="7" t="n">
        <f t="normal" ca="1">32-LENB(INDIRECT(ADDRESS(13372,101)))</f>
        <v>0</v>
      </c>
      <c r="CY13372" s="7" t="n">
        <v>7</v>
      </c>
      <c r="CZ13372" s="7" t="n">
        <v>65533</v>
      </c>
      <c r="DA13372" s="7" t="n">
        <v>13328</v>
      </c>
      <c r="DB13372" s="7" t="s">
        <v>12</v>
      </c>
      <c r="DC13372" s="7" t="n">
        <f t="normal" ca="1">32-LENB(INDIRECT(ADDRESS(13372,106)))</f>
        <v>0</v>
      </c>
      <c r="DD13372" s="7" t="n">
        <v>4</v>
      </c>
      <c r="DE13372" s="7" t="n">
        <v>65533</v>
      </c>
      <c r="DF13372" s="7" t="n">
        <v>5325</v>
      </c>
      <c r="DG13372" s="7" t="s">
        <v>12</v>
      </c>
      <c r="DH13372" s="7" t="n">
        <f t="normal" ca="1">32-LENB(INDIRECT(ADDRESS(13372,111)))</f>
        <v>0</v>
      </c>
      <c r="DI13372" s="7" t="n">
        <v>0</v>
      </c>
      <c r="DJ13372" s="7" t="n">
        <v>65533</v>
      </c>
      <c r="DK13372" s="7" t="n">
        <v>0</v>
      </c>
      <c r="DL13372" s="7" t="s">
        <v>12</v>
      </c>
      <c r="DM13372" s="7" t="n">
        <f t="normal" ca="1">32-LENB(INDIRECT(ADDRESS(13372,116)))</f>
        <v>0</v>
      </c>
    </row>
    <row r="13373" spans="1:942">
      <c r="A13373" t="s">
        <v>4</v>
      </c>
      <c r="B13373" s="4" t="s">
        <v>5</v>
      </c>
    </row>
    <row r="13374" spans="1:942">
      <c r="A13374" t="n">
        <v>118872</v>
      </c>
      <c r="B13374" s="5" t="n">
        <v>1</v>
      </c>
    </row>
    <row r="13375" spans="1:942" s="3" customFormat="1" customHeight="0">
      <c r="A13375" s="3" t="s">
        <v>2</v>
      </c>
      <c r="B13375" s="3" t="s">
        <v>776</v>
      </c>
    </row>
    <row r="13376" spans="1:942">
      <c r="A13376" t="s">
        <v>4</v>
      </c>
      <c r="B13376" s="4" t="s">
        <v>5</v>
      </c>
      <c r="C13376" s="4" t="s">
        <v>10</v>
      </c>
      <c r="D13376" s="4" t="s">
        <v>10</v>
      </c>
      <c r="E13376" s="4" t="s">
        <v>9</v>
      </c>
      <c r="F13376" s="4" t="s">
        <v>6</v>
      </c>
      <c r="G13376" s="4" t="s">
        <v>8</v>
      </c>
      <c r="H13376" s="4" t="s">
        <v>10</v>
      </c>
      <c r="I13376" s="4" t="s">
        <v>10</v>
      </c>
      <c r="J13376" s="4" t="s">
        <v>9</v>
      </c>
      <c r="K13376" s="4" t="s">
        <v>6</v>
      </c>
      <c r="L13376" s="4" t="s">
        <v>8</v>
      </c>
      <c r="M13376" s="4" t="s">
        <v>10</v>
      </c>
      <c r="N13376" s="4" t="s">
        <v>10</v>
      </c>
      <c r="O13376" s="4" t="s">
        <v>9</v>
      </c>
      <c r="P13376" s="4" t="s">
        <v>6</v>
      </c>
      <c r="Q13376" s="4" t="s">
        <v>8</v>
      </c>
      <c r="R13376" s="4" t="s">
        <v>10</v>
      </c>
      <c r="S13376" s="4" t="s">
        <v>10</v>
      </c>
      <c r="T13376" s="4" t="s">
        <v>9</v>
      </c>
      <c r="U13376" s="4" t="s">
        <v>6</v>
      </c>
      <c r="V13376" s="4" t="s">
        <v>8</v>
      </c>
      <c r="W13376" s="4" t="s">
        <v>10</v>
      </c>
      <c r="X13376" s="4" t="s">
        <v>10</v>
      </c>
      <c r="Y13376" s="4" t="s">
        <v>9</v>
      </c>
      <c r="Z13376" s="4" t="s">
        <v>6</v>
      </c>
      <c r="AA13376" s="4" t="s">
        <v>8</v>
      </c>
      <c r="AB13376" s="4" t="s">
        <v>10</v>
      </c>
      <c r="AC13376" s="4" t="s">
        <v>10</v>
      </c>
      <c r="AD13376" s="4" t="s">
        <v>9</v>
      </c>
      <c r="AE13376" s="4" t="s">
        <v>6</v>
      </c>
      <c r="AF13376" s="4" t="s">
        <v>8</v>
      </c>
      <c r="AG13376" s="4" t="s">
        <v>10</v>
      </c>
      <c r="AH13376" s="4" t="s">
        <v>10</v>
      </c>
      <c r="AI13376" s="4" t="s">
        <v>9</v>
      </c>
      <c r="AJ13376" s="4" t="s">
        <v>6</v>
      </c>
      <c r="AK13376" s="4" t="s">
        <v>8</v>
      </c>
      <c r="AL13376" s="4" t="s">
        <v>10</v>
      </c>
      <c r="AM13376" s="4" t="s">
        <v>10</v>
      </c>
      <c r="AN13376" s="4" t="s">
        <v>9</v>
      </c>
      <c r="AO13376" s="4" t="s">
        <v>6</v>
      </c>
      <c r="AP13376" s="4" t="s">
        <v>8</v>
      </c>
      <c r="AQ13376" s="4" t="s">
        <v>10</v>
      </c>
      <c r="AR13376" s="4" t="s">
        <v>10</v>
      </c>
      <c r="AS13376" s="4" t="s">
        <v>9</v>
      </c>
      <c r="AT13376" s="4" t="s">
        <v>6</v>
      </c>
      <c r="AU13376" s="4" t="s">
        <v>8</v>
      </c>
      <c r="AV13376" s="4" t="s">
        <v>10</v>
      </c>
      <c r="AW13376" s="4" t="s">
        <v>10</v>
      </c>
      <c r="AX13376" s="4" t="s">
        <v>9</v>
      </c>
      <c r="AY13376" s="4" t="s">
        <v>6</v>
      </c>
      <c r="AZ13376" s="4" t="s">
        <v>8</v>
      </c>
      <c r="BA13376" s="4" t="s">
        <v>10</v>
      </c>
      <c r="BB13376" s="4" t="s">
        <v>10</v>
      </c>
      <c r="BC13376" s="4" t="s">
        <v>9</v>
      </c>
      <c r="BD13376" s="4" t="s">
        <v>6</v>
      </c>
      <c r="BE13376" s="4" t="s">
        <v>8</v>
      </c>
      <c r="BF13376" s="4" t="s">
        <v>10</v>
      </c>
      <c r="BG13376" s="4" t="s">
        <v>10</v>
      </c>
      <c r="BH13376" s="4" t="s">
        <v>9</v>
      </c>
      <c r="BI13376" s="4" t="s">
        <v>6</v>
      </c>
      <c r="BJ13376" s="4" t="s">
        <v>8</v>
      </c>
      <c r="BK13376" s="4" t="s">
        <v>10</v>
      </c>
      <c r="BL13376" s="4" t="s">
        <v>10</v>
      </c>
      <c r="BM13376" s="4" t="s">
        <v>9</v>
      </c>
      <c r="BN13376" s="4" t="s">
        <v>6</v>
      </c>
      <c r="BO13376" s="4" t="s">
        <v>8</v>
      </c>
      <c r="BP13376" s="4" t="s">
        <v>10</v>
      </c>
      <c r="BQ13376" s="4" t="s">
        <v>10</v>
      </c>
      <c r="BR13376" s="4" t="s">
        <v>9</v>
      </c>
      <c r="BS13376" s="4" t="s">
        <v>6</v>
      </c>
      <c r="BT13376" s="4" t="s">
        <v>8</v>
      </c>
      <c r="BU13376" s="4" t="s">
        <v>10</v>
      </c>
      <c r="BV13376" s="4" t="s">
        <v>10</v>
      </c>
      <c r="BW13376" s="4" t="s">
        <v>9</v>
      </c>
      <c r="BX13376" s="4" t="s">
        <v>6</v>
      </c>
      <c r="BY13376" s="4" t="s">
        <v>8</v>
      </c>
      <c r="BZ13376" s="4" t="s">
        <v>10</v>
      </c>
      <c r="CA13376" s="4" t="s">
        <v>10</v>
      </c>
      <c r="CB13376" s="4" t="s">
        <v>9</v>
      </c>
      <c r="CC13376" s="4" t="s">
        <v>6</v>
      </c>
      <c r="CD13376" s="4" t="s">
        <v>8</v>
      </c>
    </row>
    <row r="13377" spans="1:82">
      <c r="A13377" t="n">
        <v>118880</v>
      </c>
      <c r="B13377" s="102" t="n">
        <v>257</v>
      </c>
      <c r="C13377" s="7" t="n">
        <v>7</v>
      </c>
      <c r="D13377" s="7" t="n">
        <v>65533</v>
      </c>
      <c r="E13377" s="7" t="n">
        <v>14376</v>
      </c>
      <c r="F13377" s="7" t="s">
        <v>12</v>
      </c>
      <c r="G13377" s="7" t="n">
        <f t="normal" ca="1">32-LENB(INDIRECT(ADDRESS(13377,6)))</f>
        <v>0</v>
      </c>
      <c r="H13377" s="7" t="n">
        <v>7</v>
      </c>
      <c r="I13377" s="7" t="n">
        <v>65533</v>
      </c>
      <c r="J13377" s="7" t="n">
        <v>14377</v>
      </c>
      <c r="K13377" s="7" t="s">
        <v>12</v>
      </c>
      <c r="L13377" s="7" t="n">
        <f t="normal" ca="1">32-LENB(INDIRECT(ADDRESS(13377,11)))</f>
        <v>0</v>
      </c>
      <c r="M13377" s="7" t="n">
        <v>7</v>
      </c>
      <c r="N13377" s="7" t="n">
        <v>65533</v>
      </c>
      <c r="O13377" s="7" t="n">
        <v>14378</v>
      </c>
      <c r="P13377" s="7" t="s">
        <v>12</v>
      </c>
      <c r="Q13377" s="7" t="n">
        <f t="normal" ca="1">32-LENB(INDIRECT(ADDRESS(13377,16)))</f>
        <v>0</v>
      </c>
      <c r="R13377" s="7" t="n">
        <v>7</v>
      </c>
      <c r="S13377" s="7" t="n">
        <v>65533</v>
      </c>
      <c r="T13377" s="7" t="n">
        <v>14379</v>
      </c>
      <c r="U13377" s="7" t="s">
        <v>12</v>
      </c>
      <c r="V13377" s="7" t="n">
        <f t="normal" ca="1">32-LENB(INDIRECT(ADDRESS(13377,21)))</f>
        <v>0</v>
      </c>
      <c r="W13377" s="7" t="n">
        <v>4</v>
      </c>
      <c r="X13377" s="7" t="n">
        <v>65533</v>
      </c>
      <c r="Y13377" s="7" t="n">
        <v>5325</v>
      </c>
      <c r="Z13377" s="7" t="s">
        <v>12</v>
      </c>
      <c r="AA13377" s="7" t="n">
        <f t="normal" ca="1">32-LENB(INDIRECT(ADDRESS(13377,26)))</f>
        <v>0</v>
      </c>
      <c r="AB13377" s="7" t="n">
        <v>7</v>
      </c>
      <c r="AC13377" s="7" t="n">
        <v>65533</v>
      </c>
      <c r="AD13377" s="7" t="n">
        <v>15342</v>
      </c>
      <c r="AE13377" s="7" t="s">
        <v>12</v>
      </c>
      <c r="AF13377" s="7" t="n">
        <f t="normal" ca="1">32-LENB(INDIRECT(ADDRESS(13377,31)))</f>
        <v>0</v>
      </c>
      <c r="AG13377" s="7" t="n">
        <v>7</v>
      </c>
      <c r="AH13377" s="7" t="n">
        <v>65533</v>
      </c>
      <c r="AI13377" s="7" t="n">
        <v>15343</v>
      </c>
      <c r="AJ13377" s="7" t="s">
        <v>12</v>
      </c>
      <c r="AK13377" s="7" t="n">
        <f t="normal" ca="1">32-LENB(INDIRECT(ADDRESS(13377,36)))</f>
        <v>0</v>
      </c>
      <c r="AL13377" s="7" t="n">
        <v>7</v>
      </c>
      <c r="AM13377" s="7" t="n">
        <v>65533</v>
      </c>
      <c r="AN13377" s="7" t="n">
        <v>15344</v>
      </c>
      <c r="AO13377" s="7" t="s">
        <v>12</v>
      </c>
      <c r="AP13377" s="7" t="n">
        <f t="normal" ca="1">32-LENB(INDIRECT(ADDRESS(13377,41)))</f>
        <v>0</v>
      </c>
      <c r="AQ13377" s="7" t="n">
        <v>7</v>
      </c>
      <c r="AR13377" s="7" t="n">
        <v>65533</v>
      </c>
      <c r="AS13377" s="7" t="n">
        <v>15345</v>
      </c>
      <c r="AT13377" s="7" t="s">
        <v>12</v>
      </c>
      <c r="AU13377" s="7" t="n">
        <f t="normal" ca="1">32-LENB(INDIRECT(ADDRESS(13377,46)))</f>
        <v>0</v>
      </c>
      <c r="AV13377" s="7" t="n">
        <v>4</v>
      </c>
      <c r="AW13377" s="7" t="n">
        <v>65533</v>
      </c>
      <c r="AX13377" s="7" t="n">
        <v>5325</v>
      </c>
      <c r="AY13377" s="7" t="s">
        <v>12</v>
      </c>
      <c r="AZ13377" s="7" t="n">
        <f t="normal" ca="1">32-LENB(INDIRECT(ADDRESS(13377,51)))</f>
        <v>0</v>
      </c>
      <c r="BA13377" s="7" t="n">
        <v>7</v>
      </c>
      <c r="BB13377" s="7" t="n">
        <v>65533</v>
      </c>
      <c r="BC13377" s="7" t="n">
        <v>13325</v>
      </c>
      <c r="BD13377" s="7" t="s">
        <v>12</v>
      </c>
      <c r="BE13377" s="7" t="n">
        <f t="normal" ca="1">32-LENB(INDIRECT(ADDRESS(13377,56)))</f>
        <v>0</v>
      </c>
      <c r="BF13377" s="7" t="n">
        <v>7</v>
      </c>
      <c r="BG13377" s="7" t="n">
        <v>65533</v>
      </c>
      <c r="BH13377" s="7" t="n">
        <v>13326</v>
      </c>
      <c r="BI13377" s="7" t="s">
        <v>12</v>
      </c>
      <c r="BJ13377" s="7" t="n">
        <f t="normal" ca="1">32-LENB(INDIRECT(ADDRESS(13377,61)))</f>
        <v>0</v>
      </c>
      <c r="BK13377" s="7" t="n">
        <v>7</v>
      </c>
      <c r="BL13377" s="7" t="n">
        <v>65533</v>
      </c>
      <c r="BM13377" s="7" t="n">
        <v>13327</v>
      </c>
      <c r="BN13377" s="7" t="s">
        <v>12</v>
      </c>
      <c r="BO13377" s="7" t="n">
        <f t="normal" ca="1">32-LENB(INDIRECT(ADDRESS(13377,66)))</f>
        <v>0</v>
      </c>
      <c r="BP13377" s="7" t="n">
        <v>7</v>
      </c>
      <c r="BQ13377" s="7" t="n">
        <v>65533</v>
      </c>
      <c r="BR13377" s="7" t="n">
        <v>13328</v>
      </c>
      <c r="BS13377" s="7" t="s">
        <v>12</v>
      </c>
      <c r="BT13377" s="7" t="n">
        <f t="normal" ca="1">32-LENB(INDIRECT(ADDRESS(13377,71)))</f>
        <v>0</v>
      </c>
      <c r="BU13377" s="7" t="n">
        <v>4</v>
      </c>
      <c r="BV13377" s="7" t="n">
        <v>65533</v>
      </c>
      <c r="BW13377" s="7" t="n">
        <v>5325</v>
      </c>
      <c r="BX13377" s="7" t="s">
        <v>12</v>
      </c>
      <c r="BY13377" s="7" t="n">
        <f t="normal" ca="1">32-LENB(INDIRECT(ADDRESS(13377,76)))</f>
        <v>0</v>
      </c>
      <c r="BZ13377" s="7" t="n">
        <v>0</v>
      </c>
      <c r="CA13377" s="7" t="n">
        <v>65533</v>
      </c>
      <c r="CB13377" s="7" t="n">
        <v>0</v>
      </c>
      <c r="CC13377" s="7" t="s">
        <v>12</v>
      </c>
      <c r="CD13377" s="7" t="n">
        <f t="normal" ca="1">32-LENB(INDIRECT(ADDRESS(13377,81)))</f>
        <v>0</v>
      </c>
    </row>
    <row r="13378" spans="1:82">
      <c r="A13378" t="s">
        <v>4</v>
      </c>
      <c r="B13378" s="4" t="s">
        <v>5</v>
      </c>
    </row>
    <row r="13379" spans="1:82">
      <c r="A13379" t="n">
        <v>119520</v>
      </c>
      <c r="B1337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